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Ex5.xml" ContentType="application/vnd.ms-office.chartex+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berenschot.sharepoint.com/sites/VNGVerenigingvanNederlandseGemeenten/Gedeelde documenten/62637 Ontwikkelen rekentool Wmo RiSch/9. Update 2025/"/>
    </mc:Choice>
  </mc:AlternateContent>
  <xr:revisionPtr revIDLastSave="529" documentId="8_{520DE047-4A30-4E7D-8505-9A35A4821091}" xr6:coauthVersionLast="47" xr6:coauthVersionMax="47" xr10:uidLastSave="{D48589E1-E947-4957-8DFB-917700553365}"/>
  <workbookProtection workbookAlgorithmName="SHA-512" workbookHashValue="LPUsJJCf5FjcgobEqkIR7tn3nwz5wu6f/C2efdD28bFPLzv2SL6A4tPVpCKp/ktiUCgsIkzKm738XsQB/+Vzew==" workbookSaltValue="NqySSkeGIcar/zvqEDfrjQ==" workbookSpinCount="100000" lockStructure="1"/>
  <bookViews>
    <workbookView xWindow="28680" yWindow="-120" windowWidth="29040" windowHeight="15720" tabRatio="917" firstSheet="2" activeTab="12" xr2:uid="{996AD8EC-8311-4867-A07D-71970398654B}"/>
  </bookViews>
  <sheets>
    <sheet name="Uitgangspunten" sheetId="3" r:id="rId1"/>
    <sheet name="Handleiding" sheetId="10" r:id="rId2"/>
    <sheet name="FWG" sheetId="19" r:id="rId3"/>
    <sheet name="1_Kostprijs_hbh" sheetId="13" r:id="rId4"/>
    <sheet name="1_Kostprijs_begeleiding_VVT" sheetId="14" r:id="rId5"/>
    <sheet name="1_Kostprijs_begeleiding_GHZ" sheetId="16" r:id="rId6"/>
    <sheet name="1_Kostprijs_begeleiding_GGZ" sheetId="17" r:id="rId7"/>
    <sheet name="1_Kostprijs_begeleiding_SW" sheetId="15" r:id="rId8"/>
    <sheet name="CAO_VVT" sheetId="1" r:id="rId9"/>
    <sheet name="CAO_GHZ" sheetId="5" r:id="rId10"/>
    <sheet name="CAO_GGZ" sheetId="7" r:id="rId11"/>
    <sheet name="CAO_SociaalWerk" sheetId="8" r:id="rId12"/>
    <sheet name="Data_overig" sheetId="18" r:id="rId13"/>
  </sheets>
  <definedNames>
    <definedName name="_xlnm._FilterDatabase" localSheetId="10" hidden="1">CAO_GGZ!$U$16:$AA$244</definedName>
    <definedName name="_xlnm._FilterDatabase" localSheetId="9" hidden="1">CAO_GHZ!$N$15:$T$96</definedName>
    <definedName name="_xlchart.v1.0" hidden="1">'1_Kostprijs_hbh'!$B$250:$B$261</definedName>
    <definedName name="_xlchart.v1.1" hidden="1">'1_Kostprijs_hbh'!$C$250:$C$261</definedName>
    <definedName name="_xlchart.v1.2" hidden="1">'1_Kostprijs_begeleiding_VVT'!$B$259:$B$270</definedName>
    <definedName name="_xlchart.v1.3" hidden="1">'1_Kostprijs_begeleiding_VVT'!$C$259:$C$270</definedName>
    <definedName name="_xlchart.v1.4" hidden="1">'1_Kostprijs_begeleiding_GHZ'!$B$243:$B$254</definedName>
    <definedName name="_xlchart.v1.5" hidden="1">'1_Kostprijs_begeleiding_GHZ'!$C$243:$C$254</definedName>
    <definedName name="_xlchart.v1.6" hidden="1">'1_Kostprijs_begeleiding_GGZ'!$B$249:$B$260</definedName>
    <definedName name="_xlchart.v1.7" hidden="1">'1_Kostprijs_begeleiding_GGZ'!$C$249:$C$260</definedName>
    <definedName name="_xlchart.v1.8" hidden="1">'1_Kostprijs_begeleiding_SW'!$B$249:$B$260</definedName>
    <definedName name="_xlchart.v1.9" hidden="1">'1_Kostprijs_begeleiding_SW'!$C$249:$C$260</definedName>
    <definedName name="Pensioen_dropdown">Data_overig!$B$7:$B$8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D7" i="7"/>
  <c r="D6" i="7"/>
  <c r="B65" i="18" l="1"/>
  <c r="J64" i="13" l="1"/>
  <c r="K64" i="13"/>
  <c r="C26" i="13" l="1"/>
  <c r="C25" i="13"/>
  <c r="C22" i="14"/>
  <c r="C26" i="14"/>
  <c r="C25" i="14"/>
  <c r="CO17" i="7" l="1"/>
  <c r="BI119" i="8" l="1"/>
  <c r="BG32" i="8" l="1"/>
  <c r="BH32" i="8" s="1"/>
  <c r="BH29" i="8"/>
  <c r="BI29" i="8" s="1"/>
  <c r="C75" i="14" l="1"/>
  <c r="C71" i="14"/>
  <c r="C75" i="13"/>
  <c r="C71" i="13"/>
  <c r="BE216" i="8" l="1"/>
  <c r="BF216" i="8"/>
  <c r="BG216" i="8" s="1"/>
  <c r="BH216" i="8" s="1"/>
  <c r="BI216" i="8" s="1"/>
  <c r="BE215" i="8"/>
  <c r="BF215" i="8"/>
  <c r="BG215" i="8" s="1"/>
  <c r="BH215" i="8" s="1"/>
  <c r="BI215" i="8" s="1"/>
  <c r="AY216" i="8"/>
  <c r="AZ216" i="8"/>
  <c r="AY215" i="8"/>
  <c r="AZ215" i="8"/>
  <c r="BE192" i="8"/>
  <c r="BF192" i="8"/>
  <c r="BE191" i="8"/>
  <c r="BF191" i="8"/>
  <c r="AZ193" i="8"/>
  <c r="AZ194" i="8"/>
  <c r="AY193" i="8"/>
  <c r="AY194" i="8"/>
  <c r="AZ169" i="8"/>
  <c r="AZ170" i="8"/>
  <c r="AY169" i="8"/>
  <c r="AY170" i="8"/>
  <c r="BE168" i="8"/>
  <c r="BF168" i="8"/>
  <c r="BE167" i="8"/>
  <c r="BF167" i="8"/>
  <c r="BE144" i="8"/>
  <c r="BF144" i="8"/>
  <c r="BE143" i="8"/>
  <c r="BF143" i="8"/>
  <c r="BE120" i="8"/>
  <c r="BF120" i="8"/>
  <c r="BE119" i="8"/>
  <c r="BF119" i="8"/>
  <c r="C9" i="18"/>
  <c r="C10" i="18"/>
  <c r="AY144" i="8" l="1"/>
  <c r="AZ144" i="8"/>
  <c r="AY143" i="8"/>
  <c r="AZ143" i="8"/>
  <c r="AZ119" i="8"/>
  <c r="AZ120" i="8"/>
  <c r="AY120" i="8"/>
  <c r="AY119" i="8"/>
  <c r="AZ49" i="8"/>
  <c r="CO18" i="7"/>
  <c r="CO19" i="7"/>
  <c r="CO20" i="7"/>
  <c r="CO21" i="7"/>
  <c r="CO22" i="7"/>
  <c r="CO23" i="7"/>
  <c r="CO24" i="7"/>
  <c r="CO25" i="7"/>
  <c r="CO26" i="7"/>
  <c r="CO27" i="7"/>
  <c r="CO28" i="7"/>
  <c r="CO29" i="7"/>
  <c r="CO30" i="7"/>
  <c r="CO31" i="7"/>
  <c r="CO32" i="7"/>
  <c r="CO33" i="7"/>
  <c r="CO34" i="7"/>
  <c r="CO35" i="7"/>
  <c r="CO36" i="7"/>
  <c r="CO37" i="7"/>
  <c r="CO38" i="7"/>
  <c r="CO39" i="7"/>
  <c r="CO40" i="7"/>
  <c r="CO41" i="7"/>
  <c r="CO42" i="7"/>
  <c r="CO43" i="7"/>
  <c r="CO44" i="7"/>
  <c r="CO45" i="7"/>
  <c r="CO46" i="7"/>
  <c r="CO47" i="7"/>
  <c r="CO48" i="7"/>
  <c r="CO49" i="7"/>
  <c r="CO50" i="7"/>
  <c r="CO51" i="7"/>
  <c r="CO52" i="7"/>
  <c r="CO53" i="7"/>
  <c r="CO54" i="7"/>
  <c r="CO55" i="7"/>
  <c r="CO56" i="7"/>
  <c r="CO57" i="7"/>
  <c r="CO58" i="7"/>
  <c r="CO59" i="7"/>
  <c r="CO60" i="7"/>
  <c r="CO61" i="7"/>
  <c r="CO62" i="7"/>
  <c r="CO63" i="7"/>
  <c r="CO64" i="7"/>
  <c r="CO65" i="7"/>
  <c r="CO66" i="7"/>
  <c r="CO67" i="7"/>
  <c r="CO68" i="7"/>
  <c r="CO69" i="7"/>
  <c r="CO70" i="7"/>
  <c r="CO71" i="7"/>
  <c r="CO72" i="7"/>
  <c r="CO73" i="7"/>
  <c r="CO74" i="7"/>
  <c r="CO75" i="7"/>
  <c r="CO76" i="7"/>
  <c r="CO77" i="7"/>
  <c r="CO78" i="7"/>
  <c r="CO79" i="7"/>
  <c r="CO80" i="7"/>
  <c r="CO81" i="7"/>
  <c r="CO82" i="7"/>
  <c r="CO83" i="7"/>
  <c r="CO84" i="7"/>
  <c r="CO85" i="7"/>
  <c r="CO86" i="7"/>
  <c r="CO87" i="7"/>
  <c r="CO88" i="7"/>
  <c r="CO89" i="7"/>
  <c r="CO90" i="7"/>
  <c r="CO91" i="7"/>
  <c r="CO92" i="7"/>
  <c r="CO93" i="7"/>
  <c r="CO94" i="7"/>
  <c r="CO95" i="7"/>
  <c r="CO96" i="7"/>
  <c r="CO97" i="7"/>
  <c r="CO98" i="7"/>
  <c r="CO99" i="7"/>
  <c r="CO100" i="7"/>
  <c r="CO101" i="7"/>
  <c r="CO102" i="7"/>
  <c r="CO103" i="7"/>
  <c r="CO104" i="7"/>
  <c r="CO105" i="7"/>
  <c r="CO106" i="7"/>
  <c r="CO107" i="7"/>
  <c r="CO108" i="7"/>
  <c r="CO109" i="7"/>
  <c r="CO110" i="7"/>
  <c r="CO111" i="7"/>
  <c r="CO112" i="7"/>
  <c r="CO113" i="7"/>
  <c r="CO114" i="7"/>
  <c r="CO115" i="7"/>
  <c r="CO116" i="7"/>
  <c r="CO117" i="7"/>
  <c r="CO118" i="7"/>
  <c r="CO119" i="7"/>
  <c r="CO120" i="7"/>
  <c r="CO121" i="7"/>
  <c r="CO122" i="7"/>
  <c r="CO123" i="7"/>
  <c r="CO124" i="7"/>
  <c r="CO125" i="7"/>
  <c r="CO126" i="7"/>
  <c r="CO127" i="7"/>
  <c r="CO128" i="7"/>
  <c r="CO129" i="7"/>
  <c r="CO130" i="7"/>
  <c r="CO131" i="7"/>
  <c r="CO132" i="7"/>
  <c r="CO133" i="7"/>
  <c r="CO134" i="7"/>
  <c r="CO135" i="7"/>
  <c r="CO136" i="7"/>
  <c r="CO137" i="7"/>
  <c r="CO138" i="7"/>
  <c r="CO139" i="7"/>
  <c r="CO140" i="7"/>
  <c r="CO141" i="7"/>
  <c r="CO142" i="7"/>
  <c r="CO143" i="7"/>
  <c r="CO144" i="7"/>
  <c r="CO145" i="7"/>
  <c r="CO146" i="7"/>
  <c r="CO147" i="7"/>
  <c r="CO148" i="7"/>
  <c r="CO149" i="7"/>
  <c r="CO150" i="7"/>
  <c r="CO151" i="7"/>
  <c r="CO152" i="7"/>
  <c r="CO153" i="7"/>
  <c r="CO154" i="7"/>
  <c r="CO155" i="7"/>
  <c r="CO156" i="7"/>
  <c r="CO157" i="7"/>
  <c r="CO158" i="7"/>
  <c r="CO159" i="7"/>
  <c r="CO160" i="7"/>
  <c r="CO161" i="7"/>
  <c r="CO162" i="7"/>
  <c r="CO163" i="7"/>
  <c r="CO164" i="7"/>
  <c r="CO165" i="7"/>
  <c r="CO166" i="7"/>
  <c r="CO167" i="7"/>
  <c r="CO168" i="7"/>
  <c r="CO169" i="7"/>
  <c r="CO170" i="7"/>
  <c r="CO171" i="7"/>
  <c r="CO172" i="7"/>
  <c r="CO173" i="7"/>
  <c r="CO174" i="7"/>
  <c r="CO175" i="7"/>
  <c r="CO176" i="7"/>
  <c r="CO177" i="7"/>
  <c r="CO178" i="7"/>
  <c r="CO179" i="7"/>
  <c r="CO180" i="7"/>
  <c r="CO181" i="7"/>
  <c r="CO182" i="7"/>
  <c r="CO183" i="7"/>
  <c r="CO184" i="7"/>
  <c r="CO185" i="7"/>
  <c r="CO186" i="7"/>
  <c r="CO187" i="7"/>
  <c r="CO188" i="7"/>
  <c r="CO189" i="7"/>
  <c r="CO190" i="7"/>
  <c r="CO191" i="7"/>
  <c r="CO192" i="7"/>
  <c r="CO193" i="7"/>
  <c r="CO194" i="7"/>
  <c r="CO195" i="7"/>
  <c r="CO196" i="7"/>
  <c r="CO197" i="7"/>
  <c r="CO198" i="7"/>
  <c r="CO199" i="7"/>
  <c r="CO200" i="7"/>
  <c r="CO201" i="7"/>
  <c r="CO202" i="7"/>
  <c r="CO203" i="7"/>
  <c r="CO204" i="7"/>
  <c r="CO205" i="7"/>
  <c r="CO206" i="7"/>
  <c r="CO207" i="7"/>
  <c r="CO208" i="7"/>
  <c r="CO209" i="7"/>
  <c r="CO210" i="7"/>
  <c r="CO211" i="7"/>
  <c r="CO212" i="7"/>
  <c r="CO213" i="7"/>
  <c r="CO214" i="7"/>
  <c r="CO215" i="7"/>
  <c r="CO216" i="7"/>
  <c r="CO217" i="7"/>
  <c r="CO218" i="7"/>
  <c r="CO219" i="7"/>
  <c r="CO220" i="7"/>
  <c r="CO221" i="7"/>
  <c r="CO222" i="7"/>
  <c r="CO223" i="7"/>
  <c r="CO224" i="7"/>
  <c r="CO225" i="7"/>
  <c r="CO226" i="7"/>
  <c r="CO227" i="7"/>
  <c r="CO228" i="7"/>
  <c r="CO229" i="7"/>
  <c r="CO230" i="7"/>
  <c r="CO231" i="7"/>
  <c r="CO232" i="7"/>
  <c r="CO233" i="7"/>
  <c r="CO234" i="7"/>
  <c r="CO235" i="7"/>
  <c r="CO236" i="7"/>
  <c r="CO237" i="7"/>
  <c r="CO238" i="7"/>
  <c r="CO239" i="7"/>
  <c r="CO240" i="7"/>
  <c r="CO241" i="7"/>
  <c r="CO242" i="7"/>
  <c r="CO243" i="7"/>
  <c r="CO244" i="7"/>
  <c r="CN18" i="7"/>
  <c r="CN19" i="7"/>
  <c r="CN20" i="7"/>
  <c r="CN21" i="7"/>
  <c r="CN22" i="7"/>
  <c r="CN23" i="7"/>
  <c r="CN24" i="7"/>
  <c r="CN25" i="7"/>
  <c r="CN26" i="7"/>
  <c r="CN27" i="7"/>
  <c r="CN28" i="7"/>
  <c r="CN29" i="7"/>
  <c r="CN30" i="7"/>
  <c r="CN31" i="7"/>
  <c r="CN32" i="7"/>
  <c r="CN33" i="7"/>
  <c r="CN34" i="7"/>
  <c r="CN35" i="7"/>
  <c r="CN36" i="7"/>
  <c r="CN37" i="7"/>
  <c r="CN38" i="7"/>
  <c r="CN39" i="7"/>
  <c r="CN40" i="7"/>
  <c r="CN41" i="7"/>
  <c r="CN42" i="7"/>
  <c r="CN43" i="7"/>
  <c r="CN44" i="7"/>
  <c r="CN45" i="7"/>
  <c r="CN46" i="7"/>
  <c r="CN47" i="7"/>
  <c r="CN48" i="7"/>
  <c r="CN49" i="7"/>
  <c r="CN50" i="7"/>
  <c r="CN51" i="7"/>
  <c r="CN52" i="7"/>
  <c r="CN53" i="7"/>
  <c r="CN54" i="7"/>
  <c r="CN55" i="7"/>
  <c r="CN56" i="7"/>
  <c r="CN57" i="7"/>
  <c r="CN58" i="7"/>
  <c r="CN59" i="7"/>
  <c r="CN60" i="7"/>
  <c r="CN61" i="7"/>
  <c r="CN62" i="7"/>
  <c r="CN63" i="7"/>
  <c r="CN64" i="7"/>
  <c r="CN65" i="7"/>
  <c r="CN66" i="7"/>
  <c r="CN67" i="7"/>
  <c r="CN68" i="7"/>
  <c r="CN69" i="7"/>
  <c r="CN70" i="7"/>
  <c r="CN71" i="7"/>
  <c r="CN72" i="7"/>
  <c r="CN73" i="7"/>
  <c r="CN74" i="7"/>
  <c r="CN75" i="7"/>
  <c r="CN76" i="7"/>
  <c r="CN77" i="7"/>
  <c r="CN78" i="7"/>
  <c r="CN79" i="7"/>
  <c r="CN80" i="7"/>
  <c r="CN81" i="7"/>
  <c r="CN82" i="7"/>
  <c r="CN83" i="7"/>
  <c r="CN84" i="7"/>
  <c r="CN85" i="7"/>
  <c r="CN86" i="7"/>
  <c r="CN87" i="7"/>
  <c r="CN88" i="7"/>
  <c r="CN89" i="7"/>
  <c r="CN90" i="7"/>
  <c r="CN91" i="7"/>
  <c r="CN92" i="7"/>
  <c r="CN93" i="7"/>
  <c r="CN94" i="7"/>
  <c r="CN95" i="7"/>
  <c r="CN96" i="7"/>
  <c r="CN97" i="7"/>
  <c r="CN98" i="7"/>
  <c r="CN99" i="7"/>
  <c r="CN100" i="7"/>
  <c r="CN101" i="7"/>
  <c r="CN102" i="7"/>
  <c r="CN103" i="7"/>
  <c r="CN104" i="7"/>
  <c r="CN105" i="7"/>
  <c r="CN106" i="7"/>
  <c r="CN107" i="7"/>
  <c r="CN108" i="7"/>
  <c r="CN109" i="7"/>
  <c r="CN110" i="7"/>
  <c r="CN111" i="7"/>
  <c r="CN112" i="7"/>
  <c r="CN113" i="7"/>
  <c r="CN114" i="7"/>
  <c r="CN115" i="7"/>
  <c r="CN116" i="7"/>
  <c r="CN117" i="7"/>
  <c r="CN118" i="7"/>
  <c r="CN119" i="7"/>
  <c r="CN120" i="7"/>
  <c r="CN121" i="7"/>
  <c r="CN122" i="7"/>
  <c r="CN123" i="7"/>
  <c r="CN124" i="7"/>
  <c r="CN125" i="7"/>
  <c r="CN126" i="7"/>
  <c r="CN127" i="7"/>
  <c r="CN128" i="7"/>
  <c r="CN129" i="7"/>
  <c r="CN130" i="7"/>
  <c r="CN131" i="7"/>
  <c r="CN132" i="7"/>
  <c r="CN133" i="7"/>
  <c r="CN134" i="7"/>
  <c r="CN135" i="7"/>
  <c r="CN136" i="7"/>
  <c r="CN137" i="7"/>
  <c r="CN138" i="7"/>
  <c r="CN139" i="7"/>
  <c r="CN140" i="7"/>
  <c r="CN141" i="7"/>
  <c r="CN142" i="7"/>
  <c r="CN143" i="7"/>
  <c r="CN144" i="7"/>
  <c r="CN145" i="7"/>
  <c r="CN146" i="7"/>
  <c r="CN147" i="7"/>
  <c r="CN148" i="7"/>
  <c r="CN149" i="7"/>
  <c r="CN150" i="7"/>
  <c r="CN151" i="7"/>
  <c r="CN152" i="7"/>
  <c r="CN153" i="7"/>
  <c r="CN154" i="7"/>
  <c r="CN155" i="7"/>
  <c r="CN156" i="7"/>
  <c r="CN157" i="7"/>
  <c r="CN158" i="7"/>
  <c r="CN159" i="7"/>
  <c r="CN160" i="7"/>
  <c r="CN161" i="7"/>
  <c r="CN162" i="7"/>
  <c r="CN163" i="7"/>
  <c r="CN164" i="7"/>
  <c r="CN165" i="7"/>
  <c r="CN166" i="7"/>
  <c r="CN167" i="7"/>
  <c r="CN168" i="7"/>
  <c r="CN169" i="7"/>
  <c r="CN170" i="7"/>
  <c r="CN171" i="7"/>
  <c r="CN172" i="7"/>
  <c r="CN173" i="7"/>
  <c r="CN174" i="7"/>
  <c r="CN175" i="7"/>
  <c r="CN176" i="7"/>
  <c r="CN177" i="7"/>
  <c r="CN178" i="7"/>
  <c r="CN179" i="7"/>
  <c r="CN180" i="7"/>
  <c r="CN181" i="7"/>
  <c r="CN182" i="7"/>
  <c r="CN183" i="7"/>
  <c r="CN184" i="7"/>
  <c r="CN185" i="7"/>
  <c r="CN186" i="7"/>
  <c r="CN187" i="7"/>
  <c r="CN188" i="7"/>
  <c r="CN189" i="7"/>
  <c r="CN190" i="7"/>
  <c r="CN191" i="7"/>
  <c r="CN192" i="7"/>
  <c r="CN193" i="7"/>
  <c r="CN194" i="7"/>
  <c r="CN195" i="7"/>
  <c r="CN196" i="7"/>
  <c r="CN197" i="7"/>
  <c r="CN198" i="7"/>
  <c r="CN199" i="7"/>
  <c r="CN200" i="7"/>
  <c r="CN201" i="7"/>
  <c r="CN202" i="7"/>
  <c r="CN203" i="7"/>
  <c r="CN204" i="7"/>
  <c r="CN205" i="7"/>
  <c r="CN206" i="7"/>
  <c r="CN207" i="7"/>
  <c r="CN208" i="7"/>
  <c r="CN209" i="7"/>
  <c r="CN210" i="7"/>
  <c r="CN211" i="7"/>
  <c r="CN212" i="7"/>
  <c r="CN213" i="7"/>
  <c r="CN214" i="7"/>
  <c r="CN215" i="7"/>
  <c r="CN216" i="7"/>
  <c r="CN217" i="7"/>
  <c r="CN218" i="7"/>
  <c r="CN219" i="7"/>
  <c r="CN220" i="7"/>
  <c r="CN221" i="7"/>
  <c r="CN222" i="7"/>
  <c r="CN223" i="7"/>
  <c r="CN224" i="7"/>
  <c r="CN225" i="7"/>
  <c r="CN226" i="7"/>
  <c r="CN227" i="7"/>
  <c r="CN228" i="7"/>
  <c r="CN229" i="7"/>
  <c r="CN230" i="7"/>
  <c r="CN231" i="7"/>
  <c r="CN232" i="7"/>
  <c r="CN233" i="7"/>
  <c r="CN234" i="7"/>
  <c r="CN235" i="7"/>
  <c r="CN236" i="7"/>
  <c r="CN237" i="7"/>
  <c r="CN238" i="7"/>
  <c r="CN239" i="7"/>
  <c r="CN240" i="7"/>
  <c r="CN241" i="7"/>
  <c r="CN242" i="7"/>
  <c r="CN243" i="7"/>
  <c r="CN244" i="7"/>
  <c r="CN17" i="7"/>
  <c r="D9" i="7"/>
  <c r="CC244" i="7"/>
  <c r="CD244" i="7" s="1"/>
  <c r="CC243" i="7"/>
  <c r="CD243" i="7" s="1"/>
  <c r="CC242" i="7"/>
  <c r="CD242" i="7" s="1"/>
  <c r="CC241" i="7"/>
  <c r="CD241" i="7" s="1"/>
  <c r="CC240" i="7"/>
  <c r="CD240" i="7" s="1"/>
  <c r="CC239" i="7"/>
  <c r="CD239" i="7" s="1"/>
  <c r="CC238" i="7"/>
  <c r="CD238" i="7" s="1"/>
  <c r="CC237" i="7"/>
  <c r="CD237" i="7" s="1"/>
  <c r="CC236" i="7"/>
  <c r="CD236" i="7" s="1"/>
  <c r="CC235" i="7"/>
  <c r="CD235" i="7" s="1"/>
  <c r="CC234" i="7"/>
  <c r="CD234" i="7" s="1"/>
  <c r="CC233" i="7"/>
  <c r="CD233" i="7" s="1"/>
  <c r="CC232" i="7"/>
  <c r="CD232" i="7" s="1"/>
  <c r="CC231" i="7"/>
  <c r="CD231" i="7" s="1"/>
  <c r="CC230" i="7"/>
  <c r="CD230" i="7" s="1"/>
  <c r="CC229" i="7"/>
  <c r="CD229" i="7" s="1"/>
  <c r="CC228" i="7"/>
  <c r="CD228" i="7" s="1"/>
  <c r="CD227" i="7"/>
  <c r="CC227" i="7"/>
  <c r="CC226" i="7"/>
  <c r="CD226" i="7" s="1"/>
  <c r="CC225" i="7"/>
  <c r="CD225" i="7" s="1"/>
  <c r="CC224" i="7"/>
  <c r="CD224" i="7" s="1"/>
  <c r="CC223" i="7"/>
  <c r="CD223" i="7" s="1"/>
  <c r="CC222" i="7"/>
  <c r="CD222" i="7" s="1"/>
  <c r="CC221" i="7"/>
  <c r="CD221" i="7" s="1"/>
  <c r="CC220" i="7"/>
  <c r="CD220" i="7" s="1"/>
  <c r="CC219" i="7"/>
  <c r="CD219" i="7" s="1"/>
  <c r="CC218" i="7"/>
  <c r="CD218" i="7" s="1"/>
  <c r="CC217" i="7"/>
  <c r="CD217" i="7" s="1"/>
  <c r="CC216" i="7"/>
  <c r="CD216" i="7" s="1"/>
  <c r="CC215" i="7"/>
  <c r="CD215" i="7" s="1"/>
  <c r="CC214" i="7"/>
  <c r="CD214" i="7" s="1"/>
  <c r="CC213" i="7"/>
  <c r="CD213" i="7" s="1"/>
  <c r="CC212" i="7"/>
  <c r="CD212" i="7" s="1"/>
  <c r="CD211" i="7"/>
  <c r="CC211" i="7"/>
  <c r="CC210" i="7"/>
  <c r="CD210" i="7" s="1"/>
  <c r="CC209" i="7"/>
  <c r="CD209" i="7" s="1"/>
  <c r="CD208" i="7"/>
  <c r="CC208" i="7"/>
  <c r="CC207" i="7"/>
  <c r="CD207" i="7" s="1"/>
  <c r="CC206" i="7"/>
  <c r="CD206" i="7" s="1"/>
  <c r="CC205" i="7"/>
  <c r="CD205" i="7" s="1"/>
  <c r="CC204" i="7"/>
  <c r="CD204" i="7" s="1"/>
  <c r="CC203" i="7"/>
  <c r="CD203" i="7" s="1"/>
  <c r="CC202" i="7"/>
  <c r="CD202" i="7" s="1"/>
  <c r="CC201" i="7"/>
  <c r="CD201" i="7" s="1"/>
  <c r="CC200" i="7"/>
  <c r="CD200" i="7" s="1"/>
  <c r="CC199" i="7"/>
  <c r="CD199" i="7" s="1"/>
  <c r="CC198" i="7"/>
  <c r="CD198" i="7" s="1"/>
  <c r="CC197" i="7"/>
  <c r="CD197" i="7" s="1"/>
  <c r="CC196" i="7"/>
  <c r="CD196" i="7" s="1"/>
  <c r="CD195" i="7"/>
  <c r="CC195" i="7"/>
  <c r="CC194" i="7"/>
  <c r="CD194" i="7" s="1"/>
  <c r="CC193" i="7"/>
  <c r="CD193" i="7" s="1"/>
  <c r="CC192" i="7"/>
  <c r="CD192" i="7" s="1"/>
  <c r="CC191" i="7"/>
  <c r="CD191" i="7" s="1"/>
  <c r="CC190" i="7"/>
  <c r="CD190" i="7" s="1"/>
  <c r="CA178" i="7"/>
  <c r="CC178" i="7" s="1"/>
  <c r="CD178" i="7" s="1"/>
  <c r="CD177" i="7"/>
  <c r="CC177" i="7"/>
  <c r="CC176" i="7"/>
  <c r="CD176" i="7" s="1"/>
  <c r="CC175" i="7"/>
  <c r="CD175" i="7" s="1"/>
  <c r="CC174" i="7"/>
  <c r="CD174" i="7" s="1"/>
  <c r="CC173" i="7"/>
  <c r="CD173" i="7" s="1"/>
  <c r="CA163" i="7"/>
  <c r="CA164" i="7" s="1"/>
  <c r="CC162" i="7"/>
  <c r="CD162" i="7" s="1"/>
  <c r="CC161" i="7"/>
  <c r="CD161" i="7" s="1"/>
  <c r="CC160" i="7"/>
  <c r="CD160" i="7" s="1"/>
  <c r="CC159" i="7"/>
  <c r="CD159" i="7" s="1"/>
  <c r="CD158" i="7"/>
  <c r="CC158" i="7"/>
  <c r="CA147" i="7"/>
  <c r="CC147" i="7" s="1"/>
  <c r="CD147" i="7" s="1"/>
  <c r="CC146" i="7"/>
  <c r="CD146" i="7" s="1"/>
  <c r="CC145" i="7"/>
  <c r="CD145" i="7" s="1"/>
  <c r="CC144" i="7"/>
  <c r="CD144" i="7" s="1"/>
  <c r="CC143" i="7"/>
  <c r="CD143" i="7" s="1"/>
  <c r="CC142" i="7"/>
  <c r="CD142" i="7" s="1"/>
  <c r="CA131" i="7"/>
  <c r="CA132" i="7" s="1"/>
  <c r="CC130" i="7"/>
  <c r="CD130" i="7" s="1"/>
  <c r="CC129" i="7"/>
  <c r="CD129" i="7" s="1"/>
  <c r="CC128" i="7"/>
  <c r="CD128" i="7" s="1"/>
  <c r="CC127" i="7"/>
  <c r="CD127" i="7" s="1"/>
  <c r="CC126" i="7"/>
  <c r="CD126" i="7" s="1"/>
  <c r="CC125" i="7"/>
  <c r="CD125" i="7" s="1"/>
  <c r="CC124" i="7"/>
  <c r="CD124" i="7" s="1"/>
  <c r="CA114" i="7"/>
  <c r="CA115" i="7" s="1"/>
  <c r="CC113" i="7"/>
  <c r="CD113" i="7" s="1"/>
  <c r="CC112" i="7"/>
  <c r="CD112" i="7" s="1"/>
  <c r="CC111" i="7"/>
  <c r="CD111" i="7" s="1"/>
  <c r="CD110" i="7"/>
  <c r="CC110" i="7"/>
  <c r="CA98" i="7"/>
  <c r="CA99" i="7" s="1"/>
  <c r="CC97" i="7"/>
  <c r="CD97" i="7" s="1"/>
  <c r="CC96" i="7"/>
  <c r="CD96" i="7" s="1"/>
  <c r="CC95" i="7"/>
  <c r="CD95" i="7" s="1"/>
  <c r="CA85" i="7"/>
  <c r="CA86" i="7" s="1"/>
  <c r="CC84" i="7"/>
  <c r="CD84" i="7" s="1"/>
  <c r="CC83" i="7"/>
  <c r="CD83" i="7" s="1"/>
  <c r="CC82" i="7"/>
  <c r="CD82" i="7" s="1"/>
  <c r="CA72" i="7"/>
  <c r="CA73" i="7" s="1"/>
  <c r="CC71" i="7"/>
  <c r="CD71" i="7" s="1"/>
  <c r="CC70" i="7"/>
  <c r="CD70" i="7" s="1"/>
  <c r="CC69" i="7"/>
  <c r="CD69" i="7" s="1"/>
  <c r="CC68" i="7"/>
  <c r="CD68" i="7" s="1"/>
  <c r="CC67" i="7"/>
  <c r="CD67" i="7" s="1"/>
  <c r="CC66" i="7"/>
  <c r="CD66" i="7" s="1"/>
  <c r="CC65" i="7"/>
  <c r="CD65" i="7" s="1"/>
  <c r="CC64" i="7"/>
  <c r="CD64" i="7" s="1"/>
  <c r="CC63" i="7"/>
  <c r="CD63" i="7" s="1"/>
  <c r="CC62" i="7"/>
  <c r="CD62" i="7" s="1"/>
  <c r="CC61" i="7"/>
  <c r="CD61" i="7" s="1"/>
  <c r="CC60" i="7"/>
  <c r="CD60" i="7" s="1"/>
  <c r="CC59" i="7"/>
  <c r="CD59" i="7" s="1"/>
  <c r="CC58" i="7"/>
  <c r="CD58" i="7" s="1"/>
  <c r="CC57" i="7"/>
  <c r="CD57" i="7" s="1"/>
  <c r="CC56" i="7"/>
  <c r="CD56" i="7" s="1"/>
  <c r="CC55" i="7"/>
  <c r="CD55" i="7" s="1"/>
  <c r="CC54" i="7"/>
  <c r="CD54" i="7" s="1"/>
  <c r="CC53" i="7"/>
  <c r="CD53" i="7" s="1"/>
  <c r="CC52" i="7"/>
  <c r="CD52" i="7" s="1"/>
  <c r="CC51" i="7"/>
  <c r="CD51" i="7" s="1"/>
  <c r="CC50" i="7"/>
  <c r="CD50" i="7" s="1"/>
  <c r="CC49" i="7"/>
  <c r="CD49" i="7" s="1"/>
  <c r="CC48" i="7"/>
  <c r="CD48" i="7" s="1"/>
  <c r="CC47" i="7"/>
  <c r="CD47" i="7" s="1"/>
  <c r="CC46" i="7"/>
  <c r="CD46" i="7" s="1"/>
  <c r="CC45" i="7"/>
  <c r="CD45" i="7" s="1"/>
  <c r="CC44" i="7"/>
  <c r="CD44" i="7" s="1"/>
  <c r="CC43" i="7"/>
  <c r="CD43" i="7" s="1"/>
  <c r="CC42" i="7"/>
  <c r="CD42" i="7" s="1"/>
  <c r="CC41" i="7"/>
  <c r="CD41" i="7" s="1"/>
  <c r="CC40" i="7"/>
  <c r="CD40" i="7" s="1"/>
  <c r="CD39" i="7"/>
  <c r="CC39" i="7"/>
  <c r="CD38" i="7"/>
  <c r="CC38" i="7"/>
  <c r="CC37" i="7"/>
  <c r="CD37" i="7" s="1"/>
  <c r="CC36" i="7"/>
  <c r="CD36" i="7" s="1"/>
  <c r="CD35" i="7"/>
  <c r="CC35" i="7"/>
  <c r="CC34" i="7"/>
  <c r="CD34" i="7" s="1"/>
  <c r="CC33" i="7"/>
  <c r="CD33" i="7" s="1"/>
  <c r="CC32" i="7"/>
  <c r="CD32" i="7" s="1"/>
  <c r="CC31" i="7"/>
  <c r="CD31" i="7" s="1"/>
  <c r="CC30" i="7"/>
  <c r="CD30" i="7" s="1"/>
  <c r="CC29" i="7"/>
  <c r="CD29" i="7" s="1"/>
  <c r="CC28" i="7"/>
  <c r="CD28" i="7" s="1"/>
  <c r="CC27" i="7"/>
  <c r="CD27" i="7" s="1"/>
  <c r="CD26" i="7"/>
  <c r="CC26" i="7"/>
  <c r="CC25" i="7"/>
  <c r="CD25" i="7" s="1"/>
  <c r="CC24" i="7"/>
  <c r="CD24" i="7" s="1"/>
  <c r="CC23" i="7"/>
  <c r="CD23" i="7" s="1"/>
  <c r="CC22" i="7"/>
  <c r="CD22" i="7" s="1"/>
  <c r="CC21" i="7"/>
  <c r="CD21" i="7" s="1"/>
  <c r="CC20" i="7"/>
  <c r="CD20" i="7" s="1"/>
  <c r="CD19" i="7"/>
  <c r="CC19" i="7"/>
  <c r="CB19" i="7"/>
  <c r="CB20" i="7" s="1"/>
  <c r="CB21" i="7" s="1"/>
  <c r="CB22" i="7" s="1"/>
  <c r="CB23" i="7" s="1"/>
  <c r="CB24" i="7" s="1"/>
  <c r="CB25" i="7" s="1"/>
  <c r="CB26" i="7" s="1"/>
  <c r="CB27" i="7" s="1"/>
  <c r="CC18" i="7"/>
  <c r="CD18" i="7" s="1"/>
  <c r="CC17" i="7"/>
  <c r="CD17" i="7" s="1"/>
  <c r="CA148" i="7" l="1"/>
  <c r="CC163" i="7"/>
  <c r="CD163" i="7" s="1"/>
  <c r="CA179" i="7"/>
  <c r="CA180" i="7" s="1"/>
  <c r="CA181" i="7" s="1"/>
  <c r="CA116" i="7"/>
  <c r="CC115" i="7"/>
  <c r="CD115" i="7" s="1"/>
  <c r="CA74" i="7"/>
  <c r="CC73" i="7"/>
  <c r="CD73" i="7" s="1"/>
  <c r="CA165" i="7"/>
  <c r="CC164" i="7"/>
  <c r="CD164" i="7" s="1"/>
  <c r="CA87" i="7"/>
  <c r="CC86" i="7"/>
  <c r="CD86" i="7" s="1"/>
  <c r="CA100" i="7"/>
  <c r="CC99" i="7"/>
  <c r="CD99" i="7" s="1"/>
  <c r="CC132" i="7"/>
  <c r="CD132" i="7" s="1"/>
  <c r="CA133" i="7"/>
  <c r="CC72" i="7"/>
  <c r="CD72" i="7" s="1"/>
  <c r="CC179" i="7"/>
  <c r="CD179" i="7" s="1"/>
  <c r="CC131" i="7"/>
  <c r="CD131" i="7" s="1"/>
  <c r="CC85" i="7"/>
  <c r="CD85" i="7" s="1"/>
  <c r="CC114" i="7"/>
  <c r="CD114" i="7" s="1"/>
  <c r="CC98" i="7"/>
  <c r="CD98" i="7" s="1"/>
  <c r="CC148" i="7" l="1"/>
  <c r="CD148" i="7" s="1"/>
  <c r="CA149" i="7"/>
  <c r="CC180" i="7"/>
  <c r="CD180" i="7" s="1"/>
  <c r="CC100" i="7"/>
  <c r="CD100" i="7" s="1"/>
  <c r="CA101" i="7"/>
  <c r="CA134" i="7"/>
  <c r="CC133" i="7"/>
  <c r="CD133" i="7" s="1"/>
  <c r="CA88" i="7"/>
  <c r="CC87" i="7"/>
  <c r="CD87" i="7" s="1"/>
  <c r="CA75" i="7"/>
  <c r="CC74" i="7"/>
  <c r="CD74" i="7" s="1"/>
  <c r="CA117" i="7"/>
  <c r="CC116" i="7"/>
  <c r="CD116" i="7" s="1"/>
  <c r="CA182" i="7"/>
  <c r="CC181" i="7"/>
  <c r="CD181" i="7" s="1"/>
  <c r="CA166" i="7"/>
  <c r="CC165" i="7"/>
  <c r="CD165" i="7" s="1"/>
  <c r="CA150" i="7" l="1"/>
  <c r="CC149" i="7"/>
  <c r="CD149" i="7" s="1"/>
  <c r="CA102" i="7"/>
  <c r="CC101" i="7"/>
  <c r="CD101" i="7" s="1"/>
  <c r="CA135" i="7"/>
  <c r="CC134" i="7"/>
  <c r="CD134" i="7" s="1"/>
  <c r="CC166" i="7"/>
  <c r="CD166" i="7" s="1"/>
  <c r="CA167" i="7"/>
  <c r="CC117" i="7"/>
  <c r="CD117" i="7" s="1"/>
  <c r="CA118" i="7"/>
  <c r="CA183" i="7"/>
  <c r="CC182" i="7"/>
  <c r="CD182" i="7" s="1"/>
  <c r="CA76" i="7"/>
  <c r="CC75" i="7"/>
  <c r="CD75" i="7" s="1"/>
  <c r="CC88" i="7"/>
  <c r="CD88" i="7" s="1"/>
  <c r="CA89" i="7"/>
  <c r="BV244" i="7"/>
  <c r="BW244" i="7" s="1"/>
  <c r="BV243" i="7"/>
  <c r="BW243" i="7" s="1"/>
  <c r="BV242" i="7"/>
  <c r="BW242" i="7" s="1"/>
  <c r="BV241" i="7"/>
  <c r="BW241" i="7" s="1"/>
  <c r="BV240" i="7"/>
  <c r="BW240" i="7" s="1"/>
  <c r="BV239" i="7"/>
  <c r="BW239" i="7" s="1"/>
  <c r="BV238" i="7"/>
  <c r="BW238" i="7" s="1"/>
  <c r="BV237" i="7"/>
  <c r="BW237" i="7" s="1"/>
  <c r="BV236" i="7"/>
  <c r="BW236" i="7" s="1"/>
  <c r="BV235" i="7"/>
  <c r="BW235" i="7" s="1"/>
  <c r="BV234" i="7"/>
  <c r="BW234" i="7" s="1"/>
  <c r="BV233" i="7"/>
  <c r="BW233" i="7" s="1"/>
  <c r="BV232" i="7"/>
  <c r="BW232" i="7" s="1"/>
  <c r="BV231" i="7"/>
  <c r="BW231" i="7" s="1"/>
  <c r="BV230" i="7"/>
  <c r="BW230" i="7" s="1"/>
  <c r="BV229" i="7"/>
  <c r="BW229" i="7" s="1"/>
  <c r="BV228" i="7"/>
  <c r="BW228" i="7" s="1"/>
  <c r="BV227" i="7"/>
  <c r="BW227" i="7" s="1"/>
  <c r="BV226" i="7"/>
  <c r="BW226" i="7" s="1"/>
  <c r="BV225" i="7"/>
  <c r="BW225" i="7" s="1"/>
  <c r="BV224" i="7"/>
  <c r="BW224" i="7" s="1"/>
  <c r="BV223" i="7"/>
  <c r="BW223" i="7" s="1"/>
  <c r="BV222" i="7"/>
  <c r="BW222" i="7" s="1"/>
  <c r="BV221" i="7"/>
  <c r="BW221" i="7" s="1"/>
  <c r="BV220" i="7"/>
  <c r="BW220" i="7" s="1"/>
  <c r="BV219" i="7"/>
  <c r="BW219" i="7" s="1"/>
  <c r="BV218" i="7"/>
  <c r="BW218" i="7" s="1"/>
  <c r="BV217" i="7"/>
  <c r="BW217" i="7" s="1"/>
  <c r="BV216" i="7"/>
  <c r="BW216" i="7" s="1"/>
  <c r="BV215" i="7"/>
  <c r="BW215" i="7" s="1"/>
  <c r="BV214" i="7"/>
  <c r="BW214" i="7" s="1"/>
  <c r="BV213" i="7"/>
  <c r="BW213" i="7" s="1"/>
  <c r="BV212" i="7"/>
  <c r="BW212" i="7" s="1"/>
  <c r="BV211" i="7"/>
  <c r="BW211" i="7" s="1"/>
  <c r="BV210" i="7"/>
  <c r="BW210" i="7" s="1"/>
  <c r="BV209" i="7"/>
  <c r="BW209" i="7" s="1"/>
  <c r="BV208" i="7"/>
  <c r="BW208" i="7" s="1"/>
  <c r="BV207" i="7"/>
  <c r="BW207" i="7" s="1"/>
  <c r="BV206" i="7"/>
  <c r="BW206" i="7" s="1"/>
  <c r="BV205" i="7"/>
  <c r="BW205" i="7" s="1"/>
  <c r="BV204" i="7"/>
  <c r="BW204" i="7" s="1"/>
  <c r="BV203" i="7"/>
  <c r="BW203" i="7" s="1"/>
  <c r="BV202" i="7"/>
  <c r="BW202" i="7" s="1"/>
  <c r="BV201" i="7"/>
  <c r="BW201" i="7" s="1"/>
  <c r="BV200" i="7"/>
  <c r="BW200" i="7" s="1"/>
  <c r="BV199" i="7"/>
  <c r="BW199" i="7" s="1"/>
  <c r="BV198" i="7"/>
  <c r="BW198" i="7" s="1"/>
  <c r="BV197" i="7"/>
  <c r="BW197" i="7" s="1"/>
  <c r="BV196" i="7"/>
  <c r="BW196" i="7" s="1"/>
  <c r="BV195" i="7"/>
  <c r="BW195" i="7" s="1"/>
  <c r="BV194" i="7"/>
  <c r="BW194" i="7" s="1"/>
  <c r="BV193" i="7"/>
  <c r="BW193" i="7" s="1"/>
  <c r="BV192" i="7"/>
  <c r="BW192" i="7" s="1"/>
  <c r="BV191" i="7"/>
  <c r="BW191" i="7" s="1"/>
  <c r="BV190" i="7"/>
  <c r="BW190" i="7" s="1"/>
  <c r="BT178" i="7"/>
  <c r="BV178" i="7" s="1"/>
  <c r="BW178" i="7" s="1"/>
  <c r="BW177" i="7"/>
  <c r="BV177" i="7"/>
  <c r="BV176" i="7"/>
  <c r="BW176" i="7" s="1"/>
  <c r="BV175" i="7"/>
  <c r="BW175" i="7" s="1"/>
  <c r="BV174" i="7"/>
  <c r="BW174" i="7" s="1"/>
  <c r="BV173" i="7"/>
  <c r="BW173" i="7" s="1"/>
  <c r="BT163" i="7"/>
  <c r="BT164" i="7" s="1"/>
  <c r="BV162" i="7"/>
  <c r="BW162" i="7" s="1"/>
  <c r="BV161" i="7"/>
  <c r="BW161" i="7" s="1"/>
  <c r="BV160" i="7"/>
  <c r="BW160" i="7" s="1"/>
  <c r="BV159" i="7"/>
  <c r="BW159" i="7" s="1"/>
  <c r="BV158" i="7"/>
  <c r="BW158" i="7" s="1"/>
  <c r="BT147" i="7"/>
  <c r="BT148" i="7" s="1"/>
  <c r="BV146" i="7"/>
  <c r="BW146" i="7" s="1"/>
  <c r="BV145" i="7"/>
  <c r="BW145" i="7" s="1"/>
  <c r="BV144" i="7"/>
  <c r="BW144" i="7" s="1"/>
  <c r="BW143" i="7"/>
  <c r="BV143" i="7"/>
  <c r="BV142" i="7"/>
  <c r="BW142" i="7" s="1"/>
  <c r="BT131" i="7"/>
  <c r="BT132" i="7" s="1"/>
  <c r="BV130" i="7"/>
  <c r="BW130" i="7" s="1"/>
  <c r="BV129" i="7"/>
  <c r="BW129" i="7" s="1"/>
  <c r="BV128" i="7"/>
  <c r="BW128" i="7" s="1"/>
  <c r="BV127" i="7"/>
  <c r="BW127" i="7" s="1"/>
  <c r="BV126" i="7"/>
  <c r="BW126" i="7" s="1"/>
  <c r="BV125" i="7"/>
  <c r="BW125" i="7" s="1"/>
  <c r="BV124" i="7"/>
  <c r="BW124" i="7" s="1"/>
  <c r="BT114" i="7"/>
  <c r="BT115" i="7" s="1"/>
  <c r="BV113" i="7"/>
  <c r="BW113" i="7" s="1"/>
  <c r="BV112" i="7"/>
  <c r="BW112" i="7" s="1"/>
  <c r="BV111" i="7"/>
  <c r="BW111" i="7" s="1"/>
  <c r="BV110" i="7"/>
  <c r="BW110" i="7" s="1"/>
  <c r="BT98" i="7"/>
  <c r="BT99" i="7" s="1"/>
  <c r="BV97" i="7"/>
  <c r="BW97" i="7" s="1"/>
  <c r="BV96" i="7"/>
  <c r="BW96" i="7" s="1"/>
  <c r="BV95" i="7"/>
  <c r="BW95" i="7" s="1"/>
  <c r="BT85" i="7"/>
  <c r="BT86" i="7" s="1"/>
  <c r="BV84" i="7"/>
  <c r="BW84" i="7" s="1"/>
  <c r="BV83" i="7"/>
  <c r="BW83" i="7" s="1"/>
  <c r="BV82" i="7"/>
  <c r="BW82" i="7" s="1"/>
  <c r="BT72" i="7"/>
  <c r="BT73" i="7" s="1"/>
  <c r="BV71" i="7"/>
  <c r="BW71" i="7" s="1"/>
  <c r="BV70" i="7"/>
  <c r="BW70" i="7" s="1"/>
  <c r="BV69" i="7"/>
  <c r="BW69" i="7" s="1"/>
  <c r="BV68" i="7"/>
  <c r="BW68" i="7" s="1"/>
  <c r="BV67" i="7"/>
  <c r="BW67" i="7" s="1"/>
  <c r="BV66" i="7"/>
  <c r="BW66" i="7" s="1"/>
  <c r="BV65" i="7"/>
  <c r="BW65" i="7" s="1"/>
  <c r="BV64" i="7"/>
  <c r="BW64" i="7" s="1"/>
  <c r="BV63" i="7"/>
  <c r="BW63" i="7" s="1"/>
  <c r="BV62" i="7"/>
  <c r="BW62" i="7" s="1"/>
  <c r="BV61" i="7"/>
  <c r="BW61" i="7" s="1"/>
  <c r="BV60" i="7"/>
  <c r="BW60" i="7" s="1"/>
  <c r="BV59" i="7"/>
  <c r="BW59" i="7" s="1"/>
  <c r="BV58" i="7"/>
  <c r="BW58" i="7" s="1"/>
  <c r="BV57" i="7"/>
  <c r="BW57" i="7" s="1"/>
  <c r="BV56" i="7"/>
  <c r="BW56" i="7" s="1"/>
  <c r="BV55" i="7"/>
  <c r="BW55" i="7" s="1"/>
  <c r="BV54" i="7"/>
  <c r="BW54" i="7" s="1"/>
  <c r="BW53" i="7"/>
  <c r="BV53" i="7"/>
  <c r="BV52" i="7"/>
  <c r="BW52" i="7" s="1"/>
  <c r="BV51" i="7"/>
  <c r="BW51" i="7" s="1"/>
  <c r="BV50" i="7"/>
  <c r="BW50" i="7" s="1"/>
  <c r="BV49" i="7"/>
  <c r="BW49" i="7" s="1"/>
  <c r="BV48" i="7"/>
  <c r="BW48" i="7" s="1"/>
  <c r="BV47" i="7"/>
  <c r="BW47" i="7" s="1"/>
  <c r="BV46" i="7"/>
  <c r="BW46" i="7" s="1"/>
  <c r="BV45" i="7"/>
  <c r="BW45" i="7" s="1"/>
  <c r="BV44" i="7"/>
  <c r="BW44" i="7" s="1"/>
  <c r="BV43" i="7"/>
  <c r="BW43" i="7" s="1"/>
  <c r="BV42" i="7"/>
  <c r="BW42" i="7" s="1"/>
  <c r="BV41" i="7"/>
  <c r="BW41" i="7" s="1"/>
  <c r="BV40" i="7"/>
  <c r="BW40" i="7" s="1"/>
  <c r="BV39" i="7"/>
  <c r="BW39" i="7" s="1"/>
  <c r="BV38" i="7"/>
  <c r="BW38" i="7" s="1"/>
  <c r="BV37" i="7"/>
  <c r="BW37" i="7" s="1"/>
  <c r="BV36" i="7"/>
  <c r="BW36" i="7" s="1"/>
  <c r="BV35" i="7"/>
  <c r="BW35" i="7" s="1"/>
  <c r="BV34" i="7"/>
  <c r="BW34" i="7" s="1"/>
  <c r="BW33" i="7"/>
  <c r="BV33" i="7"/>
  <c r="BV32" i="7"/>
  <c r="BW32" i="7" s="1"/>
  <c r="BV31" i="7"/>
  <c r="BW31" i="7" s="1"/>
  <c r="BV30" i="7"/>
  <c r="BW30" i="7" s="1"/>
  <c r="BV29" i="7"/>
  <c r="BW29" i="7" s="1"/>
  <c r="BV28" i="7"/>
  <c r="BW28" i="7" s="1"/>
  <c r="BV27" i="7"/>
  <c r="BW27" i="7" s="1"/>
  <c r="BV26" i="7"/>
  <c r="BW26" i="7" s="1"/>
  <c r="BV25" i="7"/>
  <c r="BW25" i="7" s="1"/>
  <c r="BV24" i="7"/>
  <c r="BW24" i="7" s="1"/>
  <c r="BW23" i="7"/>
  <c r="BV23" i="7"/>
  <c r="BV22" i="7"/>
  <c r="BW22" i="7" s="1"/>
  <c r="BV21" i="7"/>
  <c r="BW21" i="7" s="1"/>
  <c r="BV20" i="7"/>
  <c r="BW20" i="7" s="1"/>
  <c r="BV19" i="7"/>
  <c r="BW19" i="7" s="1"/>
  <c r="BU19" i="7"/>
  <c r="BU20" i="7" s="1"/>
  <c r="BU21" i="7" s="1"/>
  <c r="BU22" i="7" s="1"/>
  <c r="BU23" i="7" s="1"/>
  <c r="BU24" i="7" s="1"/>
  <c r="BU25" i="7" s="1"/>
  <c r="BU26" i="7" s="1"/>
  <c r="BU27" i="7" s="1"/>
  <c r="BV18" i="7"/>
  <c r="BW18" i="7" s="1"/>
  <c r="BV17" i="7"/>
  <c r="BW17" i="7" s="1"/>
  <c r="BO244" i="7"/>
  <c r="BP244" i="7" s="1"/>
  <c r="BO243" i="7"/>
  <c r="BP243" i="7" s="1"/>
  <c r="BO242" i="7"/>
  <c r="BP242" i="7" s="1"/>
  <c r="BO241" i="7"/>
  <c r="BP241" i="7" s="1"/>
  <c r="BO240" i="7"/>
  <c r="BP240" i="7" s="1"/>
  <c r="BO239" i="7"/>
  <c r="BP239" i="7" s="1"/>
  <c r="BO238" i="7"/>
  <c r="BP238" i="7" s="1"/>
  <c r="BO237" i="7"/>
  <c r="BP237" i="7" s="1"/>
  <c r="BO236" i="7"/>
  <c r="BP236" i="7" s="1"/>
  <c r="BO235" i="7"/>
  <c r="BP235" i="7" s="1"/>
  <c r="BO234" i="7"/>
  <c r="BP234" i="7" s="1"/>
  <c r="BP233" i="7"/>
  <c r="BO233" i="7"/>
  <c r="BO232" i="7"/>
  <c r="BP232" i="7" s="1"/>
  <c r="BO231" i="7"/>
  <c r="BP231" i="7" s="1"/>
  <c r="BO230" i="7"/>
  <c r="BP230" i="7" s="1"/>
  <c r="BO229" i="7"/>
  <c r="BP229" i="7" s="1"/>
  <c r="BO228" i="7"/>
  <c r="BP228" i="7" s="1"/>
  <c r="BP227" i="7"/>
  <c r="BO227" i="7"/>
  <c r="BO226" i="7"/>
  <c r="BP226" i="7" s="1"/>
  <c r="BO225" i="7"/>
  <c r="BP225" i="7" s="1"/>
  <c r="BO224" i="7"/>
  <c r="BP224" i="7" s="1"/>
  <c r="BO223" i="7"/>
  <c r="BP223" i="7" s="1"/>
  <c r="BO222" i="7"/>
  <c r="BP222" i="7" s="1"/>
  <c r="BO221" i="7"/>
  <c r="BP221" i="7" s="1"/>
  <c r="BO220" i="7"/>
  <c r="BP220" i="7" s="1"/>
  <c r="BO219" i="7"/>
  <c r="BP219" i="7" s="1"/>
  <c r="BO218" i="7"/>
  <c r="BP218" i="7" s="1"/>
  <c r="BO217" i="7"/>
  <c r="BP217" i="7" s="1"/>
  <c r="BO216" i="7"/>
  <c r="BP216" i="7" s="1"/>
  <c r="BO215" i="7"/>
  <c r="BP215" i="7" s="1"/>
  <c r="BO214" i="7"/>
  <c r="BP214" i="7" s="1"/>
  <c r="BO213" i="7"/>
  <c r="BP213" i="7" s="1"/>
  <c r="BO212" i="7"/>
  <c r="BP212" i="7" s="1"/>
  <c r="BO211" i="7"/>
  <c r="BP211" i="7" s="1"/>
  <c r="BO210" i="7"/>
  <c r="BP210" i="7" s="1"/>
  <c r="BO209" i="7"/>
  <c r="BP209" i="7" s="1"/>
  <c r="BO208" i="7"/>
  <c r="BP208" i="7" s="1"/>
  <c r="BO207" i="7"/>
  <c r="BP207" i="7" s="1"/>
  <c r="BO206" i="7"/>
  <c r="BP206" i="7" s="1"/>
  <c r="BO205" i="7"/>
  <c r="BP205" i="7" s="1"/>
  <c r="BO204" i="7"/>
  <c r="BP204" i="7" s="1"/>
  <c r="BO203" i="7"/>
  <c r="BP203" i="7" s="1"/>
  <c r="BO202" i="7"/>
  <c r="BP202" i="7" s="1"/>
  <c r="BO201" i="7"/>
  <c r="BP201" i="7" s="1"/>
  <c r="BO200" i="7"/>
  <c r="BP200" i="7" s="1"/>
  <c r="BO199" i="7"/>
  <c r="BP199" i="7" s="1"/>
  <c r="BO198" i="7"/>
  <c r="BP198" i="7" s="1"/>
  <c r="BO197" i="7"/>
  <c r="BP197" i="7" s="1"/>
  <c r="BO196" i="7"/>
  <c r="BP196" i="7" s="1"/>
  <c r="BO195" i="7"/>
  <c r="BP195" i="7" s="1"/>
  <c r="BO194" i="7"/>
  <c r="BP194" i="7" s="1"/>
  <c r="BO193" i="7"/>
  <c r="BP193" i="7" s="1"/>
  <c r="BO192" i="7"/>
  <c r="BP192" i="7" s="1"/>
  <c r="BO191" i="7"/>
  <c r="BP191" i="7" s="1"/>
  <c r="BO190" i="7"/>
  <c r="BP190" i="7" s="1"/>
  <c r="BM178" i="7"/>
  <c r="BM179" i="7" s="1"/>
  <c r="BO177" i="7"/>
  <c r="BP177" i="7" s="1"/>
  <c r="BO176" i="7"/>
  <c r="BP176" i="7" s="1"/>
  <c r="BO175" i="7"/>
  <c r="BP175" i="7" s="1"/>
  <c r="BO174" i="7"/>
  <c r="BP174" i="7" s="1"/>
  <c r="BO173" i="7"/>
  <c r="BP173" i="7" s="1"/>
  <c r="BM163" i="7"/>
  <c r="BM164" i="7" s="1"/>
  <c r="BO162" i="7"/>
  <c r="BP162" i="7" s="1"/>
  <c r="BO161" i="7"/>
  <c r="BP161" i="7" s="1"/>
  <c r="BO160" i="7"/>
  <c r="BP160" i="7" s="1"/>
  <c r="BO159" i="7"/>
  <c r="BP159" i="7" s="1"/>
  <c r="BO158" i="7"/>
  <c r="BP158" i="7" s="1"/>
  <c r="BM147" i="7"/>
  <c r="BO147" i="7" s="1"/>
  <c r="BP147" i="7" s="1"/>
  <c r="BO146" i="7"/>
  <c r="BP146" i="7" s="1"/>
  <c r="BO145" i="7"/>
  <c r="BP145" i="7" s="1"/>
  <c r="BO144" i="7"/>
  <c r="BP144" i="7" s="1"/>
  <c r="BP143" i="7"/>
  <c r="BO143" i="7"/>
  <c r="BO142" i="7"/>
  <c r="BP142" i="7" s="1"/>
  <c r="BM131" i="7"/>
  <c r="BO131" i="7" s="1"/>
  <c r="BP131" i="7" s="1"/>
  <c r="BO130" i="7"/>
  <c r="BP130" i="7" s="1"/>
  <c r="BO129" i="7"/>
  <c r="BP129" i="7" s="1"/>
  <c r="BO128" i="7"/>
  <c r="BP128" i="7" s="1"/>
  <c r="BO127" i="7"/>
  <c r="BP127" i="7" s="1"/>
  <c r="BO126" i="7"/>
  <c r="BP126" i="7" s="1"/>
  <c r="BO125" i="7"/>
  <c r="BP125" i="7" s="1"/>
  <c r="BO124" i="7"/>
  <c r="BP124" i="7" s="1"/>
  <c r="BM114" i="7"/>
  <c r="BM115" i="7" s="1"/>
  <c r="BO113" i="7"/>
  <c r="BP113" i="7" s="1"/>
  <c r="BO112" i="7"/>
  <c r="BP112" i="7" s="1"/>
  <c r="BO111" i="7"/>
  <c r="BP111" i="7" s="1"/>
  <c r="BO110" i="7"/>
  <c r="BP110" i="7" s="1"/>
  <c r="BM98" i="7"/>
  <c r="BO98" i="7" s="1"/>
  <c r="BP98" i="7" s="1"/>
  <c r="BO97" i="7"/>
  <c r="BP97" i="7" s="1"/>
  <c r="BO96" i="7"/>
  <c r="BP96" i="7" s="1"/>
  <c r="BO95" i="7"/>
  <c r="BP95" i="7" s="1"/>
  <c r="BM85" i="7"/>
  <c r="BM86" i="7" s="1"/>
  <c r="BO84" i="7"/>
  <c r="BP84" i="7" s="1"/>
  <c r="BO83" i="7"/>
  <c r="BP83" i="7" s="1"/>
  <c r="BO82" i="7"/>
  <c r="BP82" i="7" s="1"/>
  <c r="BM72" i="7"/>
  <c r="BM73" i="7" s="1"/>
  <c r="BO71" i="7"/>
  <c r="BP71" i="7" s="1"/>
  <c r="BO70" i="7"/>
  <c r="BP70" i="7" s="1"/>
  <c r="BO69" i="7"/>
  <c r="BP69" i="7" s="1"/>
  <c r="BO68" i="7"/>
  <c r="BP68" i="7" s="1"/>
  <c r="BO67" i="7"/>
  <c r="BP67" i="7" s="1"/>
  <c r="BO66" i="7"/>
  <c r="BP66" i="7" s="1"/>
  <c r="BO65" i="7"/>
  <c r="BP65" i="7" s="1"/>
  <c r="BO64" i="7"/>
  <c r="BP64" i="7" s="1"/>
  <c r="BO63" i="7"/>
  <c r="BP63" i="7" s="1"/>
  <c r="BO62" i="7"/>
  <c r="BP62" i="7" s="1"/>
  <c r="BO61" i="7"/>
  <c r="BP61" i="7" s="1"/>
  <c r="BO60" i="7"/>
  <c r="BP60" i="7" s="1"/>
  <c r="BO59" i="7"/>
  <c r="BP59" i="7" s="1"/>
  <c r="BO58" i="7"/>
  <c r="BP58" i="7" s="1"/>
  <c r="BO57" i="7"/>
  <c r="BP57" i="7" s="1"/>
  <c r="BO56" i="7"/>
  <c r="BP56" i="7" s="1"/>
  <c r="BO55" i="7"/>
  <c r="BP55" i="7" s="1"/>
  <c r="BO54" i="7"/>
  <c r="BP54" i="7" s="1"/>
  <c r="BO53" i="7"/>
  <c r="BP53" i="7" s="1"/>
  <c r="BO52" i="7"/>
  <c r="BP52" i="7" s="1"/>
  <c r="BO51" i="7"/>
  <c r="BP51" i="7" s="1"/>
  <c r="BO50" i="7"/>
  <c r="BP50" i="7" s="1"/>
  <c r="BO49" i="7"/>
  <c r="BP49" i="7" s="1"/>
  <c r="BO48" i="7"/>
  <c r="BP48" i="7" s="1"/>
  <c r="BO47" i="7"/>
  <c r="BP47" i="7" s="1"/>
  <c r="BO46" i="7"/>
  <c r="BP46" i="7" s="1"/>
  <c r="BO45" i="7"/>
  <c r="BP45" i="7" s="1"/>
  <c r="BO44" i="7"/>
  <c r="BP44" i="7" s="1"/>
  <c r="BO43" i="7"/>
  <c r="BP43" i="7" s="1"/>
  <c r="BO42" i="7"/>
  <c r="BP42" i="7" s="1"/>
  <c r="BO41" i="7"/>
  <c r="BP41" i="7" s="1"/>
  <c r="BO40" i="7"/>
  <c r="BP40" i="7" s="1"/>
  <c r="BO39" i="7"/>
  <c r="BP39" i="7" s="1"/>
  <c r="BO38" i="7"/>
  <c r="BP38" i="7" s="1"/>
  <c r="BO37" i="7"/>
  <c r="BP37" i="7" s="1"/>
  <c r="BO36" i="7"/>
  <c r="BP36" i="7" s="1"/>
  <c r="BO35" i="7"/>
  <c r="BP35" i="7" s="1"/>
  <c r="BO34" i="7"/>
  <c r="BP34" i="7" s="1"/>
  <c r="BO33" i="7"/>
  <c r="BP33" i="7" s="1"/>
  <c r="BO32" i="7"/>
  <c r="BP32" i="7" s="1"/>
  <c r="BO31" i="7"/>
  <c r="BP31" i="7" s="1"/>
  <c r="BO30" i="7"/>
  <c r="BP30" i="7" s="1"/>
  <c r="BO29" i="7"/>
  <c r="BP29" i="7" s="1"/>
  <c r="BO28" i="7"/>
  <c r="BP28" i="7" s="1"/>
  <c r="BO27" i="7"/>
  <c r="BP27" i="7" s="1"/>
  <c r="BO26" i="7"/>
  <c r="BP26" i="7" s="1"/>
  <c r="BO25" i="7"/>
  <c r="BP25" i="7" s="1"/>
  <c r="BO24" i="7"/>
  <c r="BP24" i="7" s="1"/>
  <c r="BO23" i="7"/>
  <c r="BP23" i="7" s="1"/>
  <c r="BO22" i="7"/>
  <c r="BP22" i="7" s="1"/>
  <c r="BO21" i="7"/>
  <c r="BP21" i="7" s="1"/>
  <c r="BO20" i="7"/>
  <c r="BP20" i="7" s="1"/>
  <c r="BO19" i="7"/>
  <c r="BP19" i="7" s="1"/>
  <c r="BN19" i="7"/>
  <c r="BN20" i="7" s="1"/>
  <c r="BN21" i="7" s="1"/>
  <c r="BN22" i="7" s="1"/>
  <c r="BN23" i="7" s="1"/>
  <c r="BN24" i="7" s="1"/>
  <c r="BN25" i="7" s="1"/>
  <c r="BN26" i="7" s="1"/>
  <c r="BN27" i="7" s="1"/>
  <c r="BO18" i="7"/>
  <c r="BP18" i="7" s="1"/>
  <c r="BO17" i="7"/>
  <c r="BP17" i="7" s="1"/>
  <c r="CA17" i="5"/>
  <c r="CA18" i="5"/>
  <c r="CA19" i="5"/>
  <c r="CA20" i="5"/>
  <c r="CA21" i="5"/>
  <c r="CA22" i="5"/>
  <c r="CA23" i="5"/>
  <c r="CA24" i="5"/>
  <c r="CA25" i="5"/>
  <c r="CA26" i="5"/>
  <c r="CA27" i="5"/>
  <c r="CA28" i="5"/>
  <c r="CA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12" i="5"/>
  <c r="CA213" i="5"/>
  <c r="CA214" i="5"/>
  <c r="CA215" i="5"/>
  <c r="CA216" i="5"/>
  <c r="CA217" i="5"/>
  <c r="CA218" i="5"/>
  <c r="CA219" i="5"/>
  <c r="CA220" i="5"/>
  <c r="CA221" i="5"/>
  <c r="CA222" i="5"/>
  <c r="CA223" i="5"/>
  <c r="CA224" i="5"/>
  <c r="CA225" i="5"/>
  <c r="CA226" i="5"/>
  <c r="CA227" i="5"/>
  <c r="CA228" i="5"/>
  <c r="CA229" i="5"/>
  <c r="CA230" i="5"/>
  <c r="BO230" i="5"/>
  <c r="BP230" i="5" s="1"/>
  <c r="BO229" i="5"/>
  <c r="BP229" i="5" s="1"/>
  <c r="BO228" i="5"/>
  <c r="BP228" i="5" s="1"/>
  <c r="BO227" i="5"/>
  <c r="BP227" i="5" s="1"/>
  <c r="BO226" i="5"/>
  <c r="BP226" i="5" s="1"/>
  <c r="BO225" i="5"/>
  <c r="BP225" i="5" s="1"/>
  <c r="BO224" i="5"/>
  <c r="BP224" i="5" s="1"/>
  <c r="BO223" i="5"/>
  <c r="BP223" i="5" s="1"/>
  <c r="BO222" i="5"/>
  <c r="BP222" i="5" s="1"/>
  <c r="BO221" i="5"/>
  <c r="BP221" i="5" s="1"/>
  <c r="BO220" i="5"/>
  <c r="BP220" i="5" s="1"/>
  <c r="BO219" i="5"/>
  <c r="BP219" i="5" s="1"/>
  <c r="BO218" i="5"/>
  <c r="BP218" i="5" s="1"/>
  <c r="BP217" i="5"/>
  <c r="BO217" i="5"/>
  <c r="BO216" i="5"/>
  <c r="BP216" i="5" s="1"/>
  <c r="BO215" i="5"/>
  <c r="BP215" i="5" s="1"/>
  <c r="BO214" i="5"/>
  <c r="BP214" i="5" s="1"/>
  <c r="BO213" i="5"/>
  <c r="BP213" i="5" s="1"/>
  <c r="BO212" i="5"/>
  <c r="BP212" i="5" s="1"/>
  <c r="BO211" i="5"/>
  <c r="BP211" i="5" s="1"/>
  <c r="BO210" i="5"/>
  <c r="BP210" i="5" s="1"/>
  <c r="BO209" i="5"/>
  <c r="BP209" i="5" s="1"/>
  <c r="BO208" i="5"/>
  <c r="BP208" i="5" s="1"/>
  <c r="BO207" i="5"/>
  <c r="BP207" i="5" s="1"/>
  <c r="BO206" i="5"/>
  <c r="BP206" i="5" s="1"/>
  <c r="BO205" i="5"/>
  <c r="BP205" i="5" s="1"/>
  <c r="BO204" i="5"/>
  <c r="BP204" i="5" s="1"/>
  <c r="BO203" i="5"/>
  <c r="BP203" i="5" s="1"/>
  <c r="BO202" i="5"/>
  <c r="BP202" i="5" s="1"/>
  <c r="BO201" i="5"/>
  <c r="BP201" i="5" s="1"/>
  <c r="BO200" i="5"/>
  <c r="BP200" i="5" s="1"/>
  <c r="BO199" i="5"/>
  <c r="BP199" i="5" s="1"/>
  <c r="BO198" i="5"/>
  <c r="BP198" i="5" s="1"/>
  <c r="BO197" i="5"/>
  <c r="BP197" i="5" s="1"/>
  <c r="BO196" i="5"/>
  <c r="BP196" i="5" s="1"/>
  <c r="BO195" i="5"/>
  <c r="BP195" i="5" s="1"/>
  <c r="BO194" i="5"/>
  <c r="BP194" i="5" s="1"/>
  <c r="BO193" i="5"/>
  <c r="BP193" i="5" s="1"/>
  <c r="BO192" i="5"/>
  <c r="BP192" i="5" s="1"/>
  <c r="BO191" i="5"/>
  <c r="BP191" i="5" s="1"/>
  <c r="BO190" i="5"/>
  <c r="BP190" i="5" s="1"/>
  <c r="BO189" i="5"/>
  <c r="BP189" i="5" s="1"/>
  <c r="BO188" i="5"/>
  <c r="BP188" i="5" s="1"/>
  <c r="BO187" i="5"/>
  <c r="BP187" i="5" s="1"/>
  <c r="BO186" i="5"/>
  <c r="BP186" i="5" s="1"/>
  <c r="BO185" i="5"/>
  <c r="BP185" i="5" s="1"/>
  <c r="BO184" i="5"/>
  <c r="BP184" i="5" s="1"/>
  <c r="BO183" i="5"/>
  <c r="BP183" i="5" s="1"/>
  <c r="BO182" i="5"/>
  <c r="BP182" i="5" s="1"/>
  <c r="BO181" i="5"/>
  <c r="BP181" i="5" s="1"/>
  <c r="BO180" i="5"/>
  <c r="BP180" i="5" s="1"/>
  <c r="BO179" i="5"/>
  <c r="BP179" i="5" s="1"/>
  <c r="BO178" i="5"/>
  <c r="BP178" i="5" s="1"/>
  <c r="BO177" i="5"/>
  <c r="BP177" i="5" s="1"/>
  <c r="BO176" i="5"/>
  <c r="BP176" i="5" s="1"/>
  <c r="BO175" i="5"/>
  <c r="BP175" i="5" s="1"/>
  <c r="BO174" i="5"/>
  <c r="BP174" i="5" s="1"/>
  <c r="BO173" i="5"/>
  <c r="BP173" i="5" s="1"/>
  <c r="BO172" i="5"/>
  <c r="BP172" i="5" s="1"/>
  <c r="BO171" i="5"/>
  <c r="BP171" i="5" s="1"/>
  <c r="BO170" i="5"/>
  <c r="BP170" i="5" s="1"/>
  <c r="BO169" i="5"/>
  <c r="BP169" i="5" s="1"/>
  <c r="BO168" i="5"/>
  <c r="BP168" i="5" s="1"/>
  <c r="BO167" i="5"/>
  <c r="BP167" i="5" s="1"/>
  <c r="BO166" i="5"/>
  <c r="BP166" i="5" s="1"/>
  <c r="BO165" i="5"/>
  <c r="BP165" i="5" s="1"/>
  <c r="BO164" i="5"/>
  <c r="BP164" i="5" s="1"/>
  <c r="BO163" i="5"/>
  <c r="BP163" i="5" s="1"/>
  <c r="BO162" i="5"/>
  <c r="BP162" i="5" s="1"/>
  <c r="BO161" i="5"/>
  <c r="BP161" i="5" s="1"/>
  <c r="BO160" i="5"/>
  <c r="BP160" i="5" s="1"/>
  <c r="BO159" i="5"/>
  <c r="BP159" i="5" s="1"/>
  <c r="BO158" i="5"/>
  <c r="BP158" i="5" s="1"/>
  <c r="BO157" i="5"/>
  <c r="BP157" i="5" s="1"/>
  <c r="BO156" i="5"/>
  <c r="BP156" i="5" s="1"/>
  <c r="BO155" i="5"/>
  <c r="BP155" i="5" s="1"/>
  <c r="BO154" i="5"/>
  <c r="BP154" i="5" s="1"/>
  <c r="BO153" i="5"/>
  <c r="BP153" i="5" s="1"/>
  <c r="BO152" i="5"/>
  <c r="BP152" i="5" s="1"/>
  <c r="BO151" i="5"/>
  <c r="BP151" i="5" s="1"/>
  <c r="BO150" i="5"/>
  <c r="BP150" i="5" s="1"/>
  <c r="BO149" i="5"/>
  <c r="BP149" i="5" s="1"/>
  <c r="BO148" i="5"/>
  <c r="BP148" i="5" s="1"/>
  <c r="BO147" i="5"/>
  <c r="BP147" i="5" s="1"/>
  <c r="BO146" i="5"/>
  <c r="BP146" i="5" s="1"/>
  <c r="BO145" i="5"/>
  <c r="BP145" i="5" s="1"/>
  <c r="BO144" i="5"/>
  <c r="BP144" i="5" s="1"/>
  <c r="BO143" i="5"/>
  <c r="BP143" i="5" s="1"/>
  <c r="BO142" i="5"/>
  <c r="BP142" i="5" s="1"/>
  <c r="BO141" i="5"/>
  <c r="BP141" i="5" s="1"/>
  <c r="BO140" i="5"/>
  <c r="BP140" i="5" s="1"/>
  <c r="BO139" i="5"/>
  <c r="BP139" i="5" s="1"/>
  <c r="BO138" i="5"/>
  <c r="BP138" i="5" s="1"/>
  <c r="BO137" i="5"/>
  <c r="BP137" i="5" s="1"/>
  <c r="BO136" i="5"/>
  <c r="BP136" i="5" s="1"/>
  <c r="BO135" i="5"/>
  <c r="BP135" i="5" s="1"/>
  <c r="BO134" i="5"/>
  <c r="BP134" i="5" s="1"/>
  <c r="BO133" i="5"/>
  <c r="BP133" i="5" s="1"/>
  <c r="BO132" i="5"/>
  <c r="BP132" i="5" s="1"/>
  <c r="BO131" i="5"/>
  <c r="BP131" i="5" s="1"/>
  <c r="BO130" i="5"/>
  <c r="BP130" i="5" s="1"/>
  <c r="BO129" i="5"/>
  <c r="BP129" i="5" s="1"/>
  <c r="BO128" i="5"/>
  <c r="BP128" i="5" s="1"/>
  <c r="BO127" i="5"/>
  <c r="BP127" i="5" s="1"/>
  <c r="BO126" i="5"/>
  <c r="BP126" i="5" s="1"/>
  <c r="BO125" i="5"/>
  <c r="BP125" i="5" s="1"/>
  <c r="BO124" i="5"/>
  <c r="BP124" i="5" s="1"/>
  <c r="BO123" i="5"/>
  <c r="BP123" i="5" s="1"/>
  <c r="BO122" i="5"/>
  <c r="BP122" i="5" s="1"/>
  <c r="BO121" i="5"/>
  <c r="BP121" i="5" s="1"/>
  <c r="BO120" i="5"/>
  <c r="BP120" i="5" s="1"/>
  <c r="BO119" i="5"/>
  <c r="BP119" i="5" s="1"/>
  <c r="BO118" i="5"/>
  <c r="BP118" i="5" s="1"/>
  <c r="BO117" i="5"/>
  <c r="BP117" i="5" s="1"/>
  <c r="BO116" i="5"/>
  <c r="BP116" i="5" s="1"/>
  <c r="BO115" i="5"/>
  <c r="BP115" i="5" s="1"/>
  <c r="BO114" i="5"/>
  <c r="BP114" i="5" s="1"/>
  <c r="BO113" i="5"/>
  <c r="BP113" i="5" s="1"/>
  <c r="BO112" i="5"/>
  <c r="BP112" i="5" s="1"/>
  <c r="BO111" i="5"/>
  <c r="BP111" i="5" s="1"/>
  <c r="BO110" i="5"/>
  <c r="BP110" i="5" s="1"/>
  <c r="BO109" i="5"/>
  <c r="BP109" i="5" s="1"/>
  <c r="BO108" i="5"/>
  <c r="BP108" i="5" s="1"/>
  <c r="BP107" i="5"/>
  <c r="BO107" i="5"/>
  <c r="BO106" i="5"/>
  <c r="BP106" i="5" s="1"/>
  <c r="BO105" i="5"/>
  <c r="BP105" i="5" s="1"/>
  <c r="BO104" i="5"/>
  <c r="BP104" i="5" s="1"/>
  <c r="BO103" i="5"/>
  <c r="BP103" i="5" s="1"/>
  <c r="BO102" i="5"/>
  <c r="BP102" i="5" s="1"/>
  <c r="BO101" i="5"/>
  <c r="BP101" i="5" s="1"/>
  <c r="BO100" i="5"/>
  <c r="BP100" i="5" s="1"/>
  <c r="BO99" i="5"/>
  <c r="BP99" i="5" s="1"/>
  <c r="BO98" i="5"/>
  <c r="BP98" i="5" s="1"/>
  <c r="BO97" i="5"/>
  <c r="BP97" i="5" s="1"/>
  <c r="BO96" i="5"/>
  <c r="BP96" i="5" s="1"/>
  <c r="BO95" i="5"/>
  <c r="BP95" i="5" s="1"/>
  <c r="BO94" i="5"/>
  <c r="BP94" i="5" s="1"/>
  <c r="BO93" i="5"/>
  <c r="BP93" i="5" s="1"/>
  <c r="BO92" i="5"/>
  <c r="BP92" i="5" s="1"/>
  <c r="BO91" i="5"/>
  <c r="BP91" i="5" s="1"/>
  <c r="BO90" i="5"/>
  <c r="BP90" i="5" s="1"/>
  <c r="BO89" i="5"/>
  <c r="BP89" i="5" s="1"/>
  <c r="BO88" i="5"/>
  <c r="BP88" i="5" s="1"/>
  <c r="BO87" i="5"/>
  <c r="BP87" i="5" s="1"/>
  <c r="BO86" i="5"/>
  <c r="BP86" i="5" s="1"/>
  <c r="BO85" i="5"/>
  <c r="BP85" i="5" s="1"/>
  <c r="BO84" i="5"/>
  <c r="BP84" i="5" s="1"/>
  <c r="BO83" i="5"/>
  <c r="BP83" i="5" s="1"/>
  <c r="BO82" i="5"/>
  <c r="BP82" i="5" s="1"/>
  <c r="BO81" i="5"/>
  <c r="BP81" i="5" s="1"/>
  <c r="BO80" i="5"/>
  <c r="BP80" i="5" s="1"/>
  <c r="BO79" i="5"/>
  <c r="BP79" i="5" s="1"/>
  <c r="BO78" i="5"/>
  <c r="BP78" i="5" s="1"/>
  <c r="BO77" i="5"/>
  <c r="BP77" i="5" s="1"/>
  <c r="BO76" i="5"/>
  <c r="BP76" i="5" s="1"/>
  <c r="BO75" i="5"/>
  <c r="BP75" i="5" s="1"/>
  <c r="BO74" i="5"/>
  <c r="BP74" i="5" s="1"/>
  <c r="BO73" i="5"/>
  <c r="BP73" i="5" s="1"/>
  <c r="BO72" i="5"/>
  <c r="BP72" i="5" s="1"/>
  <c r="BO71" i="5"/>
  <c r="BP71" i="5" s="1"/>
  <c r="BO70" i="5"/>
  <c r="BP70" i="5" s="1"/>
  <c r="BO69" i="5"/>
  <c r="BP69" i="5" s="1"/>
  <c r="BO68" i="5"/>
  <c r="BP68" i="5" s="1"/>
  <c r="BO67" i="5"/>
  <c r="BP67" i="5" s="1"/>
  <c r="BO66" i="5"/>
  <c r="BP66" i="5" s="1"/>
  <c r="BO65" i="5"/>
  <c r="BP65" i="5" s="1"/>
  <c r="BO64" i="5"/>
  <c r="BP64" i="5" s="1"/>
  <c r="BO63" i="5"/>
  <c r="BP63" i="5" s="1"/>
  <c r="BO62" i="5"/>
  <c r="BP62" i="5" s="1"/>
  <c r="BO61" i="5"/>
  <c r="BP61" i="5" s="1"/>
  <c r="BO60" i="5"/>
  <c r="BP60" i="5" s="1"/>
  <c r="BO59" i="5"/>
  <c r="BP59" i="5" s="1"/>
  <c r="BO58" i="5"/>
  <c r="BP58" i="5" s="1"/>
  <c r="BO57" i="5"/>
  <c r="BP57" i="5" s="1"/>
  <c r="BO56" i="5"/>
  <c r="BP56" i="5" s="1"/>
  <c r="BO55" i="5"/>
  <c r="BP55" i="5" s="1"/>
  <c r="BO54" i="5"/>
  <c r="BP54" i="5" s="1"/>
  <c r="BO53" i="5"/>
  <c r="BP53" i="5" s="1"/>
  <c r="BO52" i="5"/>
  <c r="BP52" i="5" s="1"/>
  <c r="BO51" i="5"/>
  <c r="BP51" i="5" s="1"/>
  <c r="BO50" i="5"/>
  <c r="BP50" i="5" s="1"/>
  <c r="BO49" i="5"/>
  <c r="BP49" i="5" s="1"/>
  <c r="BO48" i="5"/>
  <c r="BP48" i="5" s="1"/>
  <c r="BO47" i="5"/>
  <c r="BP47" i="5" s="1"/>
  <c r="BO46" i="5"/>
  <c r="BP46" i="5" s="1"/>
  <c r="BO45" i="5"/>
  <c r="BP45" i="5" s="1"/>
  <c r="BO44" i="5"/>
  <c r="BP44" i="5" s="1"/>
  <c r="BO43" i="5"/>
  <c r="BP43" i="5" s="1"/>
  <c r="BO42" i="5"/>
  <c r="BP42" i="5" s="1"/>
  <c r="BO41" i="5"/>
  <c r="BP41" i="5" s="1"/>
  <c r="BO40" i="5"/>
  <c r="BP40" i="5" s="1"/>
  <c r="BO39" i="5"/>
  <c r="BP39" i="5" s="1"/>
  <c r="BO38" i="5"/>
  <c r="BP38" i="5" s="1"/>
  <c r="BO37" i="5"/>
  <c r="BP37" i="5" s="1"/>
  <c r="BO36" i="5"/>
  <c r="BP36" i="5" s="1"/>
  <c r="BO35" i="5"/>
  <c r="BP35" i="5" s="1"/>
  <c r="BO34" i="5"/>
  <c r="BP34" i="5" s="1"/>
  <c r="BO33" i="5"/>
  <c r="BP33" i="5" s="1"/>
  <c r="BO32" i="5"/>
  <c r="BP32" i="5" s="1"/>
  <c r="BO31" i="5"/>
  <c r="BP31" i="5" s="1"/>
  <c r="BO30" i="5"/>
  <c r="BP30" i="5" s="1"/>
  <c r="BO29" i="5"/>
  <c r="BP29" i="5" s="1"/>
  <c r="BO28" i="5"/>
  <c r="BP28" i="5" s="1"/>
  <c r="BO27" i="5"/>
  <c r="BP27" i="5" s="1"/>
  <c r="BO26" i="5"/>
  <c r="BP26" i="5" s="1"/>
  <c r="BO25" i="5"/>
  <c r="BP25" i="5" s="1"/>
  <c r="BO24" i="5"/>
  <c r="BP24" i="5" s="1"/>
  <c r="BO23" i="5"/>
  <c r="BP23" i="5" s="1"/>
  <c r="BO22" i="5"/>
  <c r="BP22" i="5" s="1"/>
  <c r="BO21" i="5"/>
  <c r="BP21" i="5" s="1"/>
  <c r="BO20" i="5"/>
  <c r="BP20" i="5" s="1"/>
  <c r="BO19" i="5"/>
  <c r="BP19" i="5" s="1"/>
  <c r="BO18" i="5"/>
  <c r="BP18" i="5" s="1"/>
  <c r="BO17" i="5"/>
  <c r="BP17" i="5" s="1"/>
  <c r="BO16" i="5"/>
  <c r="BP16" i="5" s="1"/>
  <c r="CA151" i="7" l="1"/>
  <c r="CC150" i="7"/>
  <c r="CD150" i="7" s="1"/>
  <c r="BM165" i="7"/>
  <c r="BM166" i="7" s="1"/>
  <c r="BO164" i="7"/>
  <c r="BP164" i="7" s="1"/>
  <c r="BM148" i="7"/>
  <c r="BO148" i="7" s="1"/>
  <c r="BP148" i="7" s="1"/>
  <c r="BO163" i="7"/>
  <c r="BP163" i="7" s="1"/>
  <c r="CA90" i="7"/>
  <c r="CC89" i="7"/>
  <c r="CD89" i="7" s="1"/>
  <c r="CA77" i="7"/>
  <c r="CC76" i="7"/>
  <c r="CD76" i="7" s="1"/>
  <c r="CA168" i="7"/>
  <c r="CC167" i="7"/>
  <c r="CD167" i="7" s="1"/>
  <c r="CC183" i="7"/>
  <c r="CD183" i="7" s="1"/>
  <c r="CA184" i="7"/>
  <c r="CA136" i="7"/>
  <c r="CC135" i="7"/>
  <c r="CD135" i="7" s="1"/>
  <c r="CA119" i="7"/>
  <c r="CC118" i="7"/>
  <c r="CD118" i="7" s="1"/>
  <c r="CA103" i="7"/>
  <c r="CC102" i="7"/>
  <c r="CD102" i="7" s="1"/>
  <c r="BM99" i="7"/>
  <c r="BT87" i="7"/>
  <c r="BV86" i="7"/>
  <c r="BW86" i="7" s="1"/>
  <c r="BT165" i="7"/>
  <c r="BV164" i="7"/>
  <c r="BW164" i="7" s="1"/>
  <c r="BT100" i="7"/>
  <c r="BV99" i="7"/>
  <c r="BW99" i="7" s="1"/>
  <c r="BT133" i="7"/>
  <c r="BV132" i="7"/>
  <c r="BW132" i="7" s="1"/>
  <c r="BV148" i="7"/>
  <c r="BW148" i="7" s="1"/>
  <c r="BT149" i="7"/>
  <c r="BT116" i="7"/>
  <c r="BV115" i="7"/>
  <c r="BW115" i="7" s="1"/>
  <c r="BT74" i="7"/>
  <c r="BV73" i="7"/>
  <c r="BW73" i="7" s="1"/>
  <c r="BV72" i="7"/>
  <c r="BW72" i="7" s="1"/>
  <c r="BV131" i="7"/>
  <c r="BW131" i="7" s="1"/>
  <c r="BT179" i="7"/>
  <c r="BV85" i="7"/>
  <c r="BW85" i="7" s="1"/>
  <c r="BV114" i="7"/>
  <c r="BW114" i="7" s="1"/>
  <c r="BV163" i="7"/>
  <c r="BW163" i="7" s="1"/>
  <c r="BV98" i="7"/>
  <c r="BW98" i="7" s="1"/>
  <c r="BV147" i="7"/>
  <c r="BW147" i="7" s="1"/>
  <c r="BO179" i="7"/>
  <c r="BP179" i="7" s="1"/>
  <c r="BM180" i="7"/>
  <c r="BO73" i="7"/>
  <c r="BP73" i="7" s="1"/>
  <c r="BM74" i="7"/>
  <c r="BM116" i="7"/>
  <c r="BO115" i="7"/>
  <c r="BP115" i="7" s="1"/>
  <c r="BM87" i="7"/>
  <c r="BO86" i="7"/>
  <c r="BP86" i="7" s="1"/>
  <c r="BO72" i="7"/>
  <c r="BP72" i="7" s="1"/>
  <c r="BM132" i="7"/>
  <c r="BO85" i="7"/>
  <c r="BP85" i="7" s="1"/>
  <c r="BO114" i="7"/>
  <c r="BP114" i="7" s="1"/>
  <c r="BO178" i="7"/>
  <c r="BP178" i="7" s="1"/>
  <c r="BM149" i="7"/>
  <c r="CC151" i="7" l="1"/>
  <c r="CD151" i="7" s="1"/>
  <c r="CA152" i="7"/>
  <c r="BO165" i="7"/>
  <c r="BP165" i="7" s="1"/>
  <c r="CC119" i="7"/>
  <c r="CD119" i="7" s="1"/>
  <c r="CA120" i="7"/>
  <c r="CC77" i="7"/>
  <c r="CD77" i="7" s="1"/>
  <c r="CA78" i="7"/>
  <c r="CC90" i="7"/>
  <c r="CD90" i="7" s="1"/>
  <c r="CA91" i="7"/>
  <c r="CC136" i="7"/>
  <c r="CD136" i="7" s="1"/>
  <c r="CA137" i="7"/>
  <c r="CA185" i="7"/>
  <c r="CC184" i="7"/>
  <c r="CD184" i="7" s="1"/>
  <c r="CA104" i="7"/>
  <c r="CC103" i="7"/>
  <c r="CD103" i="7" s="1"/>
  <c r="CA169" i="7"/>
  <c r="CC168" i="7"/>
  <c r="CD168" i="7" s="1"/>
  <c r="BO99" i="7"/>
  <c r="BP99" i="7" s="1"/>
  <c r="BM100" i="7"/>
  <c r="BT75" i="7"/>
  <c r="BV74" i="7"/>
  <c r="BW74" i="7" s="1"/>
  <c r="BT117" i="7"/>
  <c r="BV116" i="7"/>
  <c r="BW116" i="7" s="1"/>
  <c r="BT150" i="7"/>
  <c r="BV149" i="7"/>
  <c r="BW149" i="7" s="1"/>
  <c r="BT134" i="7"/>
  <c r="BV133" i="7"/>
  <c r="BW133" i="7" s="1"/>
  <c r="BV100" i="7"/>
  <c r="BW100" i="7" s="1"/>
  <c r="BT101" i="7"/>
  <c r="BT166" i="7"/>
  <c r="BV165" i="7"/>
  <c r="BW165" i="7" s="1"/>
  <c r="BT180" i="7"/>
  <c r="BV179" i="7"/>
  <c r="BW179" i="7" s="1"/>
  <c r="BT88" i="7"/>
  <c r="BV87" i="7"/>
  <c r="BW87" i="7" s="1"/>
  <c r="BM75" i="7"/>
  <c r="BO74" i="7"/>
  <c r="BP74" i="7" s="1"/>
  <c r="BM181" i="7"/>
  <c r="BO180" i="7"/>
  <c r="BP180" i="7" s="1"/>
  <c r="BO149" i="7"/>
  <c r="BP149" i="7" s="1"/>
  <c r="BM150" i="7"/>
  <c r="BO132" i="7"/>
  <c r="BP132" i="7" s="1"/>
  <c r="BM133" i="7"/>
  <c r="BM167" i="7"/>
  <c r="BO166" i="7"/>
  <c r="BP166" i="7" s="1"/>
  <c r="BO87" i="7"/>
  <c r="BP87" i="7" s="1"/>
  <c r="BM88" i="7"/>
  <c r="BO116" i="7"/>
  <c r="BP116" i="7" s="1"/>
  <c r="BM117" i="7"/>
  <c r="CA153" i="7" l="1"/>
  <c r="CC152" i="7"/>
  <c r="CD152" i="7" s="1"/>
  <c r="CA121" i="7"/>
  <c r="CC120" i="7"/>
  <c r="CD120" i="7" s="1"/>
  <c r="CA105" i="7"/>
  <c r="CC104" i="7"/>
  <c r="CD104" i="7" s="1"/>
  <c r="CA170" i="7"/>
  <c r="CC169" i="7"/>
  <c r="CD169" i="7" s="1"/>
  <c r="CA138" i="7"/>
  <c r="CC137" i="7"/>
  <c r="CD137" i="7" s="1"/>
  <c r="CA92" i="7"/>
  <c r="CC91" i="7"/>
  <c r="CD91" i="7" s="1"/>
  <c r="CA79" i="7"/>
  <c r="CC78" i="7"/>
  <c r="CD78" i="7" s="1"/>
  <c r="CC185" i="7"/>
  <c r="CD185" i="7" s="1"/>
  <c r="CA186" i="7"/>
  <c r="BO100" i="7"/>
  <c r="BP100" i="7" s="1"/>
  <c r="BM101" i="7"/>
  <c r="BT102" i="7"/>
  <c r="BV101" i="7"/>
  <c r="BW101" i="7" s="1"/>
  <c r="BV88" i="7"/>
  <c r="BW88" i="7" s="1"/>
  <c r="BT89" i="7"/>
  <c r="BV180" i="7"/>
  <c r="BW180" i="7" s="1"/>
  <c r="BT181" i="7"/>
  <c r="BV166" i="7"/>
  <c r="BW166" i="7" s="1"/>
  <c r="BT167" i="7"/>
  <c r="BT151" i="7"/>
  <c r="BV150" i="7"/>
  <c r="BW150" i="7" s="1"/>
  <c r="BT135" i="7"/>
  <c r="BV134" i="7"/>
  <c r="BW134" i="7" s="1"/>
  <c r="BV117" i="7"/>
  <c r="BW117" i="7" s="1"/>
  <c r="BT118" i="7"/>
  <c r="BT76" i="7"/>
  <c r="BV75" i="7"/>
  <c r="BW75" i="7" s="1"/>
  <c r="BM168" i="7"/>
  <c r="BO167" i="7"/>
  <c r="BP167" i="7" s="1"/>
  <c r="BM134" i="7"/>
  <c r="BO133" i="7"/>
  <c r="BP133" i="7" s="1"/>
  <c r="BM118" i="7"/>
  <c r="BO117" i="7"/>
  <c r="BP117" i="7" s="1"/>
  <c r="BO88" i="7"/>
  <c r="BP88" i="7" s="1"/>
  <c r="BM89" i="7"/>
  <c r="BM76" i="7"/>
  <c r="BO75" i="7"/>
  <c r="BP75" i="7" s="1"/>
  <c r="BM151" i="7"/>
  <c r="BO150" i="7"/>
  <c r="BP150" i="7" s="1"/>
  <c r="BM182" i="7"/>
  <c r="BO181" i="7"/>
  <c r="BP181" i="7" s="1"/>
  <c r="BH235" i="1"/>
  <c r="BI235" i="1" s="1"/>
  <c r="BH234" i="1"/>
  <c r="BI234" i="1" s="1"/>
  <c r="BH233" i="1"/>
  <c r="BI233" i="1" s="1"/>
  <c r="BH232" i="1"/>
  <c r="BI232" i="1" s="1"/>
  <c r="BH231" i="1"/>
  <c r="BI231" i="1" s="1"/>
  <c r="BH230" i="1"/>
  <c r="BI230" i="1" s="1"/>
  <c r="BH229" i="1"/>
  <c r="BI229" i="1" s="1"/>
  <c r="BH228" i="1"/>
  <c r="BI228" i="1" s="1"/>
  <c r="BH227" i="1"/>
  <c r="BI227" i="1" s="1"/>
  <c r="BH226" i="1"/>
  <c r="BI226" i="1" s="1"/>
  <c r="BH225" i="1"/>
  <c r="BI225" i="1" s="1"/>
  <c r="BH224" i="1"/>
  <c r="BI224" i="1" s="1"/>
  <c r="BH223" i="1"/>
  <c r="BI223" i="1" s="1"/>
  <c r="BH222" i="1"/>
  <c r="BI222" i="1" s="1"/>
  <c r="BH221" i="1"/>
  <c r="BI221" i="1" s="1"/>
  <c r="BH220" i="1"/>
  <c r="BI220" i="1" s="1"/>
  <c r="BH219" i="1"/>
  <c r="BI219" i="1" s="1"/>
  <c r="BH218" i="1"/>
  <c r="BI218" i="1" s="1"/>
  <c r="BH217" i="1"/>
  <c r="BI217" i="1" s="1"/>
  <c r="BH216" i="1"/>
  <c r="BI216" i="1" s="1"/>
  <c r="BH215" i="1"/>
  <c r="BI215" i="1" s="1"/>
  <c r="BH214" i="1"/>
  <c r="BI214" i="1" s="1"/>
  <c r="BH213" i="1"/>
  <c r="BI213" i="1" s="1"/>
  <c r="BH212" i="1"/>
  <c r="BI212" i="1" s="1"/>
  <c r="BH211" i="1"/>
  <c r="BI211" i="1" s="1"/>
  <c r="BH210" i="1"/>
  <c r="BI210" i="1" s="1"/>
  <c r="BH209" i="1"/>
  <c r="BI209" i="1" s="1"/>
  <c r="BH208" i="1"/>
  <c r="BI208" i="1" s="1"/>
  <c r="BH207" i="1"/>
  <c r="BI207" i="1" s="1"/>
  <c r="BH206" i="1"/>
  <c r="BI206" i="1" s="1"/>
  <c r="BH205" i="1"/>
  <c r="BI205" i="1" s="1"/>
  <c r="BH204" i="1"/>
  <c r="BI204" i="1" s="1"/>
  <c r="BH203" i="1"/>
  <c r="BI203" i="1" s="1"/>
  <c r="BH202" i="1"/>
  <c r="BI202" i="1" s="1"/>
  <c r="BH201" i="1"/>
  <c r="BI201" i="1" s="1"/>
  <c r="BH200" i="1"/>
  <c r="BI200" i="1" s="1"/>
  <c r="BH199" i="1"/>
  <c r="BI199" i="1" s="1"/>
  <c r="BH198" i="1"/>
  <c r="BI198" i="1" s="1"/>
  <c r="BH197" i="1"/>
  <c r="BI197" i="1" s="1"/>
  <c r="BH196" i="1"/>
  <c r="BI196" i="1" s="1"/>
  <c r="BH195" i="1"/>
  <c r="BI195" i="1" s="1"/>
  <c r="BH194" i="1"/>
  <c r="BI194" i="1" s="1"/>
  <c r="BH193" i="1"/>
  <c r="BI193" i="1" s="1"/>
  <c r="BH192" i="1"/>
  <c r="BI192" i="1" s="1"/>
  <c r="BH191" i="1"/>
  <c r="BI191" i="1" s="1"/>
  <c r="BH190" i="1"/>
  <c r="BI190" i="1" s="1"/>
  <c r="BH189" i="1"/>
  <c r="BI189" i="1" s="1"/>
  <c r="BH188" i="1"/>
  <c r="BI188" i="1" s="1"/>
  <c r="BH187" i="1"/>
  <c r="BI187" i="1" s="1"/>
  <c r="BH186" i="1"/>
  <c r="BI186" i="1" s="1"/>
  <c r="BH185" i="1"/>
  <c r="BI185" i="1" s="1"/>
  <c r="BH184" i="1"/>
  <c r="BI184" i="1" s="1"/>
  <c r="BH183" i="1"/>
  <c r="BI183" i="1" s="1"/>
  <c r="BH182" i="1"/>
  <c r="BI182" i="1" s="1"/>
  <c r="BH181" i="1"/>
  <c r="BI181" i="1" s="1"/>
  <c r="BH180" i="1"/>
  <c r="BI180" i="1" s="1"/>
  <c r="BH179" i="1"/>
  <c r="BI179" i="1" s="1"/>
  <c r="BH178" i="1"/>
  <c r="BI178" i="1" s="1"/>
  <c r="BH177" i="1"/>
  <c r="BI177" i="1" s="1"/>
  <c r="BH176" i="1"/>
  <c r="BI176" i="1" s="1"/>
  <c r="BH175" i="1"/>
  <c r="BI175" i="1" s="1"/>
  <c r="BH174" i="1"/>
  <c r="BI174" i="1" s="1"/>
  <c r="BH173" i="1"/>
  <c r="BI173" i="1" s="1"/>
  <c r="BH172" i="1"/>
  <c r="BI172" i="1" s="1"/>
  <c r="BH171" i="1"/>
  <c r="BI171" i="1" s="1"/>
  <c r="BH170" i="1"/>
  <c r="BI170" i="1" s="1"/>
  <c r="BH169" i="1"/>
  <c r="BI169" i="1" s="1"/>
  <c r="BH168" i="1"/>
  <c r="BI168" i="1" s="1"/>
  <c r="BH167" i="1"/>
  <c r="BI167" i="1" s="1"/>
  <c r="BH166" i="1"/>
  <c r="BI166" i="1" s="1"/>
  <c r="BH165" i="1"/>
  <c r="BI165" i="1" s="1"/>
  <c r="BH164" i="1"/>
  <c r="BI164" i="1" s="1"/>
  <c r="BH163" i="1"/>
  <c r="BI163" i="1" s="1"/>
  <c r="BH162" i="1"/>
  <c r="BI162" i="1" s="1"/>
  <c r="BH161" i="1"/>
  <c r="BI161" i="1" s="1"/>
  <c r="BH160" i="1"/>
  <c r="BI160" i="1" s="1"/>
  <c r="BH159" i="1"/>
  <c r="BI159" i="1" s="1"/>
  <c r="BH158" i="1"/>
  <c r="BI158" i="1" s="1"/>
  <c r="BH157" i="1"/>
  <c r="BI157" i="1" s="1"/>
  <c r="BH156" i="1"/>
  <c r="BI156" i="1" s="1"/>
  <c r="BH155" i="1"/>
  <c r="BI155" i="1" s="1"/>
  <c r="BH154" i="1"/>
  <c r="BI154" i="1" s="1"/>
  <c r="BH153" i="1"/>
  <c r="BI153" i="1" s="1"/>
  <c r="BH152" i="1"/>
  <c r="BI152" i="1" s="1"/>
  <c r="BH151" i="1"/>
  <c r="BI151" i="1" s="1"/>
  <c r="BH150" i="1"/>
  <c r="BI150" i="1" s="1"/>
  <c r="BH149" i="1"/>
  <c r="BI149" i="1" s="1"/>
  <c r="BH148" i="1"/>
  <c r="BI148" i="1" s="1"/>
  <c r="BH147" i="1"/>
  <c r="BI147" i="1" s="1"/>
  <c r="BH146" i="1"/>
  <c r="BI146" i="1" s="1"/>
  <c r="BH145" i="1"/>
  <c r="BI145" i="1" s="1"/>
  <c r="BH144" i="1"/>
  <c r="BI144" i="1" s="1"/>
  <c r="BH143" i="1"/>
  <c r="BI143" i="1" s="1"/>
  <c r="BH142" i="1"/>
  <c r="BI142" i="1" s="1"/>
  <c r="BH141" i="1"/>
  <c r="BI141" i="1" s="1"/>
  <c r="BH140" i="1"/>
  <c r="BI140" i="1" s="1"/>
  <c r="BH139" i="1"/>
  <c r="BI139" i="1" s="1"/>
  <c r="BH138" i="1"/>
  <c r="BI138" i="1" s="1"/>
  <c r="BH137" i="1"/>
  <c r="BI137" i="1" s="1"/>
  <c r="BH136" i="1"/>
  <c r="BI136" i="1" s="1"/>
  <c r="BH135" i="1"/>
  <c r="BI135" i="1" s="1"/>
  <c r="BH134" i="1"/>
  <c r="BI134" i="1" s="1"/>
  <c r="BH133" i="1"/>
  <c r="BI133" i="1" s="1"/>
  <c r="BH132" i="1"/>
  <c r="BI132" i="1" s="1"/>
  <c r="BH131" i="1"/>
  <c r="BI131" i="1" s="1"/>
  <c r="BH130" i="1"/>
  <c r="BI130" i="1" s="1"/>
  <c r="BH129" i="1"/>
  <c r="BI129" i="1" s="1"/>
  <c r="BH128" i="1"/>
  <c r="BI128" i="1" s="1"/>
  <c r="BH127" i="1"/>
  <c r="BI127" i="1" s="1"/>
  <c r="BH126" i="1"/>
  <c r="BI126" i="1" s="1"/>
  <c r="BH125" i="1"/>
  <c r="BI125" i="1" s="1"/>
  <c r="BH124" i="1"/>
  <c r="BI124" i="1" s="1"/>
  <c r="BH123" i="1"/>
  <c r="BI123" i="1" s="1"/>
  <c r="BH122" i="1"/>
  <c r="BI122" i="1" s="1"/>
  <c r="BH121" i="1"/>
  <c r="BI121" i="1" s="1"/>
  <c r="BH120" i="1"/>
  <c r="BI120" i="1" s="1"/>
  <c r="BH119" i="1"/>
  <c r="BI119" i="1" s="1"/>
  <c r="BH118" i="1"/>
  <c r="BI118" i="1" s="1"/>
  <c r="BH117" i="1"/>
  <c r="BI117" i="1" s="1"/>
  <c r="BH116" i="1"/>
  <c r="BI116" i="1" s="1"/>
  <c r="BH115" i="1"/>
  <c r="BI115" i="1" s="1"/>
  <c r="BH114" i="1"/>
  <c r="BI114" i="1" s="1"/>
  <c r="BH113" i="1"/>
  <c r="BI113" i="1" s="1"/>
  <c r="BH112" i="1"/>
  <c r="BI112" i="1" s="1"/>
  <c r="BH111" i="1"/>
  <c r="BI111" i="1" s="1"/>
  <c r="BH110" i="1"/>
  <c r="BI110" i="1" s="1"/>
  <c r="BH109" i="1"/>
  <c r="BI109" i="1" s="1"/>
  <c r="BH108" i="1"/>
  <c r="BI108" i="1" s="1"/>
  <c r="BH107" i="1"/>
  <c r="BI107" i="1" s="1"/>
  <c r="BH106" i="1"/>
  <c r="BI106" i="1" s="1"/>
  <c r="BH105" i="1"/>
  <c r="BI105" i="1" s="1"/>
  <c r="BH104" i="1"/>
  <c r="BI104" i="1" s="1"/>
  <c r="BH103" i="1"/>
  <c r="BI103" i="1" s="1"/>
  <c r="BH102" i="1"/>
  <c r="BI102" i="1" s="1"/>
  <c r="BH101" i="1"/>
  <c r="BI101" i="1" s="1"/>
  <c r="BH100" i="1"/>
  <c r="BI100" i="1" s="1"/>
  <c r="BH99" i="1"/>
  <c r="BI99" i="1" s="1"/>
  <c r="BH98" i="1"/>
  <c r="BI98" i="1" s="1"/>
  <c r="BH97" i="1"/>
  <c r="BI97" i="1" s="1"/>
  <c r="BH96" i="1"/>
  <c r="BI96" i="1" s="1"/>
  <c r="BH95" i="1"/>
  <c r="BI95" i="1" s="1"/>
  <c r="BH94" i="1"/>
  <c r="BI94" i="1" s="1"/>
  <c r="BH93" i="1"/>
  <c r="BI93" i="1" s="1"/>
  <c r="BH92" i="1"/>
  <c r="BI92" i="1" s="1"/>
  <c r="BH91" i="1"/>
  <c r="BI91" i="1" s="1"/>
  <c r="BH90" i="1"/>
  <c r="BI90" i="1" s="1"/>
  <c r="BH89" i="1"/>
  <c r="BI89" i="1" s="1"/>
  <c r="BH88" i="1"/>
  <c r="BI88" i="1" s="1"/>
  <c r="BH87" i="1"/>
  <c r="BI87" i="1" s="1"/>
  <c r="BH86" i="1"/>
  <c r="BI86" i="1" s="1"/>
  <c r="BH85" i="1"/>
  <c r="BI85" i="1" s="1"/>
  <c r="BH84" i="1"/>
  <c r="BI84" i="1" s="1"/>
  <c r="BH83" i="1"/>
  <c r="BI83" i="1" s="1"/>
  <c r="BH82" i="1"/>
  <c r="BI82" i="1" s="1"/>
  <c r="BH81" i="1"/>
  <c r="BI81" i="1" s="1"/>
  <c r="BH80" i="1"/>
  <c r="BI80" i="1" s="1"/>
  <c r="BH79" i="1"/>
  <c r="BI79" i="1" s="1"/>
  <c r="BH78" i="1"/>
  <c r="BI78" i="1" s="1"/>
  <c r="BH77" i="1"/>
  <c r="BI77" i="1" s="1"/>
  <c r="BH76" i="1"/>
  <c r="BI76" i="1" s="1"/>
  <c r="BH75" i="1"/>
  <c r="BI75" i="1" s="1"/>
  <c r="BH74" i="1"/>
  <c r="BI74" i="1" s="1"/>
  <c r="BH73" i="1"/>
  <c r="BI73" i="1" s="1"/>
  <c r="BH72" i="1"/>
  <c r="BI72" i="1" s="1"/>
  <c r="BH71" i="1"/>
  <c r="BI71" i="1" s="1"/>
  <c r="BH70" i="1"/>
  <c r="BI70" i="1" s="1"/>
  <c r="BH69" i="1"/>
  <c r="BI69" i="1" s="1"/>
  <c r="BH68" i="1"/>
  <c r="BI68" i="1" s="1"/>
  <c r="BH67" i="1"/>
  <c r="BI67" i="1" s="1"/>
  <c r="BH66" i="1"/>
  <c r="BI66" i="1" s="1"/>
  <c r="BH65" i="1"/>
  <c r="BI65" i="1" s="1"/>
  <c r="BH64" i="1"/>
  <c r="BI64" i="1" s="1"/>
  <c r="BH63" i="1"/>
  <c r="BI63" i="1" s="1"/>
  <c r="BH62" i="1"/>
  <c r="BI62" i="1" s="1"/>
  <c r="BH61" i="1"/>
  <c r="BI61" i="1" s="1"/>
  <c r="BH60" i="1"/>
  <c r="BI60" i="1" s="1"/>
  <c r="BH59" i="1"/>
  <c r="BI59" i="1" s="1"/>
  <c r="BH58" i="1"/>
  <c r="BI58" i="1" s="1"/>
  <c r="BH57" i="1"/>
  <c r="BI57" i="1" s="1"/>
  <c r="BH56" i="1"/>
  <c r="BI56" i="1" s="1"/>
  <c r="BH55" i="1"/>
  <c r="BI55" i="1" s="1"/>
  <c r="BH54" i="1"/>
  <c r="BI54" i="1" s="1"/>
  <c r="BH53" i="1"/>
  <c r="BI53" i="1" s="1"/>
  <c r="BH52" i="1"/>
  <c r="BI52" i="1" s="1"/>
  <c r="BH51" i="1"/>
  <c r="BI51" i="1" s="1"/>
  <c r="BH50" i="1"/>
  <c r="BI50" i="1" s="1"/>
  <c r="BH49" i="1"/>
  <c r="BI49" i="1" s="1"/>
  <c r="BH48" i="1"/>
  <c r="BI48" i="1" s="1"/>
  <c r="BH47" i="1"/>
  <c r="BI47" i="1" s="1"/>
  <c r="BH46" i="1"/>
  <c r="BI46" i="1" s="1"/>
  <c r="BI45" i="1"/>
  <c r="BH45" i="1"/>
  <c r="BH44" i="1"/>
  <c r="BI44" i="1" s="1"/>
  <c r="BH43" i="1"/>
  <c r="BI43" i="1" s="1"/>
  <c r="BH42" i="1"/>
  <c r="BI42" i="1" s="1"/>
  <c r="BH41" i="1"/>
  <c r="BI41" i="1" s="1"/>
  <c r="BH40" i="1"/>
  <c r="BI40" i="1" s="1"/>
  <c r="BH39" i="1"/>
  <c r="BI39" i="1" s="1"/>
  <c r="BH38" i="1"/>
  <c r="BI38" i="1" s="1"/>
  <c r="BH37" i="1"/>
  <c r="BI37" i="1" s="1"/>
  <c r="BH36" i="1"/>
  <c r="BI36" i="1" s="1"/>
  <c r="BH35" i="1"/>
  <c r="BI35" i="1" s="1"/>
  <c r="BH34" i="1"/>
  <c r="BI34" i="1" s="1"/>
  <c r="BH33" i="1"/>
  <c r="BI33" i="1" s="1"/>
  <c r="BH32" i="1"/>
  <c r="BI32" i="1" s="1"/>
  <c r="BH31" i="1"/>
  <c r="BI31" i="1" s="1"/>
  <c r="BH30" i="1"/>
  <c r="BI30" i="1" s="1"/>
  <c r="BH29" i="1"/>
  <c r="BI29" i="1" s="1"/>
  <c r="BH28" i="1"/>
  <c r="BI28" i="1" s="1"/>
  <c r="BH27" i="1"/>
  <c r="BI27" i="1" s="1"/>
  <c r="BH26" i="1"/>
  <c r="BI26" i="1" s="1"/>
  <c r="BH25" i="1"/>
  <c r="BI25" i="1" s="1"/>
  <c r="BH24" i="1"/>
  <c r="BI24" i="1" s="1"/>
  <c r="BH23" i="1"/>
  <c r="BI23" i="1" s="1"/>
  <c r="BH22" i="1"/>
  <c r="BI22" i="1" s="1"/>
  <c r="BH21" i="1"/>
  <c r="BI21" i="1" s="1"/>
  <c r="BH20" i="1"/>
  <c r="BI20" i="1" s="1"/>
  <c r="BH19" i="1"/>
  <c r="BI19" i="1" s="1"/>
  <c r="BH18" i="1"/>
  <c r="BI18" i="1" s="1"/>
  <c r="BH17" i="1"/>
  <c r="BI17" i="1" s="1"/>
  <c r="BH16" i="1"/>
  <c r="BI16" i="1" s="1"/>
  <c r="BH15" i="1"/>
  <c r="BI15" i="1" s="1"/>
  <c r="CC153" i="7" l="1"/>
  <c r="CD153" i="7" s="1"/>
  <c r="CA154" i="7"/>
  <c r="CA187" i="7"/>
  <c r="CC186" i="7"/>
  <c r="CD186" i="7" s="1"/>
  <c r="CA80" i="7"/>
  <c r="CC79" i="7"/>
  <c r="CD79" i="7" s="1"/>
  <c r="CA93" i="7"/>
  <c r="CC92" i="7"/>
  <c r="CD92" i="7" s="1"/>
  <c r="CA139" i="7"/>
  <c r="CC138" i="7"/>
  <c r="CD138" i="7" s="1"/>
  <c r="CA171" i="7"/>
  <c r="CC170" i="7"/>
  <c r="CD170" i="7" s="1"/>
  <c r="CC105" i="7"/>
  <c r="CD105" i="7" s="1"/>
  <c r="CA106" i="7"/>
  <c r="CA122" i="7"/>
  <c r="CC121" i="7"/>
  <c r="CD121" i="7" s="1"/>
  <c r="BM102" i="7"/>
  <c r="BO101" i="7"/>
  <c r="BP101" i="7" s="1"/>
  <c r="BT168" i="7"/>
  <c r="BV167" i="7"/>
  <c r="BW167" i="7" s="1"/>
  <c r="BT77" i="7"/>
  <c r="BV76" i="7"/>
  <c r="BW76" i="7" s="1"/>
  <c r="BT182" i="7"/>
  <c r="BV181" i="7"/>
  <c r="BW181" i="7" s="1"/>
  <c r="BT152" i="7"/>
  <c r="BV151" i="7"/>
  <c r="BW151" i="7" s="1"/>
  <c r="BT90" i="7"/>
  <c r="BV89" i="7"/>
  <c r="BW89" i="7" s="1"/>
  <c r="BT119" i="7"/>
  <c r="BV118" i="7"/>
  <c r="BW118" i="7" s="1"/>
  <c r="BT136" i="7"/>
  <c r="BV135" i="7"/>
  <c r="BW135" i="7" s="1"/>
  <c r="BV102" i="7"/>
  <c r="BW102" i="7" s="1"/>
  <c r="BT103" i="7"/>
  <c r="BO182" i="7"/>
  <c r="BP182" i="7" s="1"/>
  <c r="BM183" i="7"/>
  <c r="BM152" i="7"/>
  <c r="BO151" i="7"/>
  <c r="BP151" i="7" s="1"/>
  <c r="BM77" i="7"/>
  <c r="BO76" i="7"/>
  <c r="BP76" i="7" s="1"/>
  <c r="BM169" i="7"/>
  <c r="BO168" i="7"/>
  <c r="BP168" i="7" s="1"/>
  <c r="BO89" i="7"/>
  <c r="BP89" i="7" s="1"/>
  <c r="BM90" i="7"/>
  <c r="BM135" i="7"/>
  <c r="BO134" i="7"/>
  <c r="BP134" i="7" s="1"/>
  <c r="BO118" i="7"/>
  <c r="BP118" i="7" s="1"/>
  <c r="BM119" i="7"/>
  <c r="CC154" i="7" l="1"/>
  <c r="CD154" i="7" s="1"/>
  <c r="CA155" i="7"/>
  <c r="CA123" i="7"/>
  <c r="CC123" i="7" s="1"/>
  <c r="CD123" i="7" s="1"/>
  <c r="CC122" i="7"/>
  <c r="CD122" i="7" s="1"/>
  <c r="CA107" i="7"/>
  <c r="CC106" i="7"/>
  <c r="CD106" i="7" s="1"/>
  <c r="CC171" i="7"/>
  <c r="CD171" i="7" s="1"/>
  <c r="CA172" i="7"/>
  <c r="CC172" i="7" s="1"/>
  <c r="CD172" i="7" s="1"/>
  <c r="CA140" i="7"/>
  <c r="CC139" i="7"/>
  <c r="CD139" i="7" s="1"/>
  <c r="CA94" i="7"/>
  <c r="CC94" i="7" s="1"/>
  <c r="CD94" i="7" s="1"/>
  <c r="CC93" i="7"/>
  <c r="CD93" i="7" s="1"/>
  <c r="CA81" i="7"/>
  <c r="CC81" i="7" s="1"/>
  <c r="CD81" i="7" s="1"/>
  <c r="CC80" i="7"/>
  <c r="CD80" i="7" s="1"/>
  <c r="CA188" i="7"/>
  <c r="CC187" i="7"/>
  <c r="CD187" i="7" s="1"/>
  <c r="BM103" i="7"/>
  <c r="BO102" i="7"/>
  <c r="BP102" i="7" s="1"/>
  <c r="BV119" i="7"/>
  <c r="BW119" i="7" s="1"/>
  <c r="BT120" i="7"/>
  <c r="BT153" i="7"/>
  <c r="BV152" i="7"/>
  <c r="BW152" i="7" s="1"/>
  <c r="BV90" i="7"/>
  <c r="BW90" i="7" s="1"/>
  <c r="BT91" i="7"/>
  <c r="BT169" i="7"/>
  <c r="BV168" i="7"/>
  <c r="BW168" i="7" s="1"/>
  <c r="BT104" i="7"/>
  <c r="BV103" i="7"/>
  <c r="BW103" i="7" s="1"/>
  <c r="BT137" i="7"/>
  <c r="BV136" i="7"/>
  <c r="BW136" i="7" s="1"/>
  <c r="BT183" i="7"/>
  <c r="BV182" i="7"/>
  <c r="BW182" i="7" s="1"/>
  <c r="BT78" i="7"/>
  <c r="BV77" i="7"/>
  <c r="BW77" i="7" s="1"/>
  <c r="BO135" i="7"/>
  <c r="BP135" i="7" s="1"/>
  <c r="BM136" i="7"/>
  <c r="BO119" i="7"/>
  <c r="BP119" i="7" s="1"/>
  <c r="BM120" i="7"/>
  <c r="BO90" i="7"/>
  <c r="BP90" i="7" s="1"/>
  <c r="BM91" i="7"/>
  <c r="BM170" i="7"/>
  <c r="BO169" i="7"/>
  <c r="BP169" i="7" s="1"/>
  <c r="BM78" i="7"/>
  <c r="BO77" i="7"/>
  <c r="BP77" i="7" s="1"/>
  <c r="BO152" i="7"/>
  <c r="BP152" i="7" s="1"/>
  <c r="BM153" i="7"/>
  <c r="BO183" i="7"/>
  <c r="BP183" i="7" s="1"/>
  <c r="BM184" i="7"/>
  <c r="I42" i="13"/>
  <c r="J42" i="13"/>
  <c r="CC155" i="7" l="1"/>
  <c r="CD155" i="7" s="1"/>
  <c r="CA156" i="7"/>
  <c r="CA189" i="7"/>
  <c r="CC189" i="7" s="1"/>
  <c r="CD189" i="7" s="1"/>
  <c r="CC188" i="7"/>
  <c r="CD188" i="7" s="1"/>
  <c r="CA141" i="7"/>
  <c r="CC141" i="7" s="1"/>
  <c r="CD141" i="7" s="1"/>
  <c r="CC140" i="7"/>
  <c r="CD140" i="7" s="1"/>
  <c r="CA108" i="7"/>
  <c r="CC107" i="7"/>
  <c r="CD107" i="7" s="1"/>
  <c r="BM104" i="7"/>
  <c r="BO103" i="7"/>
  <c r="BP103" i="7" s="1"/>
  <c r="BT121" i="7"/>
  <c r="BV120" i="7"/>
  <c r="BW120" i="7" s="1"/>
  <c r="BT138" i="7"/>
  <c r="BV137" i="7"/>
  <c r="BW137" i="7" s="1"/>
  <c r="BT79" i="7"/>
  <c r="BV78" i="7"/>
  <c r="BW78" i="7" s="1"/>
  <c r="BV183" i="7"/>
  <c r="BW183" i="7" s="1"/>
  <c r="BT184" i="7"/>
  <c r="BT105" i="7"/>
  <c r="BV104" i="7"/>
  <c r="BW104" i="7" s="1"/>
  <c r="BT170" i="7"/>
  <c r="BV169" i="7"/>
  <c r="BW169" i="7" s="1"/>
  <c r="BT92" i="7"/>
  <c r="BV91" i="7"/>
  <c r="BW91" i="7" s="1"/>
  <c r="BV153" i="7"/>
  <c r="BW153" i="7" s="1"/>
  <c r="BT154" i="7"/>
  <c r="BM154" i="7"/>
  <c r="BO153" i="7"/>
  <c r="BP153" i="7" s="1"/>
  <c r="BM92" i="7"/>
  <c r="BO91" i="7"/>
  <c r="BP91" i="7" s="1"/>
  <c r="BO184" i="7"/>
  <c r="BP184" i="7" s="1"/>
  <c r="BM185" i="7"/>
  <c r="BM79" i="7"/>
  <c r="BO78" i="7"/>
  <c r="BP78" i="7" s="1"/>
  <c r="BO170" i="7"/>
  <c r="BP170" i="7" s="1"/>
  <c r="BM171" i="7"/>
  <c r="BM121" i="7"/>
  <c r="BO120" i="7"/>
  <c r="BP120" i="7" s="1"/>
  <c r="BM137" i="7"/>
  <c r="BO136" i="7"/>
  <c r="BP136" i="7" s="1"/>
  <c r="CA157" i="7" l="1"/>
  <c r="CC157" i="7" s="1"/>
  <c r="CD157" i="7" s="1"/>
  <c r="CC156" i="7"/>
  <c r="CD156" i="7" s="1"/>
  <c r="CA109" i="7"/>
  <c r="CC109" i="7" s="1"/>
  <c r="CD109" i="7" s="1"/>
  <c r="CC108" i="7"/>
  <c r="CD108" i="7" s="1"/>
  <c r="BM105" i="7"/>
  <c r="BO104" i="7"/>
  <c r="BP104" i="7" s="1"/>
  <c r="BT93" i="7"/>
  <c r="BV92" i="7"/>
  <c r="BW92" i="7" s="1"/>
  <c r="BT155" i="7"/>
  <c r="BV154" i="7"/>
  <c r="BW154" i="7" s="1"/>
  <c r="BT171" i="7"/>
  <c r="BV170" i="7"/>
  <c r="BW170" i="7" s="1"/>
  <c r="BV105" i="7"/>
  <c r="BW105" i="7" s="1"/>
  <c r="BT106" i="7"/>
  <c r="BT185" i="7"/>
  <c r="BV184" i="7"/>
  <c r="BW184" i="7" s="1"/>
  <c r="BV79" i="7"/>
  <c r="BW79" i="7" s="1"/>
  <c r="BT80" i="7"/>
  <c r="BT139" i="7"/>
  <c r="BV138" i="7"/>
  <c r="BW138" i="7" s="1"/>
  <c r="BT122" i="7"/>
  <c r="BV121" i="7"/>
  <c r="BW121" i="7" s="1"/>
  <c r="BM138" i="7"/>
  <c r="BO137" i="7"/>
  <c r="BP137" i="7" s="1"/>
  <c r="BO154" i="7"/>
  <c r="BP154" i="7" s="1"/>
  <c r="BM155" i="7"/>
  <c r="BM93" i="7"/>
  <c r="BO92" i="7"/>
  <c r="BP92" i="7" s="1"/>
  <c r="BM122" i="7"/>
  <c r="BO121" i="7"/>
  <c r="BP121" i="7" s="1"/>
  <c r="BO171" i="7"/>
  <c r="BP171" i="7" s="1"/>
  <c r="BM172" i="7"/>
  <c r="BO172" i="7" s="1"/>
  <c r="BP172" i="7" s="1"/>
  <c r="BM80" i="7"/>
  <c r="BO79" i="7"/>
  <c r="BP79" i="7" s="1"/>
  <c r="BO185" i="7"/>
  <c r="BP185" i="7" s="1"/>
  <c r="BM186" i="7"/>
  <c r="BM106" i="7" l="1"/>
  <c r="BO105" i="7"/>
  <c r="BP105" i="7" s="1"/>
  <c r="BT140" i="7"/>
  <c r="BV139" i="7"/>
  <c r="BW139" i="7" s="1"/>
  <c r="BT107" i="7"/>
  <c r="BV106" i="7"/>
  <c r="BW106" i="7" s="1"/>
  <c r="BT123" i="7"/>
  <c r="BV123" i="7" s="1"/>
  <c r="BW123" i="7" s="1"/>
  <c r="BV122" i="7"/>
  <c r="BW122" i="7" s="1"/>
  <c r="BT186" i="7"/>
  <c r="BV185" i="7"/>
  <c r="BW185" i="7" s="1"/>
  <c r="BV171" i="7"/>
  <c r="BW171" i="7" s="1"/>
  <c r="BT172" i="7"/>
  <c r="BV172" i="7" s="1"/>
  <c r="BW172" i="7" s="1"/>
  <c r="BT81" i="7"/>
  <c r="BV81" i="7" s="1"/>
  <c r="BW81" i="7" s="1"/>
  <c r="BV80" i="7"/>
  <c r="BW80" i="7" s="1"/>
  <c r="BT156" i="7"/>
  <c r="BV155" i="7"/>
  <c r="BW155" i="7" s="1"/>
  <c r="BT94" i="7"/>
  <c r="BV94" i="7" s="1"/>
  <c r="BW94" i="7" s="1"/>
  <c r="BV93" i="7"/>
  <c r="BW93" i="7" s="1"/>
  <c r="BM139" i="7"/>
  <c r="BO138" i="7"/>
  <c r="BP138" i="7" s="1"/>
  <c r="BM187" i="7"/>
  <c r="BO186" i="7"/>
  <c r="BP186" i="7" s="1"/>
  <c r="BM81" i="7"/>
  <c r="BO81" i="7" s="1"/>
  <c r="BP81" i="7" s="1"/>
  <c r="BO80" i="7"/>
  <c r="BP80" i="7" s="1"/>
  <c r="BO122" i="7"/>
  <c r="BP122" i="7" s="1"/>
  <c r="BM123" i="7"/>
  <c r="BO123" i="7" s="1"/>
  <c r="BP123" i="7" s="1"/>
  <c r="BM94" i="7"/>
  <c r="BO94" i="7" s="1"/>
  <c r="BP94" i="7" s="1"/>
  <c r="BO93" i="7"/>
  <c r="BP93" i="7" s="1"/>
  <c r="BM156" i="7"/>
  <c r="BO155" i="7"/>
  <c r="BP155" i="7" s="1"/>
  <c r="R40" i="15"/>
  <c r="R18" i="15"/>
  <c r="R19" i="15"/>
  <c r="R59" i="15"/>
  <c r="R41" i="17"/>
  <c r="R18" i="17"/>
  <c r="R19" i="17"/>
  <c r="C66" i="17"/>
  <c r="R60" i="17"/>
  <c r="R40" i="16"/>
  <c r="R18" i="16"/>
  <c r="R19" i="16"/>
  <c r="C65" i="16"/>
  <c r="R59" i="16"/>
  <c r="R42" i="14"/>
  <c r="R61" i="14"/>
  <c r="C67" i="14"/>
  <c r="R18" i="14"/>
  <c r="R19" i="14"/>
  <c r="BO106" i="7" l="1"/>
  <c r="BP106" i="7" s="1"/>
  <c r="BM107" i="7"/>
  <c r="BT187" i="7"/>
  <c r="BV186" i="7"/>
  <c r="BW186" i="7" s="1"/>
  <c r="BT108" i="7"/>
  <c r="BV107" i="7"/>
  <c r="BW107" i="7" s="1"/>
  <c r="BT157" i="7"/>
  <c r="BV157" i="7" s="1"/>
  <c r="BW157" i="7" s="1"/>
  <c r="BV156" i="7"/>
  <c r="BW156" i="7" s="1"/>
  <c r="BT141" i="7"/>
  <c r="BV141" i="7" s="1"/>
  <c r="BW141" i="7" s="1"/>
  <c r="BV140" i="7"/>
  <c r="BW140" i="7" s="1"/>
  <c r="BM140" i="7"/>
  <c r="BO139" i="7"/>
  <c r="BP139" i="7" s="1"/>
  <c r="BM157" i="7"/>
  <c r="BO157" i="7" s="1"/>
  <c r="BP157" i="7" s="1"/>
  <c r="BO156" i="7"/>
  <c r="BP156" i="7" s="1"/>
  <c r="BM188" i="7"/>
  <c r="BO187" i="7"/>
  <c r="BP187" i="7" s="1"/>
  <c r="BM108" i="7" l="1"/>
  <c r="BO107" i="7"/>
  <c r="BP107" i="7" s="1"/>
  <c r="BT109" i="7"/>
  <c r="BV109" i="7" s="1"/>
  <c r="BW109" i="7" s="1"/>
  <c r="BV108" i="7"/>
  <c r="BW108" i="7" s="1"/>
  <c r="BT188" i="7"/>
  <c r="BV187" i="7"/>
  <c r="BW187" i="7" s="1"/>
  <c r="BO140" i="7"/>
  <c r="BP140" i="7" s="1"/>
  <c r="BM141" i="7"/>
  <c r="BO141" i="7" s="1"/>
  <c r="BP141" i="7" s="1"/>
  <c r="BO188" i="7"/>
  <c r="BP188" i="7" s="1"/>
  <c r="BM189" i="7"/>
  <c r="BO189" i="7" s="1"/>
  <c r="BP189" i="7" s="1"/>
  <c r="D100" i="13"/>
  <c r="BM109" i="7" l="1"/>
  <c r="BO109" i="7" s="1"/>
  <c r="BP109" i="7" s="1"/>
  <c r="BO108" i="7"/>
  <c r="BP108" i="7" s="1"/>
  <c r="BT189" i="7"/>
  <c r="BV189" i="7" s="1"/>
  <c r="BW189" i="7" s="1"/>
  <c r="BV188" i="7"/>
  <c r="BW188" i="7" s="1"/>
  <c r="C65" i="15"/>
  <c r="D24" i="13"/>
  <c r="C67" i="13"/>
  <c r="S62" i="15"/>
  <c r="S63" i="17"/>
  <c r="J20" i="13" l="1"/>
  <c r="C24" i="16"/>
  <c r="G128" i="13"/>
  <c r="C160" i="17"/>
  <c r="J26" i="13" l="1"/>
  <c r="J25" i="13"/>
  <c r="C167" i="14"/>
  <c r="F111" i="13" l="1"/>
  <c r="AY16" i="8" l="1"/>
  <c r="AZ16" i="8"/>
  <c r="AY17" i="8"/>
  <c r="AZ17" i="8"/>
  <c r="AY18" i="8"/>
  <c r="AZ18" i="8"/>
  <c r="AY19" i="8"/>
  <c r="AZ19" i="8"/>
  <c r="AY20" i="8"/>
  <c r="AZ20" i="8"/>
  <c r="AY21" i="8"/>
  <c r="AZ21" i="8"/>
  <c r="AY22" i="8"/>
  <c r="AZ22" i="8"/>
  <c r="AY23" i="8"/>
  <c r="AZ23" i="8"/>
  <c r="AY24" i="8"/>
  <c r="AZ24" i="8"/>
  <c r="AY25" i="8"/>
  <c r="AZ25" i="8"/>
  <c r="AY26" i="8"/>
  <c r="AZ26" i="8"/>
  <c r="AY27" i="8"/>
  <c r="AZ27" i="8"/>
  <c r="AY28" i="8"/>
  <c r="AZ28" i="8"/>
  <c r="AY29" i="8"/>
  <c r="AZ29" i="8"/>
  <c r="AY30" i="8"/>
  <c r="AZ30" i="8"/>
  <c r="AY31" i="8"/>
  <c r="AZ31" i="8"/>
  <c r="AY32" i="8"/>
  <c r="AZ32" i="8"/>
  <c r="AY33" i="8"/>
  <c r="AZ33" i="8"/>
  <c r="AY34" i="8"/>
  <c r="AZ34" i="8"/>
  <c r="AY35" i="8"/>
  <c r="AZ35" i="8"/>
  <c r="AY36" i="8"/>
  <c r="AZ36" i="8"/>
  <c r="AY37" i="8"/>
  <c r="AZ37" i="8"/>
  <c r="AY38" i="8"/>
  <c r="AZ38" i="8"/>
  <c r="AY39" i="8"/>
  <c r="AZ39" i="8"/>
  <c r="AY40" i="8"/>
  <c r="AZ40" i="8"/>
  <c r="AY41" i="8"/>
  <c r="AZ41" i="8"/>
  <c r="AY42" i="8"/>
  <c r="AZ42" i="8"/>
  <c r="AY43" i="8"/>
  <c r="AZ43" i="8"/>
  <c r="AY44" i="8"/>
  <c r="AZ44" i="8"/>
  <c r="AY45" i="8"/>
  <c r="AZ45" i="8"/>
  <c r="AY46" i="8"/>
  <c r="AZ46" i="8"/>
  <c r="AY47" i="8"/>
  <c r="AZ47" i="8"/>
  <c r="AY48" i="8"/>
  <c r="AZ48" i="8"/>
  <c r="AY49" i="8"/>
  <c r="AY50" i="8"/>
  <c r="AZ50" i="8"/>
  <c r="AY51" i="8"/>
  <c r="AZ51" i="8"/>
  <c r="AY52" i="8"/>
  <c r="AZ52" i="8"/>
  <c r="AY53" i="8"/>
  <c r="AZ53" i="8"/>
  <c r="AY54" i="8"/>
  <c r="AZ54" i="8"/>
  <c r="AY55" i="8"/>
  <c r="AZ55" i="8"/>
  <c r="AY56" i="8"/>
  <c r="AZ56" i="8"/>
  <c r="AY57" i="8"/>
  <c r="AZ57" i="8"/>
  <c r="AY58" i="8"/>
  <c r="AZ58" i="8"/>
  <c r="AY59" i="8"/>
  <c r="AZ59" i="8"/>
  <c r="AY60" i="8"/>
  <c r="AZ60" i="8"/>
  <c r="AY61" i="8"/>
  <c r="AZ61" i="8"/>
  <c r="AY62" i="8"/>
  <c r="AZ62" i="8"/>
  <c r="AY63" i="8"/>
  <c r="AZ63" i="8"/>
  <c r="AY64" i="8"/>
  <c r="AZ64" i="8"/>
  <c r="AY65" i="8"/>
  <c r="AZ65" i="8"/>
  <c r="AY66" i="8"/>
  <c r="AZ66" i="8"/>
  <c r="AY67" i="8"/>
  <c r="AZ67" i="8"/>
  <c r="AY68" i="8"/>
  <c r="AZ68" i="8"/>
  <c r="AY69" i="8"/>
  <c r="AZ69" i="8"/>
  <c r="AY70" i="8"/>
  <c r="AZ70" i="8"/>
  <c r="AY71" i="8"/>
  <c r="AZ71" i="8"/>
  <c r="AY72" i="8"/>
  <c r="AZ72" i="8"/>
  <c r="AY73" i="8"/>
  <c r="AZ73" i="8"/>
  <c r="AY74" i="8"/>
  <c r="AZ74" i="8"/>
  <c r="AY75" i="8"/>
  <c r="AZ75" i="8"/>
  <c r="AY76" i="8"/>
  <c r="AZ76" i="8"/>
  <c r="AY77" i="8"/>
  <c r="AZ77" i="8"/>
  <c r="AY78" i="8"/>
  <c r="AZ78" i="8"/>
  <c r="AY79" i="8"/>
  <c r="AZ79" i="8"/>
  <c r="AY80" i="8"/>
  <c r="AZ80" i="8"/>
  <c r="AY81" i="8"/>
  <c r="AZ81" i="8"/>
  <c r="AY82" i="8"/>
  <c r="AZ82" i="8"/>
  <c r="AY83" i="8"/>
  <c r="AZ83" i="8"/>
  <c r="AY84" i="8"/>
  <c r="AZ84" i="8"/>
  <c r="AY85" i="8"/>
  <c r="AZ85" i="8"/>
  <c r="AY86" i="8"/>
  <c r="AZ86" i="8"/>
  <c r="AY87" i="8"/>
  <c r="AZ87" i="8"/>
  <c r="AY88" i="8"/>
  <c r="AZ88" i="8"/>
  <c r="AY89" i="8"/>
  <c r="AZ89" i="8"/>
  <c r="AY90" i="8"/>
  <c r="AZ90" i="8"/>
  <c r="AY91" i="8"/>
  <c r="AZ91" i="8"/>
  <c r="AY92" i="8"/>
  <c r="AZ92" i="8"/>
  <c r="AY93" i="8"/>
  <c r="AZ93" i="8"/>
  <c r="AY94" i="8"/>
  <c r="AZ94" i="8"/>
  <c r="AY95" i="8"/>
  <c r="AZ95" i="8"/>
  <c r="AY96" i="8"/>
  <c r="AZ96" i="8"/>
  <c r="AY97" i="8"/>
  <c r="AZ97" i="8"/>
  <c r="AY98" i="8"/>
  <c r="AZ98" i="8"/>
  <c r="AY99" i="8"/>
  <c r="AZ99" i="8"/>
  <c r="AY100" i="8"/>
  <c r="AZ100" i="8"/>
  <c r="AY101" i="8"/>
  <c r="AZ101" i="8"/>
  <c r="AY102" i="8"/>
  <c r="AZ102" i="8"/>
  <c r="AY103" i="8"/>
  <c r="AZ103" i="8"/>
  <c r="AY104" i="8"/>
  <c r="AZ104" i="8"/>
  <c r="AY105" i="8"/>
  <c r="AZ105" i="8"/>
  <c r="AY106" i="8"/>
  <c r="AZ106" i="8"/>
  <c r="AY107" i="8"/>
  <c r="AZ107" i="8"/>
  <c r="AY108" i="8"/>
  <c r="AZ108" i="8"/>
  <c r="AY109" i="8"/>
  <c r="AZ109" i="8"/>
  <c r="AY110" i="8"/>
  <c r="AZ110" i="8"/>
  <c r="AY111" i="8"/>
  <c r="AZ111" i="8"/>
  <c r="AY112" i="8"/>
  <c r="AZ112" i="8"/>
  <c r="AY113" i="8"/>
  <c r="AZ113" i="8"/>
  <c r="AY114" i="8"/>
  <c r="AZ114" i="8"/>
  <c r="AY115" i="8"/>
  <c r="AZ115" i="8"/>
  <c r="AY116" i="8"/>
  <c r="AZ116" i="8"/>
  <c r="AY117" i="8"/>
  <c r="AZ117" i="8"/>
  <c r="AY118" i="8"/>
  <c r="AZ118" i="8"/>
  <c r="AY121" i="8"/>
  <c r="AZ121" i="8"/>
  <c r="AY122" i="8"/>
  <c r="AZ122" i="8"/>
  <c r="AY123" i="8"/>
  <c r="AZ123" i="8"/>
  <c r="AY124" i="8"/>
  <c r="AZ124" i="8"/>
  <c r="AY125" i="8"/>
  <c r="AZ125" i="8"/>
  <c r="AY126" i="8"/>
  <c r="AZ126" i="8"/>
  <c r="AY127" i="8"/>
  <c r="AZ127" i="8"/>
  <c r="AY128" i="8"/>
  <c r="AZ128" i="8"/>
  <c r="AY129" i="8"/>
  <c r="AZ129" i="8"/>
  <c r="AY130" i="8"/>
  <c r="AZ130" i="8"/>
  <c r="AY131" i="8"/>
  <c r="AZ131" i="8"/>
  <c r="AY132" i="8"/>
  <c r="AZ132" i="8"/>
  <c r="AY133" i="8"/>
  <c r="AZ133" i="8"/>
  <c r="AY134" i="8"/>
  <c r="AZ134" i="8"/>
  <c r="AY135" i="8"/>
  <c r="AZ135" i="8"/>
  <c r="AY136" i="8"/>
  <c r="AZ136" i="8"/>
  <c r="AY137" i="8"/>
  <c r="AZ137" i="8"/>
  <c r="AY138" i="8"/>
  <c r="AZ138" i="8"/>
  <c r="AY139" i="8"/>
  <c r="AZ139" i="8"/>
  <c r="AY140" i="8"/>
  <c r="AZ140" i="8"/>
  <c r="AY141" i="8"/>
  <c r="AZ141" i="8"/>
  <c r="AY142" i="8"/>
  <c r="AZ142" i="8"/>
  <c r="AY145" i="8"/>
  <c r="AZ145" i="8"/>
  <c r="AY146" i="8"/>
  <c r="AZ146" i="8"/>
  <c r="AY147" i="8"/>
  <c r="AZ147" i="8"/>
  <c r="AY148" i="8"/>
  <c r="AZ148" i="8"/>
  <c r="AY149" i="8"/>
  <c r="AZ149" i="8"/>
  <c r="AY150" i="8"/>
  <c r="AZ150" i="8"/>
  <c r="AY151" i="8"/>
  <c r="AZ151" i="8"/>
  <c r="AY152" i="8"/>
  <c r="AZ152" i="8"/>
  <c r="AY153" i="8"/>
  <c r="AZ153" i="8"/>
  <c r="AY154" i="8"/>
  <c r="AZ154" i="8"/>
  <c r="AY155" i="8"/>
  <c r="AZ155" i="8"/>
  <c r="AY156" i="8"/>
  <c r="AZ156" i="8"/>
  <c r="AY157" i="8"/>
  <c r="AZ157" i="8"/>
  <c r="AY158" i="8"/>
  <c r="AZ158" i="8"/>
  <c r="AY159" i="8"/>
  <c r="AZ159" i="8"/>
  <c r="AY160" i="8"/>
  <c r="AZ160" i="8"/>
  <c r="AY161" i="8"/>
  <c r="AZ161" i="8"/>
  <c r="AY162" i="8"/>
  <c r="AZ162" i="8"/>
  <c r="AY163" i="8"/>
  <c r="AZ163" i="8"/>
  <c r="AY164" i="8"/>
  <c r="AZ164" i="8"/>
  <c r="AY165" i="8"/>
  <c r="AZ165" i="8"/>
  <c r="AY166" i="8"/>
  <c r="AZ166" i="8"/>
  <c r="AY167" i="8"/>
  <c r="AZ167" i="8"/>
  <c r="AY168" i="8"/>
  <c r="AZ168" i="8"/>
  <c r="AY171" i="8"/>
  <c r="AZ171" i="8"/>
  <c r="AY172" i="8"/>
  <c r="AZ172" i="8"/>
  <c r="AY173" i="8"/>
  <c r="AZ173" i="8"/>
  <c r="AY174" i="8"/>
  <c r="AZ174" i="8"/>
  <c r="AY175" i="8"/>
  <c r="AZ175" i="8"/>
  <c r="AY176" i="8"/>
  <c r="AZ176" i="8"/>
  <c r="AY177" i="8"/>
  <c r="AZ177" i="8"/>
  <c r="AY178" i="8"/>
  <c r="AZ178" i="8"/>
  <c r="AY179" i="8"/>
  <c r="AZ179" i="8"/>
  <c r="AY180" i="8"/>
  <c r="AZ180" i="8"/>
  <c r="AY181" i="8"/>
  <c r="AZ181" i="8"/>
  <c r="AY182" i="8"/>
  <c r="AZ182" i="8"/>
  <c r="AY183" i="8"/>
  <c r="AZ183" i="8"/>
  <c r="AY184" i="8"/>
  <c r="AZ184" i="8"/>
  <c r="AY185" i="8"/>
  <c r="AZ185" i="8"/>
  <c r="AY186" i="8"/>
  <c r="AZ186" i="8"/>
  <c r="AY187" i="8"/>
  <c r="AZ187" i="8"/>
  <c r="AY188" i="8"/>
  <c r="AZ188" i="8"/>
  <c r="AY189" i="8"/>
  <c r="AZ189" i="8"/>
  <c r="AY190" i="8"/>
  <c r="AZ190" i="8"/>
  <c r="AY191" i="8"/>
  <c r="AZ191" i="8"/>
  <c r="AY192" i="8"/>
  <c r="AZ192" i="8"/>
  <c r="AY195" i="8"/>
  <c r="AZ195" i="8"/>
  <c r="AY196" i="8"/>
  <c r="AZ196" i="8"/>
  <c r="AY197" i="8"/>
  <c r="AZ197" i="8"/>
  <c r="AY198" i="8"/>
  <c r="AZ198" i="8"/>
  <c r="AY199" i="8"/>
  <c r="AZ199" i="8"/>
  <c r="AY200" i="8"/>
  <c r="AZ200" i="8"/>
  <c r="AY201" i="8"/>
  <c r="AZ201" i="8"/>
  <c r="AY202" i="8"/>
  <c r="AZ202" i="8"/>
  <c r="AY203" i="8"/>
  <c r="AZ203" i="8"/>
  <c r="AY204" i="8"/>
  <c r="AZ204" i="8"/>
  <c r="AY205" i="8"/>
  <c r="AZ205" i="8"/>
  <c r="AY206" i="8"/>
  <c r="AZ206" i="8"/>
  <c r="AY207" i="8"/>
  <c r="AZ207" i="8"/>
  <c r="AY208" i="8"/>
  <c r="AZ208" i="8"/>
  <c r="AY209" i="8"/>
  <c r="AZ209" i="8"/>
  <c r="AY210" i="8"/>
  <c r="AZ210" i="8"/>
  <c r="AY211" i="8"/>
  <c r="AZ211" i="8"/>
  <c r="AY212" i="8"/>
  <c r="AZ212" i="8"/>
  <c r="AY213" i="8"/>
  <c r="AZ213" i="8"/>
  <c r="AY214" i="8"/>
  <c r="AZ214" i="8"/>
  <c r="AY217" i="8"/>
  <c r="AZ217" i="8"/>
  <c r="AY218" i="8"/>
  <c r="AZ218" i="8"/>
  <c r="AY219" i="8"/>
  <c r="AZ219" i="8"/>
  <c r="AY220" i="8"/>
  <c r="AZ220" i="8"/>
  <c r="AY221" i="8"/>
  <c r="AZ221" i="8"/>
  <c r="AY222" i="8"/>
  <c r="AZ222" i="8"/>
  <c r="AY223" i="8"/>
  <c r="AZ223" i="8"/>
  <c r="AY224" i="8"/>
  <c r="AZ224" i="8"/>
  <c r="AY225" i="8"/>
  <c r="AZ225" i="8"/>
  <c r="AY226" i="8"/>
  <c r="AZ226" i="8"/>
  <c r="AY227" i="8"/>
  <c r="AZ227" i="8"/>
  <c r="AY228" i="8"/>
  <c r="AZ228" i="8"/>
  <c r="AY229" i="8"/>
  <c r="AZ229" i="8"/>
  <c r="AY230" i="8"/>
  <c r="AZ230" i="8"/>
  <c r="AY231" i="8"/>
  <c r="AZ231" i="8"/>
  <c r="AY232" i="8"/>
  <c r="AZ232" i="8"/>
  <c r="AY233" i="8"/>
  <c r="AZ233" i="8"/>
  <c r="AY234" i="8"/>
  <c r="AZ234" i="8"/>
  <c r="AY235" i="8"/>
  <c r="AZ235" i="8"/>
  <c r="AY236" i="8"/>
  <c r="AZ236" i="8"/>
  <c r="AY237" i="8"/>
  <c r="AZ237" i="8"/>
  <c r="AY238" i="8"/>
  <c r="AZ238" i="8"/>
  <c r="AY239" i="8"/>
  <c r="AZ239" i="8"/>
  <c r="AY240" i="8"/>
  <c r="AZ240" i="8"/>
  <c r="AY241" i="8"/>
  <c r="AZ241" i="8"/>
  <c r="AY242" i="8"/>
  <c r="AZ242" i="8"/>
  <c r="AY243" i="8"/>
  <c r="AZ243" i="8"/>
  <c r="AY244" i="8"/>
  <c r="AZ244" i="8"/>
  <c r="AY245" i="8"/>
  <c r="AZ245" i="8"/>
  <c r="AY246" i="8"/>
  <c r="AZ246" i="8"/>
  <c r="AY247" i="8"/>
  <c r="AZ247" i="8"/>
  <c r="AY248" i="8"/>
  <c r="AZ248" i="8"/>
  <c r="AY249" i="8"/>
  <c r="AZ249" i="8"/>
  <c r="AY250" i="8"/>
  <c r="AZ250" i="8"/>
  <c r="AY251" i="8"/>
  <c r="AZ251" i="8"/>
  <c r="AY252" i="8"/>
  <c r="AZ252" i="8"/>
  <c r="AY253" i="8"/>
  <c r="AZ253" i="8"/>
  <c r="AY254" i="8"/>
  <c r="AZ254" i="8"/>
  <c r="AY255" i="8"/>
  <c r="AZ255" i="8"/>
  <c r="AY256" i="8"/>
  <c r="AZ256" i="8"/>
  <c r="AY257" i="8"/>
  <c r="AZ257" i="8"/>
  <c r="AY258" i="8"/>
  <c r="AZ258" i="8"/>
  <c r="AY259" i="8"/>
  <c r="AZ259" i="8"/>
  <c r="AY260" i="8"/>
  <c r="AZ260" i="8"/>
  <c r="AY261" i="8"/>
  <c r="AZ261" i="8"/>
  <c r="AY262" i="8"/>
  <c r="AZ262" i="8"/>
  <c r="AY263" i="8"/>
  <c r="AZ263" i="8"/>
  <c r="AY264" i="8"/>
  <c r="AZ264" i="8"/>
  <c r="AY265" i="8"/>
  <c r="AZ265" i="8"/>
  <c r="AY266" i="8"/>
  <c r="AZ266" i="8"/>
  <c r="AY267" i="8"/>
  <c r="AZ267" i="8"/>
  <c r="AY268" i="8"/>
  <c r="AZ268" i="8"/>
  <c r="AY269" i="8"/>
  <c r="AZ269" i="8"/>
  <c r="AY270" i="8"/>
  <c r="AZ270" i="8"/>
  <c r="AY271" i="8"/>
  <c r="AZ271" i="8"/>
  <c r="AY272" i="8"/>
  <c r="AZ272" i="8"/>
  <c r="AY273" i="8"/>
  <c r="AZ273" i="8"/>
  <c r="AY274" i="8"/>
  <c r="AZ274" i="8"/>
  <c r="AY275" i="8"/>
  <c r="AZ275" i="8"/>
  <c r="AY276" i="8"/>
  <c r="AZ276" i="8"/>
  <c r="AY277" i="8"/>
  <c r="AZ277" i="8"/>
  <c r="AY278" i="8"/>
  <c r="AZ278" i="8"/>
  <c r="AY279" i="8"/>
  <c r="AZ279" i="8"/>
  <c r="AY280" i="8"/>
  <c r="AZ280" i="8"/>
  <c r="AY281" i="8"/>
  <c r="AZ281" i="8"/>
  <c r="AY282" i="8"/>
  <c r="AZ282" i="8"/>
  <c r="AY283" i="8"/>
  <c r="AZ283" i="8"/>
  <c r="AY284" i="8"/>
  <c r="AZ284" i="8"/>
  <c r="AY285" i="8"/>
  <c r="AZ285" i="8"/>
  <c r="AY286" i="8"/>
  <c r="AZ286" i="8"/>
  <c r="AY287" i="8"/>
  <c r="AZ287" i="8"/>
  <c r="AY288" i="8"/>
  <c r="AZ288" i="8"/>
  <c r="AY289" i="8"/>
  <c r="AZ289" i="8"/>
  <c r="AY290" i="8"/>
  <c r="AZ290" i="8"/>
  <c r="AY291" i="8"/>
  <c r="AZ291" i="8"/>
  <c r="AY292" i="8"/>
  <c r="AZ292" i="8"/>
  <c r="AY293" i="8"/>
  <c r="AZ293" i="8"/>
  <c r="AY294" i="8"/>
  <c r="AZ294" i="8"/>
  <c r="AY295" i="8"/>
  <c r="AZ295" i="8"/>
  <c r="AY296" i="8"/>
  <c r="AZ296" i="8"/>
  <c r="AY297" i="8"/>
  <c r="AZ297" i="8"/>
  <c r="AY298" i="8"/>
  <c r="AZ298" i="8"/>
  <c r="AY299" i="8"/>
  <c r="AZ299" i="8"/>
  <c r="AY300" i="8"/>
  <c r="AZ300" i="8"/>
  <c r="AY301" i="8"/>
  <c r="AZ301" i="8"/>
  <c r="AY302" i="8"/>
  <c r="AZ302" i="8"/>
  <c r="AY303" i="8"/>
  <c r="AZ303" i="8"/>
  <c r="AY304" i="8"/>
  <c r="AZ304" i="8"/>
  <c r="AY305" i="8"/>
  <c r="AZ305" i="8"/>
  <c r="AY306" i="8"/>
  <c r="AZ306" i="8"/>
  <c r="AY307" i="8"/>
  <c r="AZ307" i="8"/>
  <c r="AY308" i="8"/>
  <c r="AZ308" i="8"/>
  <c r="AY309" i="8"/>
  <c r="AZ309" i="8"/>
  <c r="AY310" i="8"/>
  <c r="AZ310" i="8"/>
  <c r="AY311" i="8"/>
  <c r="AZ311" i="8"/>
  <c r="AY312" i="8"/>
  <c r="AZ312" i="8"/>
  <c r="AY313" i="8"/>
  <c r="AZ313" i="8"/>
  <c r="AY314" i="8"/>
  <c r="AZ314" i="8"/>
  <c r="AY315" i="8"/>
  <c r="AZ315" i="8"/>
  <c r="AY316" i="8"/>
  <c r="AZ316" i="8"/>
  <c r="AY317" i="8"/>
  <c r="AZ317" i="8"/>
  <c r="AY318" i="8"/>
  <c r="AZ318" i="8"/>
  <c r="AY319" i="8"/>
  <c r="AZ319" i="8"/>
  <c r="AY320" i="8"/>
  <c r="AZ320" i="8"/>
  <c r="AY321" i="8"/>
  <c r="AZ321" i="8"/>
  <c r="AY322" i="8"/>
  <c r="AZ322" i="8"/>
  <c r="AY323" i="8"/>
  <c r="AZ323" i="8"/>
  <c r="AY324" i="8"/>
  <c r="AZ324" i="8"/>
  <c r="AY325" i="8"/>
  <c r="AZ325" i="8"/>
  <c r="AY326" i="8"/>
  <c r="AZ326" i="8"/>
  <c r="AY327" i="8"/>
  <c r="AZ327" i="8"/>
  <c r="AY328" i="8"/>
  <c r="AZ328" i="8"/>
  <c r="AY329" i="8"/>
  <c r="AZ329" i="8"/>
  <c r="AY330" i="8"/>
  <c r="AZ330" i="8"/>
  <c r="AY331" i="8"/>
  <c r="AZ331" i="8"/>
  <c r="AY332" i="8"/>
  <c r="AZ332" i="8"/>
  <c r="AY333" i="8"/>
  <c r="AZ333" i="8"/>
  <c r="AY334" i="8"/>
  <c r="AZ334" i="8"/>
  <c r="AY335" i="8"/>
  <c r="AZ335" i="8"/>
  <c r="AY336" i="8"/>
  <c r="AZ336" i="8"/>
  <c r="AY337" i="8"/>
  <c r="AZ337" i="8"/>
  <c r="AY338" i="8"/>
  <c r="AZ338" i="8"/>
  <c r="AY339" i="8"/>
  <c r="AZ339" i="8"/>
  <c r="AY340" i="8"/>
  <c r="AZ340" i="8"/>
  <c r="AY341" i="8"/>
  <c r="AZ341" i="8"/>
  <c r="AY342" i="8"/>
  <c r="AZ342" i="8"/>
  <c r="AY343" i="8"/>
  <c r="AZ343" i="8"/>
  <c r="AY344" i="8"/>
  <c r="AZ344" i="8"/>
  <c r="AY345" i="8"/>
  <c r="AZ345" i="8"/>
  <c r="AY346" i="8"/>
  <c r="AZ346" i="8"/>
  <c r="AY347" i="8"/>
  <c r="AZ347" i="8"/>
  <c r="AY348" i="8"/>
  <c r="AZ348" i="8"/>
  <c r="AY349" i="8"/>
  <c r="AZ349" i="8"/>
  <c r="AY350" i="8"/>
  <c r="AZ350" i="8"/>
  <c r="AY351" i="8"/>
  <c r="AZ351" i="8"/>
  <c r="AY352" i="8"/>
  <c r="AZ352" i="8"/>
  <c r="AY353" i="8"/>
  <c r="AZ353" i="8"/>
  <c r="AY354" i="8"/>
  <c r="AZ354" i="8"/>
  <c r="AY355" i="8"/>
  <c r="AZ355" i="8"/>
  <c r="C73" i="15"/>
  <c r="BG191" i="8" l="1"/>
  <c r="BH191" i="8" s="1"/>
  <c r="BI191" i="8" s="1"/>
  <c r="BG192" i="8"/>
  <c r="BH192" i="8" s="1"/>
  <c r="BI192" i="8" s="1"/>
  <c r="BG168" i="8"/>
  <c r="BH168" i="8" s="1"/>
  <c r="BI168" i="8" s="1"/>
  <c r="BG167" i="8"/>
  <c r="BH167" i="8" s="1"/>
  <c r="BI167" i="8" s="1"/>
  <c r="BG143" i="8"/>
  <c r="BH143" i="8" s="1"/>
  <c r="BI143" i="8" s="1"/>
  <c r="BG144" i="8"/>
  <c r="BH144" i="8" s="1"/>
  <c r="BI144" i="8" s="1"/>
  <c r="BG119" i="8"/>
  <c r="BH119" i="8" s="1"/>
  <c r="BG120" i="8"/>
  <c r="BH120" i="8" s="1"/>
  <c r="BI120" i="8" s="1"/>
  <c r="C111" i="13"/>
  <c r="C111" i="14"/>
  <c r="F111" i="14"/>
  <c r="C101" i="16"/>
  <c r="F101" i="16"/>
  <c r="C104" i="17"/>
  <c r="F104" i="17"/>
  <c r="F105" i="15"/>
  <c r="C105" i="15"/>
  <c r="C110" i="15" s="1"/>
  <c r="K20" i="13" l="1"/>
  <c r="K61" i="13"/>
  <c r="K42" i="13"/>
  <c r="K19" i="13"/>
  <c r="S20" i="17"/>
  <c r="S26" i="17" s="1"/>
  <c r="S28" i="17" s="1"/>
  <c r="S62" i="16"/>
  <c r="S20" i="16" s="1"/>
  <c r="S61" i="14"/>
  <c r="S64" i="14" s="1"/>
  <c r="S20" i="14" s="1"/>
  <c r="S27" i="14" s="1"/>
  <c r="S29" i="14" s="1"/>
  <c r="J24" i="13"/>
  <c r="D138" i="15"/>
  <c r="D136" i="17"/>
  <c r="D135" i="13"/>
  <c r="D143" i="14"/>
  <c r="K27" i="13" l="1"/>
  <c r="K29" i="13" s="1"/>
  <c r="D133" i="16"/>
  <c r="D125" i="16"/>
  <c r="C105" i="16"/>
  <c r="S25" i="16"/>
  <c r="S27" i="16" s="1"/>
  <c r="D40" i="16"/>
  <c r="D18" i="16"/>
  <c r="D131" i="15"/>
  <c r="D129" i="17"/>
  <c r="D126" i="16"/>
  <c r="I130" i="15" l="1"/>
  <c r="I128" i="17"/>
  <c r="I125" i="16"/>
  <c r="I136" i="14"/>
  <c r="D127" i="16" l="1"/>
  <c r="C67" i="16"/>
  <c r="D8" i="1" l="1"/>
  <c r="D15" i="1"/>
  <c r="E15" i="1" s="1"/>
  <c r="K15" i="1"/>
  <c r="L15" i="1" s="1"/>
  <c r="R15" i="1"/>
  <c r="S15" i="1" s="1"/>
  <c r="Y15" i="1"/>
  <c r="Z15" i="1" s="1"/>
  <c r="AF15" i="1"/>
  <c r="AG15" i="1" s="1"/>
  <c r="AM15" i="1"/>
  <c r="AN15" i="1" s="1"/>
  <c r="AT15" i="1"/>
  <c r="AU15" i="1" s="1"/>
  <c r="BA15" i="1"/>
  <c r="BB15" i="1" s="1"/>
  <c r="BO15" i="1"/>
  <c r="BQ15" i="1" s="1"/>
  <c r="D16" i="1"/>
  <c r="E16" i="1" s="1"/>
  <c r="K16" i="1"/>
  <c r="L16" i="1" s="1"/>
  <c r="R16" i="1"/>
  <c r="S16" i="1" s="1"/>
  <c r="Y16" i="1"/>
  <c r="Z16" i="1" s="1"/>
  <c r="AF16" i="1"/>
  <c r="AG16" i="1" s="1"/>
  <c r="AM16" i="1"/>
  <c r="AN16" i="1" s="1"/>
  <c r="AT16" i="1"/>
  <c r="AU16" i="1" s="1"/>
  <c r="BA16" i="1"/>
  <c r="BB16" i="1" s="1"/>
  <c r="BO16" i="1"/>
  <c r="BQ16" i="1" s="1"/>
  <c r="D17" i="1"/>
  <c r="E17" i="1" s="1"/>
  <c r="K17" i="1"/>
  <c r="L17" i="1" s="1"/>
  <c r="R17" i="1"/>
  <c r="S17" i="1" s="1"/>
  <c r="Y17" i="1"/>
  <c r="Z17" i="1" s="1"/>
  <c r="AF17" i="1"/>
  <c r="AG17" i="1" s="1"/>
  <c r="AM17" i="1"/>
  <c r="AN17" i="1" s="1"/>
  <c r="AT17" i="1"/>
  <c r="AU17" i="1" s="1"/>
  <c r="BA17" i="1"/>
  <c r="BB17" i="1" s="1"/>
  <c r="BO17" i="1"/>
  <c r="BQ17" i="1" s="1"/>
  <c r="D18" i="1"/>
  <c r="E18" i="1" s="1"/>
  <c r="K18" i="1"/>
  <c r="L18" i="1" s="1"/>
  <c r="R18" i="1"/>
  <c r="S18" i="1" s="1"/>
  <c r="Y18" i="1"/>
  <c r="Z18" i="1" s="1"/>
  <c r="AF18" i="1"/>
  <c r="AG18" i="1" s="1"/>
  <c r="AM18" i="1"/>
  <c r="AN18" i="1" s="1"/>
  <c r="AT18" i="1"/>
  <c r="AU18" i="1" s="1"/>
  <c r="BA18" i="1"/>
  <c r="BB18" i="1" s="1"/>
  <c r="BO18" i="1"/>
  <c r="BQ18" i="1" s="1"/>
  <c r="D19" i="1"/>
  <c r="E19" i="1" s="1"/>
  <c r="K19" i="1"/>
  <c r="L19" i="1" s="1"/>
  <c r="R19" i="1"/>
  <c r="S19" i="1" s="1"/>
  <c r="Y19" i="1"/>
  <c r="Z19" i="1" s="1"/>
  <c r="AF19" i="1"/>
  <c r="AG19" i="1" s="1"/>
  <c r="AM19" i="1"/>
  <c r="AN19" i="1" s="1"/>
  <c r="AT19" i="1"/>
  <c r="AU19" i="1" s="1"/>
  <c r="BA19" i="1"/>
  <c r="BB19" i="1" s="1"/>
  <c r="BO19" i="1"/>
  <c r="BQ19" i="1" s="1"/>
  <c r="D20" i="1"/>
  <c r="E20" i="1" s="1"/>
  <c r="K20" i="1"/>
  <c r="L20" i="1" s="1"/>
  <c r="R20" i="1"/>
  <c r="S20" i="1" s="1"/>
  <c r="Y20" i="1"/>
  <c r="Z20" i="1" s="1"/>
  <c r="AF20" i="1"/>
  <c r="AG20" i="1" s="1"/>
  <c r="AM20" i="1"/>
  <c r="AN20" i="1" s="1"/>
  <c r="AT20" i="1"/>
  <c r="AU20" i="1" s="1"/>
  <c r="BA20" i="1"/>
  <c r="BB20" i="1" s="1"/>
  <c r="BO20" i="1"/>
  <c r="BQ20" i="1" s="1"/>
  <c r="D21" i="1"/>
  <c r="E21" i="1" s="1"/>
  <c r="K21" i="1"/>
  <c r="L21" i="1" s="1"/>
  <c r="R21" i="1"/>
  <c r="S21" i="1" s="1"/>
  <c r="Y21" i="1"/>
  <c r="Z21" i="1" s="1"/>
  <c r="AF21" i="1"/>
  <c r="AG21" i="1" s="1"/>
  <c r="AM21" i="1"/>
  <c r="AN21" i="1" s="1"/>
  <c r="AT21" i="1"/>
  <c r="AU21" i="1" s="1"/>
  <c r="BA21" i="1"/>
  <c r="BB21" i="1" s="1"/>
  <c r="BO21" i="1"/>
  <c r="BQ21" i="1" s="1"/>
  <c r="D22" i="1"/>
  <c r="E22" i="1" s="1"/>
  <c r="K22" i="1"/>
  <c r="L22" i="1" s="1"/>
  <c r="R22" i="1"/>
  <c r="S22" i="1" s="1"/>
  <c r="Y22" i="1"/>
  <c r="Z22" i="1" s="1"/>
  <c r="AF22" i="1"/>
  <c r="AG22" i="1" s="1"/>
  <c r="AM22" i="1"/>
  <c r="AN22" i="1" s="1"/>
  <c r="AT22" i="1"/>
  <c r="AU22" i="1" s="1"/>
  <c r="BA22" i="1"/>
  <c r="BB22" i="1" s="1"/>
  <c r="BO22" i="1"/>
  <c r="BQ22" i="1" s="1"/>
  <c r="D23" i="1"/>
  <c r="E23" i="1" s="1"/>
  <c r="K23" i="1"/>
  <c r="L23" i="1" s="1"/>
  <c r="R23" i="1"/>
  <c r="S23" i="1" s="1"/>
  <c r="Y23" i="1"/>
  <c r="Z23" i="1" s="1"/>
  <c r="AF23" i="1"/>
  <c r="AG23" i="1" s="1"/>
  <c r="AM23" i="1"/>
  <c r="AN23" i="1" s="1"/>
  <c r="AT23" i="1"/>
  <c r="AU23" i="1" s="1"/>
  <c r="BA23" i="1"/>
  <c r="BB23" i="1" s="1"/>
  <c r="BO23" i="1"/>
  <c r="BQ23" i="1" s="1"/>
  <c r="D24" i="1"/>
  <c r="E24" i="1" s="1"/>
  <c r="K24" i="1"/>
  <c r="L24" i="1" s="1"/>
  <c r="R24" i="1"/>
  <c r="S24" i="1" s="1"/>
  <c r="Y24" i="1"/>
  <c r="Z24" i="1" s="1"/>
  <c r="AF24" i="1"/>
  <c r="AG24" i="1" s="1"/>
  <c r="AM24" i="1"/>
  <c r="AN24" i="1" s="1"/>
  <c r="AT24" i="1"/>
  <c r="AU24" i="1" s="1"/>
  <c r="BA24" i="1"/>
  <c r="BB24" i="1" s="1"/>
  <c r="BO24" i="1"/>
  <c r="BQ24" i="1" s="1"/>
  <c r="D25" i="1"/>
  <c r="E25" i="1" s="1"/>
  <c r="K25" i="1"/>
  <c r="L25" i="1" s="1"/>
  <c r="R25" i="1"/>
  <c r="S25" i="1" s="1"/>
  <c r="Y25" i="1"/>
  <c r="Z25" i="1" s="1"/>
  <c r="AF25" i="1"/>
  <c r="AG25" i="1" s="1"/>
  <c r="AM25" i="1"/>
  <c r="AN25" i="1" s="1"/>
  <c r="AT25" i="1"/>
  <c r="AU25" i="1" s="1"/>
  <c r="BA25" i="1"/>
  <c r="BB25" i="1" s="1"/>
  <c r="BO25" i="1"/>
  <c r="BQ25" i="1" s="1"/>
  <c r="D26" i="1"/>
  <c r="E26" i="1" s="1"/>
  <c r="K26" i="1"/>
  <c r="L26" i="1" s="1"/>
  <c r="R26" i="1"/>
  <c r="S26" i="1" s="1"/>
  <c r="Y26" i="1"/>
  <c r="Z26" i="1" s="1"/>
  <c r="AF26" i="1"/>
  <c r="AG26" i="1" s="1"/>
  <c r="AM26" i="1"/>
  <c r="AN26" i="1" s="1"/>
  <c r="AT26" i="1"/>
  <c r="AU26" i="1" s="1"/>
  <c r="BA26" i="1"/>
  <c r="BB26" i="1" s="1"/>
  <c r="BO26" i="1"/>
  <c r="BQ26" i="1" s="1"/>
  <c r="D27" i="1"/>
  <c r="E27" i="1" s="1"/>
  <c r="K27" i="1"/>
  <c r="L27" i="1" s="1"/>
  <c r="R27" i="1"/>
  <c r="S27" i="1" s="1"/>
  <c r="Y27" i="1"/>
  <c r="Z27" i="1" s="1"/>
  <c r="AF27" i="1"/>
  <c r="AG27" i="1" s="1"/>
  <c r="AM27" i="1"/>
  <c r="AN27" i="1" s="1"/>
  <c r="AT27" i="1"/>
  <c r="AU27" i="1" s="1"/>
  <c r="BA27" i="1"/>
  <c r="BB27" i="1" s="1"/>
  <c r="BO27" i="1"/>
  <c r="BQ27" i="1" s="1"/>
  <c r="D28" i="1"/>
  <c r="E28" i="1" s="1"/>
  <c r="K28" i="1"/>
  <c r="L28" i="1" s="1"/>
  <c r="R28" i="1"/>
  <c r="S28" i="1" s="1"/>
  <c r="Y28" i="1"/>
  <c r="Z28" i="1" s="1"/>
  <c r="AF28" i="1"/>
  <c r="AG28" i="1" s="1"/>
  <c r="AM28" i="1"/>
  <c r="AN28" i="1" s="1"/>
  <c r="AT28" i="1"/>
  <c r="AU28" i="1" s="1"/>
  <c r="BA28" i="1"/>
  <c r="BB28" i="1" s="1"/>
  <c r="BO28" i="1"/>
  <c r="BQ28" i="1" s="1"/>
  <c r="D29" i="1"/>
  <c r="E29" i="1" s="1"/>
  <c r="K29" i="1"/>
  <c r="L29" i="1" s="1"/>
  <c r="R29" i="1"/>
  <c r="S29" i="1" s="1"/>
  <c r="Y29" i="1"/>
  <c r="Z29" i="1" s="1"/>
  <c r="AF29" i="1"/>
  <c r="AG29" i="1" s="1"/>
  <c r="AM29" i="1"/>
  <c r="AN29" i="1" s="1"/>
  <c r="AT29" i="1"/>
  <c r="AU29" i="1" s="1"/>
  <c r="BA29" i="1"/>
  <c r="BB29" i="1" s="1"/>
  <c r="BO29" i="1"/>
  <c r="BQ29" i="1" s="1"/>
  <c r="D30" i="1"/>
  <c r="E30" i="1" s="1"/>
  <c r="K30" i="1"/>
  <c r="L30" i="1" s="1"/>
  <c r="R30" i="1"/>
  <c r="S30" i="1" s="1"/>
  <c r="Y30" i="1"/>
  <c r="Z30" i="1" s="1"/>
  <c r="AF30" i="1"/>
  <c r="AG30" i="1" s="1"/>
  <c r="AM30" i="1"/>
  <c r="AN30" i="1" s="1"/>
  <c r="AT30" i="1"/>
  <c r="AU30" i="1" s="1"/>
  <c r="BA30" i="1"/>
  <c r="BB30" i="1" s="1"/>
  <c r="BO30" i="1"/>
  <c r="BQ30" i="1" s="1"/>
  <c r="D31" i="1"/>
  <c r="E31" i="1" s="1"/>
  <c r="K31" i="1"/>
  <c r="L31" i="1" s="1"/>
  <c r="R31" i="1"/>
  <c r="S31" i="1" s="1"/>
  <c r="Y31" i="1"/>
  <c r="Z31" i="1" s="1"/>
  <c r="AF31" i="1"/>
  <c r="AG31" i="1" s="1"/>
  <c r="AM31" i="1"/>
  <c r="AN31" i="1" s="1"/>
  <c r="AT31" i="1"/>
  <c r="AU31" i="1" s="1"/>
  <c r="BA31" i="1"/>
  <c r="BB31" i="1" s="1"/>
  <c r="BO31" i="1"/>
  <c r="BQ31" i="1" s="1"/>
  <c r="D32" i="1"/>
  <c r="E32" i="1" s="1"/>
  <c r="K32" i="1"/>
  <c r="L32" i="1" s="1"/>
  <c r="R32" i="1"/>
  <c r="S32" i="1" s="1"/>
  <c r="Y32" i="1"/>
  <c r="Z32" i="1" s="1"/>
  <c r="AF32" i="1"/>
  <c r="AG32" i="1" s="1"/>
  <c r="AM32" i="1"/>
  <c r="AN32" i="1" s="1"/>
  <c r="AT32" i="1"/>
  <c r="AU32" i="1" s="1"/>
  <c r="BA32" i="1"/>
  <c r="BB32" i="1" s="1"/>
  <c r="BO32" i="1"/>
  <c r="BQ32" i="1" s="1"/>
  <c r="D33" i="1"/>
  <c r="E33" i="1" s="1"/>
  <c r="K33" i="1"/>
  <c r="L33" i="1" s="1"/>
  <c r="R33" i="1"/>
  <c r="S33" i="1" s="1"/>
  <c r="Y33" i="1"/>
  <c r="Z33" i="1" s="1"/>
  <c r="AF33" i="1"/>
  <c r="AG33" i="1" s="1"/>
  <c r="AM33" i="1"/>
  <c r="AN33" i="1" s="1"/>
  <c r="AT33" i="1"/>
  <c r="AU33" i="1" s="1"/>
  <c r="BA33" i="1"/>
  <c r="BB33" i="1" s="1"/>
  <c r="BO33" i="1"/>
  <c r="BQ33" i="1" s="1"/>
  <c r="D34" i="1"/>
  <c r="E34" i="1" s="1"/>
  <c r="K34" i="1"/>
  <c r="L34" i="1" s="1"/>
  <c r="R34" i="1"/>
  <c r="S34" i="1" s="1"/>
  <c r="Y34" i="1"/>
  <c r="Z34" i="1" s="1"/>
  <c r="AF34" i="1"/>
  <c r="AG34" i="1" s="1"/>
  <c r="AM34" i="1"/>
  <c r="AN34" i="1" s="1"/>
  <c r="AT34" i="1"/>
  <c r="AU34" i="1" s="1"/>
  <c r="BA34" i="1"/>
  <c r="BB34" i="1" s="1"/>
  <c r="BO34" i="1"/>
  <c r="BQ34" i="1" s="1"/>
  <c r="D35" i="1"/>
  <c r="E35" i="1" s="1"/>
  <c r="K35" i="1"/>
  <c r="L35" i="1" s="1"/>
  <c r="R35" i="1"/>
  <c r="S35" i="1" s="1"/>
  <c r="Y35" i="1"/>
  <c r="Z35" i="1" s="1"/>
  <c r="AF35" i="1"/>
  <c r="AG35" i="1" s="1"/>
  <c r="AM35" i="1"/>
  <c r="AN35" i="1" s="1"/>
  <c r="AT35" i="1"/>
  <c r="AU35" i="1" s="1"/>
  <c r="BA35" i="1"/>
  <c r="BB35" i="1" s="1"/>
  <c r="BO35" i="1"/>
  <c r="BQ35" i="1" s="1"/>
  <c r="D36" i="1"/>
  <c r="E36" i="1" s="1"/>
  <c r="K36" i="1"/>
  <c r="L36" i="1" s="1"/>
  <c r="R36" i="1"/>
  <c r="S36" i="1"/>
  <c r="Y36" i="1"/>
  <c r="Z36" i="1" s="1"/>
  <c r="AF36" i="1"/>
  <c r="AG36" i="1" s="1"/>
  <c r="AM36" i="1"/>
  <c r="AN36" i="1" s="1"/>
  <c r="AT36" i="1"/>
  <c r="AU36" i="1" s="1"/>
  <c r="BA36" i="1"/>
  <c r="BB36" i="1" s="1"/>
  <c r="BO36" i="1"/>
  <c r="BQ36" i="1" s="1"/>
  <c r="D37" i="1"/>
  <c r="E37" i="1" s="1"/>
  <c r="K37" i="1"/>
  <c r="L37" i="1" s="1"/>
  <c r="R37" i="1"/>
  <c r="S37" i="1" s="1"/>
  <c r="Y37" i="1"/>
  <c r="Z37" i="1" s="1"/>
  <c r="AF37" i="1"/>
  <c r="AG37" i="1" s="1"/>
  <c r="AM37" i="1"/>
  <c r="AN37" i="1" s="1"/>
  <c r="AT37" i="1"/>
  <c r="AU37" i="1" s="1"/>
  <c r="BA37" i="1"/>
  <c r="BB37" i="1" s="1"/>
  <c r="BO37" i="1"/>
  <c r="BQ37" i="1" s="1"/>
  <c r="D38" i="1"/>
  <c r="E38" i="1" s="1"/>
  <c r="K38" i="1"/>
  <c r="L38" i="1" s="1"/>
  <c r="R38" i="1"/>
  <c r="S38" i="1" s="1"/>
  <c r="Y38" i="1"/>
  <c r="Z38" i="1" s="1"/>
  <c r="AF38" i="1"/>
  <c r="AG38" i="1" s="1"/>
  <c r="AM38" i="1"/>
  <c r="AN38" i="1" s="1"/>
  <c r="AT38" i="1"/>
  <c r="AU38" i="1" s="1"/>
  <c r="BA38" i="1"/>
  <c r="BB38" i="1" s="1"/>
  <c r="BO38" i="1"/>
  <c r="BQ38" i="1" s="1"/>
  <c r="D39" i="1"/>
  <c r="E39" i="1" s="1"/>
  <c r="K39" i="1"/>
  <c r="L39" i="1" s="1"/>
  <c r="R39" i="1"/>
  <c r="S39" i="1" s="1"/>
  <c r="Y39" i="1"/>
  <c r="Z39" i="1" s="1"/>
  <c r="AF39" i="1"/>
  <c r="AG39" i="1" s="1"/>
  <c r="AM39" i="1"/>
  <c r="AN39" i="1"/>
  <c r="AT39" i="1"/>
  <c r="AU39" i="1" s="1"/>
  <c r="BA39" i="1"/>
  <c r="BB39" i="1" s="1"/>
  <c r="BO39" i="1"/>
  <c r="BQ39" i="1" s="1"/>
  <c r="D40" i="1"/>
  <c r="E40" i="1" s="1"/>
  <c r="K40" i="1"/>
  <c r="L40" i="1" s="1"/>
  <c r="R40" i="1"/>
  <c r="S40" i="1" s="1"/>
  <c r="Y40" i="1"/>
  <c r="Z40" i="1" s="1"/>
  <c r="AF40" i="1"/>
  <c r="AG40" i="1" s="1"/>
  <c r="AM40" i="1"/>
  <c r="AN40" i="1" s="1"/>
  <c r="AT40" i="1"/>
  <c r="AU40" i="1" s="1"/>
  <c r="BA40" i="1"/>
  <c r="BB40" i="1" s="1"/>
  <c r="BO40" i="1"/>
  <c r="BQ40" i="1" s="1"/>
  <c r="D41" i="1"/>
  <c r="E41" i="1" s="1"/>
  <c r="K41" i="1"/>
  <c r="L41" i="1" s="1"/>
  <c r="R41" i="1"/>
  <c r="S41" i="1" s="1"/>
  <c r="Y41" i="1"/>
  <c r="Z41" i="1" s="1"/>
  <c r="AF41" i="1"/>
  <c r="AG41" i="1" s="1"/>
  <c r="AM41" i="1"/>
  <c r="AN41" i="1" s="1"/>
  <c r="AT41" i="1"/>
  <c r="AU41" i="1" s="1"/>
  <c r="BA41" i="1"/>
  <c r="BB41" i="1" s="1"/>
  <c r="BO41" i="1"/>
  <c r="BQ41" i="1" s="1"/>
  <c r="D42" i="1"/>
  <c r="E42" i="1" s="1"/>
  <c r="K42" i="1"/>
  <c r="L42" i="1" s="1"/>
  <c r="R42" i="1"/>
  <c r="S42" i="1" s="1"/>
  <c r="Y42" i="1"/>
  <c r="Z42" i="1" s="1"/>
  <c r="AF42" i="1"/>
  <c r="AG42" i="1" s="1"/>
  <c r="AM42" i="1"/>
  <c r="AN42" i="1" s="1"/>
  <c r="AT42" i="1"/>
  <c r="AU42" i="1" s="1"/>
  <c r="BA42" i="1"/>
  <c r="BB42" i="1" s="1"/>
  <c r="BO42" i="1"/>
  <c r="BQ42" i="1" s="1"/>
  <c r="D43" i="1"/>
  <c r="E43" i="1" s="1"/>
  <c r="K43" i="1"/>
  <c r="L43" i="1" s="1"/>
  <c r="R43" i="1"/>
  <c r="S43" i="1" s="1"/>
  <c r="Y43" i="1"/>
  <c r="Z43" i="1" s="1"/>
  <c r="AF43" i="1"/>
  <c r="AG43" i="1" s="1"/>
  <c r="AM43" i="1"/>
  <c r="AN43" i="1" s="1"/>
  <c r="AT43" i="1"/>
  <c r="AU43" i="1" s="1"/>
  <c r="BA43" i="1"/>
  <c r="BB43" i="1" s="1"/>
  <c r="BO43" i="1"/>
  <c r="BQ43" i="1" s="1"/>
  <c r="D44" i="1"/>
  <c r="E44" i="1" s="1"/>
  <c r="K44" i="1"/>
  <c r="L44" i="1" s="1"/>
  <c r="R44" i="1"/>
  <c r="S44" i="1" s="1"/>
  <c r="Y44" i="1"/>
  <c r="Z44" i="1" s="1"/>
  <c r="AF44" i="1"/>
  <c r="AG44" i="1" s="1"/>
  <c r="AM44" i="1"/>
  <c r="AN44" i="1" s="1"/>
  <c r="AT44" i="1"/>
  <c r="AU44" i="1" s="1"/>
  <c r="BA44" i="1"/>
  <c r="BB44" i="1" s="1"/>
  <c r="BO44" i="1"/>
  <c r="BQ44" i="1" s="1"/>
  <c r="D45" i="1"/>
  <c r="E45" i="1" s="1"/>
  <c r="K45" i="1"/>
  <c r="L45" i="1" s="1"/>
  <c r="R45" i="1"/>
  <c r="S45" i="1" s="1"/>
  <c r="Y45" i="1"/>
  <c r="Z45" i="1" s="1"/>
  <c r="AF45" i="1"/>
  <c r="AG45" i="1" s="1"/>
  <c r="AM45" i="1"/>
  <c r="AN45" i="1" s="1"/>
  <c r="AT45" i="1"/>
  <c r="AU45" i="1" s="1"/>
  <c r="BA45" i="1"/>
  <c r="BB45" i="1" s="1"/>
  <c r="BO45" i="1"/>
  <c r="BQ45" i="1" s="1"/>
  <c r="D46" i="1"/>
  <c r="E46" i="1" s="1"/>
  <c r="K46" i="1"/>
  <c r="L46" i="1" s="1"/>
  <c r="R46" i="1"/>
  <c r="S46" i="1" s="1"/>
  <c r="Y46" i="1"/>
  <c r="Z46" i="1" s="1"/>
  <c r="AF46" i="1"/>
  <c r="AG46" i="1" s="1"/>
  <c r="AM46" i="1"/>
  <c r="AN46" i="1" s="1"/>
  <c r="AT46" i="1"/>
  <c r="AU46" i="1" s="1"/>
  <c r="BA46" i="1"/>
  <c r="BB46" i="1" s="1"/>
  <c r="BO46" i="1"/>
  <c r="BQ46" i="1" s="1"/>
  <c r="D47" i="1"/>
  <c r="E47" i="1" s="1"/>
  <c r="K47" i="1"/>
  <c r="L47" i="1" s="1"/>
  <c r="R47" i="1"/>
  <c r="S47" i="1" s="1"/>
  <c r="Y47" i="1"/>
  <c r="Z47" i="1" s="1"/>
  <c r="AF47" i="1"/>
  <c r="AG47" i="1" s="1"/>
  <c r="AM47" i="1"/>
  <c r="AN47" i="1" s="1"/>
  <c r="AT47" i="1"/>
  <c r="AU47" i="1" s="1"/>
  <c r="BA47" i="1"/>
  <c r="BB47" i="1" s="1"/>
  <c r="BO47" i="1"/>
  <c r="BQ47" i="1" s="1"/>
  <c r="D48" i="1"/>
  <c r="E48" i="1" s="1"/>
  <c r="K48" i="1"/>
  <c r="L48" i="1" s="1"/>
  <c r="R48" i="1"/>
  <c r="S48" i="1" s="1"/>
  <c r="Y48" i="1"/>
  <c r="Z48" i="1" s="1"/>
  <c r="AF48" i="1"/>
  <c r="AG48" i="1" s="1"/>
  <c r="AM48" i="1"/>
  <c r="AN48" i="1" s="1"/>
  <c r="AT48" i="1"/>
  <c r="AU48" i="1" s="1"/>
  <c r="BA48" i="1"/>
  <c r="BB48" i="1" s="1"/>
  <c r="BO48" i="1"/>
  <c r="BQ48" i="1" s="1"/>
  <c r="D49" i="1"/>
  <c r="E49" i="1" s="1"/>
  <c r="K49" i="1"/>
  <c r="L49" i="1" s="1"/>
  <c r="R49" i="1"/>
  <c r="S49" i="1" s="1"/>
  <c r="Y49" i="1"/>
  <c r="Z49" i="1" s="1"/>
  <c r="AF49" i="1"/>
  <c r="AG49" i="1" s="1"/>
  <c r="AM49" i="1"/>
  <c r="AN49" i="1" s="1"/>
  <c r="AT49" i="1"/>
  <c r="AU49" i="1" s="1"/>
  <c r="BA49" i="1"/>
  <c r="BB49" i="1" s="1"/>
  <c r="BO49" i="1"/>
  <c r="BQ49" i="1" s="1"/>
  <c r="D50" i="1"/>
  <c r="E50" i="1" s="1"/>
  <c r="K50" i="1"/>
  <c r="L50" i="1" s="1"/>
  <c r="R50" i="1"/>
  <c r="S50" i="1" s="1"/>
  <c r="Y50" i="1"/>
  <c r="Z50" i="1" s="1"/>
  <c r="AF50" i="1"/>
  <c r="AG50" i="1" s="1"/>
  <c r="AM50" i="1"/>
  <c r="AN50" i="1" s="1"/>
  <c r="AT50" i="1"/>
  <c r="AU50" i="1" s="1"/>
  <c r="BA50" i="1"/>
  <c r="BB50" i="1" s="1"/>
  <c r="BO50" i="1"/>
  <c r="BQ50" i="1" s="1"/>
  <c r="D51" i="1"/>
  <c r="E51" i="1" s="1"/>
  <c r="K51" i="1"/>
  <c r="L51" i="1" s="1"/>
  <c r="R51" i="1"/>
  <c r="S51" i="1" s="1"/>
  <c r="Y51" i="1"/>
  <c r="Z51" i="1" s="1"/>
  <c r="AF51" i="1"/>
  <c r="AG51" i="1" s="1"/>
  <c r="AM51" i="1"/>
  <c r="AN51" i="1" s="1"/>
  <c r="AT51" i="1"/>
  <c r="AU51" i="1" s="1"/>
  <c r="BA51" i="1"/>
  <c r="BB51" i="1" s="1"/>
  <c r="BO51" i="1"/>
  <c r="BQ51" i="1" s="1"/>
  <c r="D52" i="1"/>
  <c r="E52" i="1" s="1"/>
  <c r="K52" i="1"/>
  <c r="L52" i="1" s="1"/>
  <c r="R52" i="1"/>
  <c r="S52" i="1" s="1"/>
  <c r="Y52" i="1"/>
  <c r="Z52" i="1" s="1"/>
  <c r="AF52" i="1"/>
  <c r="AG52" i="1" s="1"/>
  <c r="AM52" i="1"/>
  <c r="AN52" i="1" s="1"/>
  <c r="AT52" i="1"/>
  <c r="AU52" i="1" s="1"/>
  <c r="BA52" i="1"/>
  <c r="BB52" i="1" s="1"/>
  <c r="BO52" i="1"/>
  <c r="BQ52" i="1" s="1"/>
  <c r="D53" i="1"/>
  <c r="E53" i="1" s="1"/>
  <c r="K53" i="1"/>
  <c r="L53" i="1" s="1"/>
  <c r="R53" i="1"/>
  <c r="S53" i="1" s="1"/>
  <c r="Y53" i="1"/>
  <c r="Z53" i="1"/>
  <c r="AF53" i="1"/>
  <c r="AG53" i="1" s="1"/>
  <c r="AM53" i="1"/>
  <c r="AN53" i="1" s="1"/>
  <c r="AT53" i="1"/>
  <c r="AU53" i="1" s="1"/>
  <c r="BA53" i="1"/>
  <c r="BB53" i="1" s="1"/>
  <c r="BO53" i="1"/>
  <c r="BQ53" i="1" s="1"/>
  <c r="D54" i="1"/>
  <c r="E54" i="1" s="1"/>
  <c r="K54" i="1"/>
  <c r="L54" i="1" s="1"/>
  <c r="R54" i="1"/>
  <c r="S54" i="1" s="1"/>
  <c r="Y54" i="1"/>
  <c r="Z54" i="1" s="1"/>
  <c r="AF54" i="1"/>
  <c r="AG54" i="1" s="1"/>
  <c r="AM54" i="1"/>
  <c r="AN54" i="1" s="1"/>
  <c r="AT54" i="1"/>
  <c r="AU54" i="1" s="1"/>
  <c r="BA54" i="1"/>
  <c r="BB54" i="1" s="1"/>
  <c r="BO54" i="1"/>
  <c r="BQ54" i="1" s="1"/>
  <c r="D55" i="1"/>
  <c r="E55" i="1" s="1"/>
  <c r="K55" i="1"/>
  <c r="L55" i="1" s="1"/>
  <c r="R55" i="1"/>
  <c r="S55" i="1" s="1"/>
  <c r="Y55" i="1"/>
  <c r="Z55" i="1" s="1"/>
  <c r="AF55" i="1"/>
  <c r="AG55" i="1" s="1"/>
  <c r="AM55" i="1"/>
  <c r="AN55" i="1" s="1"/>
  <c r="AT55" i="1"/>
  <c r="AU55" i="1" s="1"/>
  <c r="BA55" i="1"/>
  <c r="BB55" i="1" s="1"/>
  <c r="BO55" i="1"/>
  <c r="BQ55" i="1" s="1"/>
  <c r="D56" i="1"/>
  <c r="E56" i="1" s="1"/>
  <c r="K56" i="1"/>
  <c r="L56" i="1" s="1"/>
  <c r="R56" i="1"/>
  <c r="S56" i="1" s="1"/>
  <c r="Y56" i="1"/>
  <c r="Z56" i="1" s="1"/>
  <c r="AF56" i="1"/>
  <c r="AG56" i="1" s="1"/>
  <c r="AM56" i="1"/>
  <c r="AN56" i="1" s="1"/>
  <c r="AT56" i="1"/>
  <c r="AU56" i="1" s="1"/>
  <c r="BA56" i="1"/>
  <c r="BB56" i="1" s="1"/>
  <c r="BO56" i="1"/>
  <c r="BQ56" i="1" s="1"/>
  <c r="D57" i="1"/>
  <c r="E57" i="1" s="1"/>
  <c r="K57" i="1"/>
  <c r="L57" i="1" s="1"/>
  <c r="R57" i="1"/>
  <c r="S57" i="1" s="1"/>
  <c r="Y57" i="1"/>
  <c r="Z57" i="1" s="1"/>
  <c r="AF57" i="1"/>
  <c r="AG57" i="1" s="1"/>
  <c r="AM57" i="1"/>
  <c r="AN57" i="1" s="1"/>
  <c r="AT57" i="1"/>
  <c r="AU57" i="1" s="1"/>
  <c r="BA57" i="1"/>
  <c r="BB57" i="1" s="1"/>
  <c r="BO57" i="1"/>
  <c r="BQ57" i="1" s="1"/>
  <c r="D58" i="1"/>
  <c r="E58" i="1" s="1"/>
  <c r="K58" i="1"/>
  <c r="L58" i="1" s="1"/>
  <c r="R58" i="1"/>
  <c r="S58" i="1" s="1"/>
  <c r="Y58" i="1"/>
  <c r="Z58" i="1" s="1"/>
  <c r="AF58" i="1"/>
  <c r="AG58" i="1" s="1"/>
  <c r="AM58" i="1"/>
  <c r="AN58" i="1" s="1"/>
  <c r="AT58" i="1"/>
  <c r="AU58" i="1" s="1"/>
  <c r="BA58" i="1"/>
  <c r="BB58" i="1" s="1"/>
  <c r="BO58" i="1"/>
  <c r="BQ58" i="1" s="1"/>
  <c r="D59" i="1"/>
  <c r="E59" i="1" s="1"/>
  <c r="K59" i="1"/>
  <c r="L59" i="1" s="1"/>
  <c r="R59" i="1"/>
  <c r="S59" i="1" s="1"/>
  <c r="Y59" i="1"/>
  <c r="Z59" i="1" s="1"/>
  <c r="AF59" i="1"/>
  <c r="AG59" i="1" s="1"/>
  <c r="AM59" i="1"/>
  <c r="AN59" i="1" s="1"/>
  <c r="AT59" i="1"/>
  <c r="AU59" i="1" s="1"/>
  <c r="BA59" i="1"/>
  <c r="BB59" i="1" s="1"/>
  <c r="BO59" i="1"/>
  <c r="BQ59" i="1" s="1"/>
  <c r="D60" i="1"/>
  <c r="E60" i="1" s="1"/>
  <c r="K60" i="1"/>
  <c r="L60" i="1" s="1"/>
  <c r="R60" i="1"/>
  <c r="S60" i="1" s="1"/>
  <c r="Y60" i="1"/>
  <c r="Z60" i="1" s="1"/>
  <c r="AF60" i="1"/>
  <c r="AG60" i="1" s="1"/>
  <c r="AM60" i="1"/>
  <c r="AN60" i="1" s="1"/>
  <c r="AT60" i="1"/>
  <c r="AU60" i="1" s="1"/>
  <c r="BA60" i="1"/>
  <c r="BB60" i="1" s="1"/>
  <c r="BO60" i="1"/>
  <c r="BQ60" i="1" s="1"/>
  <c r="D61" i="1"/>
  <c r="E61" i="1" s="1"/>
  <c r="K61" i="1"/>
  <c r="L61" i="1" s="1"/>
  <c r="R61" i="1"/>
  <c r="S61" i="1" s="1"/>
  <c r="Y61" i="1"/>
  <c r="Z61" i="1" s="1"/>
  <c r="AF61" i="1"/>
  <c r="AG61" i="1" s="1"/>
  <c r="AM61" i="1"/>
  <c r="AN61" i="1" s="1"/>
  <c r="AT61" i="1"/>
  <c r="AU61" i="1" s="1"/>
  <c r="BA61" i="1"/>
  <c r="BB61" i="1" s="1"/>
  <c r="BO61" i="1"/>
  <c r="BQ61" i="1" s="1"/>
  <c r="D62" i="1"/>
  <c r="E62" i="1" s="1"/>
  <c r="K62" i="1"/>
  <c r="L62" i="1" s="1"/>
  <c r="R62" i="1"/>
  <c r="S62" i="1" s="1"/>
  <c r="Y62" i="1"/>
  <c r="Z62" i="1" s="1"/>
  <c r="AF62" i="1"/>
  <c r="AG62" i="1" s="1"/>
  <c r="AM62" i="1"/>
  <c r="AN62" i="1" s="1"/>
  <c r="AT62" i="1"/>
  <c r="AU62" i="1" s="1"/>
  <c r="BA62" i="1"/>
  <c r="BB62" i="1" s="1"/>
  <c r="BO62" i="1"/>
  <c r="BQ62" i="1" s="1"/>
  <c r="D63" i="1"/>
  <c r="E63" i="1" s="1"/>
  <c r="K63" i="1"/>
  <c r="L63" i="1" s="1"/>
  <c r="R63" i="1"/>
  <c r="S63" i="1" s="1"/>
  <c r="Y63" i="1"/>
  <c r="Z63" i="1" s="1"/>
  <c r="AF63" i="1"/>
  <c r="AG63" i="1" s="1"/>
  <c r="AM63" i="1"/>
  <c r="AN63" i="1" s="1"/>
  <c r="AT63" i="1"/>
  <c r="AU63" i="1" s="1"/>
  <c r="BA63" i="1"/>
  <c r="BB63" i="1" s="1"/>
  <c r="BO63" i="1"/>
  <c r="BQ63" i="1" s="1"/>
  <c r="D64" i="1"/>
  <c r="E64" i="1" s="1"/>
  <c r="K64" i="1"/>
  <c r="L64" i="1" s="1"/>
  <c r="R64" i="1"/>
  <c r="S64" i="1" s="1"/>
  <c r="Y64" i="1"/>
  <c r="Z64" i="1" s="1"/>
  <c r="AF64" i="1"/>
  <c r="AG64" i="1" s="1"/>
  <c r="AM64" i="1"/>
  <c r="AN64" i="1" s="1"/>
  <c r="AT64" i="1"/>
  <c r="AU64" i="1" s="1"/>
  <c r="BA64" i="1"/>
  <c r="BB64" i="1" s="1"/>
  <c r="BO64" i="1"/>
  <c r="BQ64" i="1" s="1"/>
  <c r="D65" i="1"/>
  <c r="E65" i="1" s="1"/>
  <c r="K65" i="1"/>
  <c r="L65" i="1" s="1"/>
  <c r="R65" i="1"/>
  <c r="S65" i="1" s="1"/>
  <c r="Y65" i="1"/>
  <c r="Z65" i="1" s="1"/>
  <c r="AF65" i="1"/>
  <c r="AG65" i="1" s="1"/>
  <c r="AM65" i="1"/>
  <c r="AN65" i="1" s="1"/>
  <c r="AT65" i="1"/>
  <c r="AU65" i="1" s="1"/>
  <c r="BA65" i="1"/>
  <c r="BB65" i="1" s="1"/>
  <c r="BO65" i="1"/>
  <c r="BQ65" i="1" s="1"/>
  <c r="D66" i="1"/>
  <c r="E66" i="1" s="1"/>
  <c r="K66" i="1"/>
  <c r="L66" i="1" s="1"/>
  <c r="R66" i="1"/>
  <c r="S66" i="1" s="1"/>
  <c r="Y66" i="1"/>
  <c r="Z66" i="1" s="1"/>
  <c r="AF66" i="1"/>
  <c r="AG66" i="1" s="1"/>
  <c r="AM66" i="1"/>
  <c r="AN66" i="1" s="1"/>
  <c r="AT66" i="1"/>
  <c r="AU66" i="1" s="1"/>
  <c r="BA66" i="1"/>
  <c r="BB66" i="1" s="1"/>
  <c r="BO66" i="1"/>
  <c r="BQ66" i="1" s="1"/>
  <c r="D67" i="1"/>
  <c r="E67" i="1" s="1"/>
  <c r="K67" i="1"/>
  <c r="L67" i="1" s="1"/>
  <c r="R67" i="1"/>
  <c r="S67" i="1" s="1"/>
  <c r="Y67" i="1"/>
  <c r="Z67" i="1" s="1"/>
  <c r="AF67" i="1"/>
  <c r="AG67" i="1" s="1"/>
  <c r="AM67" i="1"/>
  <c r="AN67" i="1" s="1"/>
  <c r="AT67" i="1"/>
  <c r="AU67" i="1" s="1"/>
  <c r="BA67" i="1"/>
  <c r="BB67" i="1" s="1"/>
  <c r="BO67" i="1"/>
  <c r="BQ67" i="1" s="1"/>
  <c r="D68" i="1"/>
  <c r="E68" i="1" s="1"/>
  <c r="K68" i="1"/>
  <c r="L68" i="1" s="1"/>
  <c r="R68" i="1"/>
  <c r="S68" i="1" s="1"/>
  <c r="Y68" i="1"/>
  <c r="Z68" i="1" s="1"/>
  <c r="AF68" i="1"/>
  <c r="AG68" i="1" s="1"/>
  <c r="AM68" i="1"/>
  <c r="AN68" i="1" s="1"/>
  <c r="AT68" i="1"/>
  <c r="AU68" i="1" s="1"/>
  <c r="BA68" i="1"/>
  <c r="BB68" i="1" s="1"/>
  <c r="BO68" i="1"/>
  <c r="BQ68" i="1" s="1"/>
  <c r="D69" i="1"/>
  <c r="E69" i="1" s="1"/>
  <c r="K69" i="1"/>
  <c r="L69" i="1" s="1"/>
  <c r="R69" i="1"/>
  <c r="S69" i="1" s="1"/>
  <c r="Y69" i="1"/>
  <c r="Z69" i="1" s="1"/>
  <c r="AF69" i="1"/>
  <c r="AG69" i="1" s="1"/>
  <c r="AM69" i="1"/>
  <c r="AN69" i="1" s="1"/>
  <c r="AT69" i="1"/>
  <c r="AU69" i="1" s="1"/>
  <c r="BA69" i="1"/>
  <c r="BB69" i="1" s="1"/>
  <c r="BO69" i="1"/>
  <c r="BQ69" i="1" s="1"/>
  <c r="D70" i="1"/>
  <c r="E70" i="1" s="1"/>
  <c r="K70" i="1"/>
  <c r="L70" i="1" s="1"/>
  <c r="R70" i="1"/>
  <c r="S70" i="1" s="1"/>
  <c r="Y70" i="1"/>
  <c r="Z70" i="1" s="1"/>
  <c r="AF70" i="1"/>
  <c r="AG70" i="1" s="1"/>
  <c r="AM70" i="1"/>
  <c r="AN70" i="1" s="1"/>
  <c r="AT70" i="1"/>
  <c r="AU70" i="1" s="1"/>
  <c r="BA70" i="1"/>
  <c r="BB70" i="1" s="1"/>
  <c r="BO70" i="1"/>
  <c r="BQ70" i="1" s="1"/>
  <c r="D71" i="1"/>
  <c r="E71" i="1" s="1"/>
  <c r="K71" i="1"/>
  <c r="L71" i="1" s="1"/>
  <c r="R71" i="1"/>
  <c r="S71" i="1" s="1"/>
  <c r="Y71" i="1"/>
  <c r="Z71" i="1" s="1"/>
  <c r="AF71" i="1"/>
  <c r="AG71" i="1" s="1"/>
  <c r="AM71" i="1"/>
  <c r="AN71" i="1" s="1"/>
  <c r="AT71" i="1"/>
  <c r="AU71" i="1" s="1"/>
  <c r="BA71" i="1"/>
  <c r="BB71" i="1" s="1"/>
  <c r="BO71" i="1"/>
  <c r="BQ71" i="1" s="1"/>
  <c r="D72" i="1"/>
  <c r="E72" i="1" s="1"/>
  <c r="K72" i="1"/>
  <c r="L72" i="1" s="1"/>
  <c r="R72" i="1"/>
  <c r="S72" i="1" s="1"/>
  <c r="Y72" i="1"/>
  <c r="Z72" i="1" s="1"/>
  <c r="AF72" i="1"/>
  <c r="AG72" i="1" s="1"/>
  <c r="AM72" i="1"/>
  <c r="AN72" i="1" s="1"/>
  <c r="AT72" i="1"/>
  <c r="AU72" i="1" s="1"/>
  <c r="BA72" i="1"/>
  <c r="BB72" i="1" s="1"/>
  <c r="BO72" i="1"/>
  <c r="BQ72" i="1" s="1"/>
  <c r="D73" i="1"/>
  <c r="E73" i="1" s="1"/>
  <c r="K73" i="1"/>
  <c r="L73" i="1" s="1"/>
  <c r="R73" i="1"/>
  <c r="S73" i="1" s="1"/>
  <c r="Y73" i="1"/>
  <c r="Z73" i="1" s="1"/>
  <c r="AF73" i="1"/>
  <c r="AG73" i="1" s="1"/>
  <c r="AM73" i="1"/>
  <c r="AN73" i="1" s="1"/>
  <c r="AT73" i="1"/>
  <c r="AU73" i="1" s="1"/>
  <c r="BA73" i="1"/>
  <c r="BB73" i="1" s="1"/>
  <c r="BO73" i="1"/>
  <c r="BQ73" i="1" s="1"/>
  <c r="D74" i="1"/>
  <c r="E74" i="1" s="1"/>
  <c r="K74" i="1"/>
  <c r="L74" i="1" s="1"/>
  <c r="R74" i="1"/>
  <c r="S74" i="1" s="1"/>
  <c r="Y74" i="1"/>
  <c r="Z74" i="1" s="1"/>
  <c r="AF74" i="1"/>
  <c r="AG74" i="1" s="1"/>
  <c r="AM74" i="1"/>
  <c r="AN74" i="1" s="1"/>
  <c r="AT74" i="1"/>
  <c r="AU74" i="1" s="1"/>
  <c r="BA74" i="1"/>
  <c r="BB74" i="1" s="1"/>
  <c r="BO74" i="1"/>
  <c r="BQ74" i="1" s="1"/>
  <c r="D75" i="1"/>
  <c r="E75" i="1" s="1"/>
  <c r="K75" i="1"/>
  <c r="L75" i="1" s="1"/>
  <c r="R75" i="1"/>
  <c r="S75" i="1" s="1"/>
  <c r="Y75" i="1"/>
  <c r="Z75" i="1" s="1"/>
  <c r="AF75" i="1"/>
  <c r="AG75" i="1" s="1"/>
  <c r="AM75" i="1"/>
  <c r="AN75" i="1" s="1"/>
  <c r="AT75" i="1"/>
  <c r="AU75" i="1" s="1"/>
  <c r="BA75" i="1"/>
  <c r="BB75" i="1" s="1"/>
  <c r="BO75" i="1"/>
  <c r="BQ75" i="1" s="1"/>
  <c r="D76" i="1"/>
  <c r="E76" i="1" s="1"/>
  <c r="K76" i="1"/>
  <c r="L76" i="1" s="1"/>
  <c r="R76" i="1"/>
  <c r="S76" i="1" s="1"/>
  <c r="Y76" i="1"/>
  <c r="Z76" i="1" s="1"/>
  <c r="AF76" i="1"/>
  <c r="AG76" i="1" s="1"/>
  <c r="AM76" i="1"/>
  <c r="AN76" i="1" s="1"/>
  <c r="AT76" i="1"/>
  <c r="AU76" i="1" s="1"/>
  <c r="BA76" i="1"/>
  <c r="BB76" i="1" s="1"/>
  <c r="BO76" i="1"/>
  <c r="BQ76" i="1" s="1"/>
  <c r="D77" i="1"/>
  <c r="E77" i="1" s="1"/>
  <c r="K77" i="1"/>
  <c r="L77" i="1" s="1"/>
  <c r="R77" i="1"/>
  <c r="S77" i="1" s="1"/>
  <c r="Y77" i="1"/>
  <c r="Z77" i="1" s="1"/>
  <c r="AF77" i="1"/>
  <c r="AG77" i="1" s="1"/>
  <c r="AM77" i="1"/>
  <c r="AN77" i="1" s="1"/>
  <c r="AT77" i="1"/>
  <c r="AU77" i="1" s="1"/>
  <c r="BA77" i="1"/>
  <c r="BB77" i="1" s="1"/>
  <c r="BO77" i="1"/>
  <c r="BQ77" i="1" s="1"/>
  <c r="D78" i="1"/>
  <c r="E78" i="1" s="1"/>
  <c r="K78" i="1"/>
  <c r="L78" i="1" s="1"/>
  <c r="R78" i="1"/>
  <c r="S78" i="1" s="1"/>
  <c r="Y78" i="1"/>
  <c r="Z78" i="1" s="1"/>
  <c r="AF78" i="1"/>
  <c r="AG78" i="1" s="1"/>
  <c r="AM78" i="1"/>
  <c r="AN78" i="1" s="1"/>
  <c r="AT78" i="1"/>
  <c r="AU78" i="1" s="1"/>
  <c r="BA78" i="1"/>
  <c r="BB78" i="1" s="1"/>
  <c r="BO78" i="1"/>
  <c r="BQ78" i="1" s="1"/>
  <c r="D79" i="1"/>
  <c r="E79" i="1" s="1"/>
  <c r="K79" i="1"/>
  <c r="L79" i="1" s="1"/>
  <c r="R79" i="1"/>
  <c r="S79" i="1" s="1"/>
  <c r="Y79" i="1"/>
  <c r="Z79" i="1" s="1"/>
  <c r="AF79" i="1"/>
  <c r="AG79" i="1" s="1"/>
  <c r="AM79" i="1"/>
  <c r="AN79" i="1" s="1"/>
  <c r="AT79" i="1"/>
  <c r="AU79" i="1" s="1"/>
  <c r="BA79" i="1"/>
  <c r="BB79" i="1" s="1"/>
  <c r="BO79" i="1"/>
  <c r="BQ79" i="1" s="1"/>
  <c r="D80" i="1"/>
  <c r="E80" i="1"/>
  <c r="K80" i="1"/>
  <c r="L80" i="1" s="1"/>
  <c r="R80" i="1"/>
  <c r="S80" i="1" s="1"/>
  <c r="Y80" i="1"/>
  <c r="Z80" i="1" s="1"/>
  <c r="AF80" i="1"/>
  <c r="AG80" i="1" s="1"/>
  <c r="AM80" i="1"/>
  <c r="AN80" i="1" s="1"/>
  <c r="AT80" i="1"/>
  <c r="AU80" i="1" s="1"/>
  <c r="BA80" i="1"/>
  <c r="BB80" i="1" s="1"/>
  <c r="BO80" i="1"/>
  <c r="BQ80" i="1" s="1"/>
  <c r="D81" i="1"/>
  <c r="E81" i="1" s="1"/>
  <c r="K81" i="1"/>
  <c r="L81" i="1" s="1"/>
  <c r="R81" i="1"/>
  <c r="S81" i="1" s="1"/>
  <c r="Y81" i="1"/>
  <c r="Z81" i="1" s="1"/>
  <c r="AF81" i="1"/>
  <c r="AG81" i="1" s="1"/>
  <c r="AM81" i="1"/>
  <c r="AN81" i="1" s="1"/>
  <c r="AT81" i="1"/>
  <c r="AU81" i="1" s="1"/>
  <c r="BA81" i="1"/>
  <c r="BB81" i="1" s="1"/>
  <c r="BO81" i="1"/>
  <c r="BQ81" i="1" s="1"/>
  <c r="D82" i="1"/>
  <c r="E82" i="1" s="1"/>
  <c r="K82" i="1"/>
  <c r="L82" i="1" s="1"/>
  <c r="R82" i="1"/>
  <c r="S82" i="1" s="1"/>
  <c r="Y82" i="1"/>
  <c r="Z82" i="1" s="1"/>
  <c r="AF82" i="1"/>
  <c r="AG82" i="1" s="1"/>
  <c r="AM82" i="1"/>
  <c r="AN82" i="1" s="1"/>
  <c r="AT82" i="1"/>
  <c r="AU82" i="1" s="1"/>
  <c r="BA82" i="1"/>
  <c r="BB82" i="1" s="1"/>
  <c r="BO82" i="1"/>
  <c r="BQ82" i="1" s="1"/>
  <c r="D83" i="1"/>
  <c r="E83" i="1" s="1"/>
  <c r="K83" i="1"/>
  <c r="L83" i="1" s="1"/>
  <c r="R83" i="1"/>
  <c r="S83" i="1" s="1"/>
  <c r="Y83" i="1"/>
  <c r="Z83" i="1" s="1"/>
  <c r="AF83" i="1"/>
  <c r="AG83" i="1" s="1"/>
  <c r="AM83" i="1"/>
  <c r="AN83" i="1" s="1"/>
  <c r="AT83" i="1"/>
  <c r="AU83" i="1" s="1"/>
  <c r="BA83" i="1"/>
  <c r="BB83" i="1" s="1"/>
  <c r="BO83" i="1"/>
  <c r="BQ83" i="1" s="1"/>
  <c r="D84" i="1"/>
  <c r="E84" i="1" s="1"/>
  <c r="K84" i="1"/>
  <c r="L84" i="1" s="1"/>
  <c r="R84" i="1"/>
  <c r="S84" i="1" s="1"/>
  <c r="Y84" i="1"/>
  <c r="Z84" i="1" s="1"/>
  <c r="AF84" i="1"/>
  <c r="AG84" i="1" s="1"/>
  <c r="AM84" i="1"/>
  <c r="AN84" i="1" s="1"/>
  <c r="AT84" i="1"/>
  <c r="AU84" i="1" s="1"/>
  <c r="BA84" i="1"/>
  <c r="BB84" i="1" s="1"/>
  <c r="BO84" i="1"/>
  <c r="BQ84" i="1" s="1"/>
  <c r="D85" i="1"/>
  <c r="E85" i="1" s="1"/>
  <c r="K85" i="1"/>
  <c r="L85" i="1" s="1"/>
  <c r="R85" i="1"/>
  <c r="S85" i="1" s="1"/>
  <c r="Y85" i="1"/>
  <c r="Z85" i="1" s="1"/>
  <c r="AF85" i="1"/>
  <c r="AG85" i="1" s="1"/>
  <c r="AM85" i="1"/>
  <c r="AN85" i="1" s="1"/>
  <c r="AT85" i="1"/>
  <c r="AU85" i="1" s="1"/>
  <c r="BA85" i="1"/>
  <c r="BB85" i="1" s="1"/>
  <c r="BO85" i="1"/>
  <c r="BQ85" i="1" s="1"/>
  <c r="D86" i="1"/>
  <c r="E86" i="1" s="1"/>
  <c r="K86" i="1"/>
  <c r="L86" i="1" s="1"/>
  <c r="R86" i="1"/>
  <c r="S86" i="1" s="1"/>
  <c r="Y86" i="1"/>
  <c r="Z86" i="1" s="1"/>
  <c r="AF86" i="1"/>
  <c r="AG86" i="1" s="1"/>
  <c r="AM86" i="1"/>
  <c r="AN86" i="1" s="1"/>
  <c r="AT86" i="1"/>
  <c r="AU86" i="1" s="1"/>
  <c r="BA86" i="1"/>
  <c r="BB86" i="1" s="1"/>
  <c r="BO86" i="1"/>
  <c r="BQ86" i="1" s="1"/>
  <c r="D87" i="1"/>
  <c r="E87" i="1" s="1"/>
  <c r="K87" i="1"/>
  <c r="L87" i="1" s="1"/>
  <c r="R87" i="1"/>
  <c r="S87" i="1" s="1"/>
  <c r="Y87" i="1"/>
  <c r="Z87" i="1" s="1"/>
  <c r="AF87" i="1"/>
  <c r="AG87" i="1" s="1"/>
  <c r="AM87" i="1"/>
  <c r="AN87" i="1" s="1"/>
  <c r="AT87" i="1"/>
  <c r="AU87" i="1" s="1"/>
  <c r="BA87" i="1"/>
  <c r="BB87" i="1" s="1"/>
  <c r="BO87" i="1"/>
  <c r="BQ87" i="1" s="1"/>
  <c r="D88" i="1"/>
  <c r="E88" i="1" s="1"/>
  <c r="K88" i="1"/>
  <c r="L88" i="1" s="1"/>
  <c r="R88" i="1"/>
  <c r="S88" i="1" s="1"/>
  <c r="Y88" i="1"/>
  <c r="Z88" i="1" s="1"/>
  <c r="AF88" i="1"/>
  <c r="AG88" i="1" s="1"/>
  <c r="AM88" i="1"/>
  <c r="AN88" i="1" s="1"/>
  <c r="AT88" i="1"/>
  <c r="AU88" i="1" s="1"/>
  <c r="BA88" i="1"/>
  <c r="BB88" i="1" s="1"/>
  <c r="BO88" i="1"/>
  <c r="BQ88" i="1" s="1"/>
  <c r="D89" i="1"/>
  <c r="E89" i="1" s="1"/>
  <c r="K89" i="1"/>
  <c r="L89" i="1" s="1"/>
  <c r="R89" i="1"/>
  <c r="S89" i="1" s="1"/>
  <c r="Y89" i="1"/>
  <c r="Z89" i="1" s="1"/>
  <c r="AF89" i="1"/>
  <c r="AG89" i="1" s="1"/>
  <c r="AM89" i="1"/>
  <c r="AN89" i="1" s="1"/>
  <c r="AT89" i="1"/>
  <c r="AU89" i="1" s="1"/>
  <c r="BA89" i="1"/>
  <c r="BB89" i="1" s="1"/>
  <c r="BO89" i="1"/>
  <c r="BQ89" i="1" s="1"/>
  <c r="D90" i="1"/>
  <c r="E90" i="1" s="1"/>
  <c r="K90" i="1"/>
  <c r="L90" i="1" s="1"/>
  <c r="R90" i="1"/>
  <c r="S90" i="1" s="1"/>
  <c r="Y90" i="1"/>
  <c r="Z90" i="1" s="1"/>
  <c r="AF90" i="1"/>
  <c r="AG90" i="1" s="1"/>
  <c r="AM90" i="1"/>
  <c r="AN90" i="1" s="1"/>
  <c r="AT90" i="1"/>
  <c r="AU90" i="1" s="1"/>
  <c r="BA90" i="1"/>
  <c r="BB90" i="1" s="1"/>
  <c r="BO90" i="1"/>
  <c r="BQ90" i="1" s="1"/>
  <c r="D91" i="1"/>
  <c r="E91" i="1" s="1"/>
  <c r="K91" i="1"/>
  <c r="L91" i="1" s="1"/>
  <c r="R91" i="1"/>
  <c r="S91" i="1" s="1"/>
  <c r="Y91" i="1"/>
  <c r="Z91" i="1" s="1"/>
  <c r="AF91" i="1"/>
  <c r="AG91" i="1" s="1"/>
  <c r="AM91" i="1"/>
  <c r="AN91" i="1" s="1"/>
  <c r="AT91" i="1"/>
  <c r="AU91" i="1" s="1"/>
  <c r="BA91" i="1"/>
  <c r="BB91" i="1" s="1"/>
  <c r="BO91" i="1"/>
  <c r="BQ91" i="1" s="1"/>
  <c r="D92" i="1"/>
  <c r="E92" i="1" s="1"/>
  <c r="K92" i="1"/>
  <c r="L92" i="1" s="1"/>
  <c r="R92" i="1"/>
  <c r="S92" i="1" s="1"/>
  <c r="Y92" i="1"/>
  <c r="Z92" i="1" s="1"/>
  <c r="AF92" i="1"/>
  <c r="AG92" i="1" s="1"/>
  <c r="AM92" i="1"/>
  <c r="AN92" i="1" s="1"/>
  <c r="AT92" i="1"/>
  <c r="AU92" i="1" s="1"/>
  <c r="BA92" i="1"/>
  <c r="BB92" i="1" s="1"/>
  <c r="BO92" i="1"/>
  <c r="BQ92" i="1" s="1"/>
  <c r="D93" i="1"/>
  <c r="E93" i="1" s="1"/>
  <c r="K93" i="1"/>
  <c r="L93" i="1" s="1"/>
  <c r="R93" i="1"/>
  <c r="S93" i="1" s="1"/>
  <c r="Y93" i="1"/>
  <c r="Z93" i="1" s="1"/>
  <c r="AF93" i="1"/>
  <c r="AG93" i="1" s="1"/>
  <c r="AM93" i="1"/>
  <c r="AN93" i="1" s="1"/>
  <c r="AT93" i="1"/>
  <c r="AU93" i="1" s="1"/>
  <c r="BA93" i="1"/>
  <c r="BB93" i="1" s="1"/>
  <c r="BO93" i="1"/>
  <c r="BQ93" i="1" s="1"/>
  <c r="D94" i="1"/>
  <c r="E94" i="1" s="1"/>
  <c r="K94" i="1"/>
  <c r="L94" i="1" s="1"/>
  <c r="R94" i="1"/>
  <c r="S94" i="1" s="1"/>
  <c r="Y94" i="1"/>
  <c r="Z94" i="1" s="1"/>
  <c r="AF94" i="1"/>
  <c r="AG94" i="1" s="1"/>
  <c r="AM94" i="1"/>
  <c r="AN94" i="1" s="1"/>
  <c r="AT94" i="1"/>
  <c r="AU94" i="1" s="1"/>
  <c r="BA94" i="1"/>
  <c r="BB94" i="1" s="1"/>
  <c r="BO94" i="1"/>
  <c r="BQ94" i="1" s="1"/>
  <c r="D95" i="1"/>
  <c r="E95" i="1" s="1"/>
  <c r="K95" i="1"/>
  <c r="L95" i="1" s="1"/>
  <c r="R95" i="1"/>
  <c r="S95" i="1" s="1"/>
  <c r="Y95" i="1"/>
  <c r="Z95" i="1" s="1"/>
  <c r="AF95" i="1"/>
  <c r="AG95" i="1" s="1"/>
  <c r="AM95" i="1"/>
  <c r="AN95" i="1" s="1"/>
  <c r="AT95" i="1"/>
  <c r="AU95" i="1" s="1"/>
  <c r="BA95" i="1"/>
  <c r="BB95" i="1" s="1"/>
  <c r="BO95" i="1"/>
  <c r="BQ95" i="1" s="1"/>
  <c r="D96" i="1"/>
  <c r="E96" i="1" s="1"/>
  <c r="K96" i="1"/>
  <c r="L96" i="1" s="1"/>
  <c r="R96" i="1"/>
  <c r="S96" i="1" s="1"/>
  <c r="Y96" i="1"/>
  <c r="Z96" i="1" s="1"/>
  <c r="AF96" i="1"/>
  <c r="AG96" i="1" s="1"/>
  <c r="AM96" i="1"/>
  <c r="AN96" i="1" s="1"/>
  <c r="AT96" i="1"/>
  <c r="AU96" i="1" s="1"/>
  <c r="BA96" i="1"/>
  <c r="BB96" i="1" s="1"/>
  <c r="BO96" i="1"/>
  <c r="BQ96" i="1" s="1"/>
  <c r="D97" i="1"/>
  <c r="E97" i="1" s="1"/>
  <c r="K97" i="1"/>
  <c r="L97" i="1" s="1"/>
  <c r="R97" i="1"/>
  <c r="S97" i="1" s="1"/>
  <c r="Y97" i="1"/>
  <c r="Z97" i="1" s="1"/>
  <c r="AF97" i="1"/>
  <c r="AG97" i="1" s="1"/>
  <c r="AM97" i="1"/>
  <c r="AN97" i="1" s="1"/>
  <c r="AT97" i="1"/>
  <c r="AU97" i="1" s="1"/>
  <c r="BA97" i="1"/>
  <c r="BB97" i="1" s="1"/>
  <c r="BO97" i="1"/>
  <c r="BQ97" i="1" s="1"/>
  <c r="D98" i="1"/>
  <c r="E98" i="1" s="1"/>
  <c r="K98" i="1"/>
  <c r="L98" i="1" s="1"/>
  <c r="R98" i="1"/>
  <c r="S98" i="1" s="1"/>
  <c r="Y98" i="1"/>
  <c r="Z98" i="1" s="1"/>
  <c r="AF98" i="1"/>
  <c r="AG98" i="1" s="1"/>
  <c r="AM98" i="1"/>
  <c r="AN98" i="1" s="1"/>
  <c r="AT98" i="1"/>
  <c r="AU98" i="1" s="1"/>
  <c r="BA98" i="1"/>
  <c r="BB98" i="1" s="1"/>
  <c r="BO98" i="1"/>
  <c r="BQ98" i="1" s="1"/>
  <c r="D99" i="1"/>
  <c r="E99" i="1" s="1"/>
  <c r="K99" i="1"/>
  <c r="L99" i="1" s="1"/>
  <c r="R99" i="1"/>
  <c r="S99" i="1" s="1"/>
  <c r="Y99" i="1"/>
  <c r="Z99" i="1" s="1"/>
  <c r="AF99" i="1"/>
  <c r="AG99" i="1" s="1"/>
  <c r="AM99" i="1"/>
  <c r="AN99" i="1" s="1"/>
  <c r="AT99" i="1"/>
  <c r="AU99" i="1" s="1"/>
  <c r="BA99" i="1"/>
  <c r="BB99" i="1" s="1"/>
  <c r="BO99" i="1"/>
  <c r="BQ99" i="1" s="1"/>
  <c r="D100" i="1"/>
  <c r="E100" i="1" s="1"/>
  <c r="K100" i="1"/>
  <c r="L100" i="1" s="1"/>
  <c r="Y100" i="1"/>
  <c r="Z100" i="1" s="1"/>
  <c r="AF100" i="1"/>
  <c r="AG100" i="1" s="1"/>
  <c r="AM100" i="1"/>
  <c r="AN100" i="1" s="1"/>
  <c r="AT100" i="1"/>
  <c r="AU100" i="1" s="1"/>
  <c r="BA100" i="1"/>
  <c r="BB100" i="1" s="1"/>
  <c r="BO100" i="1"/>
  <c r="BQ100" i="1" s="1"/>
  <c r="D101" i="1"/>
  <c r="E101" i="1" s="1"/>
  <c r="K101" i="1"/>
  <c r="L101" i="1" s="1"/>
  <c r="R101" i="1"/>
  <c r="S101" i="1" s="1"/>
  <c r="Y101" i="1"/>
  <c r="Z101" i="1" s="1"/>
  <c r="AF101" i="1"/>
  <c r="AG101" i="1" s="1"/>
  <c r="AM101" i="1"/>
  <c r="AN101" i="1" s="1"/>
  <c r="AT101" i="1"/>
  <c r="AU101" i="1" s="1"/>
  <c r="BA101" i="1"/>
  <c r="BB101" i="1" s="1"/>
  <c r="BO101" i="1"/>
  <c r="BQ101" i="1" s="1"/>
  <c r="D102" i="1"/>
  <c r="E102" i="1" s="1"/>
  <c r="K102" i="1"/>
  <c r="L102" i="1" s="1"/>
  <c r="R102" i="1"/>
  <c r="S102" i="1" s="1"/>
  <c r="Y102" i="1"/>
  <c r="Z102" i="1" s="1"/>
  <c r="AF102" i="1"/>
  <c r="AG102" i="1" s="1"/>
  <c r="AM102" i="1"/>
  <c r="AN102" i="1" s="1"/>
  <c r="AT102" i="1"/>
  <c r="AU102" i="1" s="1"/>
  <c r="BA102" i="1"/>
  <c r="BB102" i="1" s="1"/>
  <c r="BO102" i="1"/>
  <c r="BQ102" i="1" s="1"/>
  <c r="D103" i="1"/>
  <c r="E103" i="1" s="1"/>
  <c r="K103" i="1"/>
  <c r="L103" i="1" s="1"/>
  <c r="R103" i="1"/>
  <c r="S103" i="1" s="1"/>
  <c r="Y103" i="1"/>
  <c r="Z103" i="1" s="1"/>
  <c r="AF103" i="1"/>
  <c r="AG103" i="1" s="1"/>
  <c r="AM103" i="1"/>
  <c r="AN103" i="1" s="1"/>
  <c r="AT103" i="1"/>
  <c r="AU103" i="1" s="1"/>
  <c r="BA103" i="1"/>
  <c r="BB103" i="1" s="1"/>
  <c r="BO103" i="1"/>
  <c r="BQ103" i="1" s="1"/>
  <c r="D104" i="1"/>
  <c r="E104" i="1" s="1"/>
  <c r="K104" i="1"/>
  <c r="L104" i="1" s="1"/>
  <c r="R104" i="1"/>
  <c r="S104" i="1" s="1"/>
  <c r="Y104" i="1"/>
  <c r="Z104" i="1" s="1"/>
  <c r="AF104" i="1"/>
  <c r="AG104" i="1" s="1"/>
  <c r="AM104" i="1"/>
  <c r="AN104" i="1" s="1"/>
  <c r="AT104" i="1"/>
  <c r="AU104" i="1" s="1"/>
  <c r="BA104" i="1"/>
  <c r="BB104" i="1" s="1"/>
  <c r="BO104" i="1"/>
  <c r="BQ104" i="1" s="1"/>
  <c r="D105" i="1"/>
  <c r="E105" i="1" s="1"/>
  <c r="K105" i="1"/>
  <c r="L105" i="1" s="1"/>
  <c r="R105" i="1"/>
  <c r="S105" i="1" s="1"/>
  <c r="Y105" i="1"/>
  <c r="Z105" i="1" s="1"/>
  <c r="AF105" i="1"/>
  <c r="AG105" i="1" s="1"/>
  <c r="AM105" i="1"/>
  <c r="AN105" i="1" s="1"/>
  <c r="AT105" i="1"/>
  <c r="AU105" i="1" s="1"/>
  <c r="BA105" i="1"/>
  <c r="BB105" i="1" s="1"/>
  <c r="BO105" i="1"/>
  <c r="BQ105" i="1"/>
  <c r="D106" i="1"/>
  <c r="E106" i="1" s="1"/>
  <c r="K106" i="1"/>
  <c r="L106" i="1" s="1"/>
  <c r="R106" i="1"/>
  <c r="S106" i="1" s="1"/>
  <c r="Y106" i="1"/>
  <c r="Z106" i="1" s="1"/>
  <c r="AF106" i="1"/>
  <c r="AG106" i="1" s="1"/>
  <c r="AM106" i="1"/>
  <c r="AN106" i="1" s="1"/>
  <c r="AT106" i="1"/>
  <c r="AU106" i="1" s="1"/>
  <c r="BA106" i="1"/>
  <c r="BB106" i="1" s="1"/>
  <c r="BO106" i="1"/>
  <c r="BQ106" i="1" s="1"/>
  <c r="D107" i="1"/>
  <c r="E107" i="1" s="1"/>
  <c r="K107" i="1"/>
  <c r="L107" i="1" s="1"/>
  <c r="R107" i="1"/>
  <c r="S107" i="1" s="1"/>
  <c r="Y107" i="1"/>
  <c r="Z107" i="1" s="1"/>
  <c r="AF107" i="1"/>
  <c r="AG107" i="1" s="1"/>
  <c r="AM107" i="1"/>
  <c r="AN107" i="1" s="1"/>
  <c r="AT107" i="1"/>
  <c r="AU107" i="1" s="1"/>
  <c r="BA107" i="1"/>
  <c r="BB107" i="1" s="1"/>
  <c r="BO107" i="1"/>
  <c r="BQ107" i="1" s="1"/>
  <c r="D108" i="1"/>
  <c r="E108" i="1" s="1"/>
  <c r="K108" i="1"/>
  <c r="L108" i="1" s="1"/>
  <c r="R108" i="1"/>
  <c r="S108" i="1" s="1"/>
  <c r="Y108" i="1"/>
  <c r="Z108" i="1" s="1"/>
  <c r="AF108" i="1"/>
  <c r="AG108" i="1" s="1"/>
  <c r="AM108" i="1"/>
  <c r="AN108" i="1" s="1"/>
  <c r="AT108" i="1"/>
  <c r="AU108" i="1" s="1"/>
  <c r="BA108" i="1"/>
  <c r="BB108" i="1" s="1"/>
  <c r="BO108" i="1"/>
  <c r="BQ108" i="1" s="1"/>
  <c r="D109" i="1"/>
  <c r="E109" i="1" s="1"/>
  <c r="K109" i="1"/>
  <c r="L109" i="1" s="1"/>
  <c r="R109" i="1"/>
  <c r="S109" i="1" s="1"/>
  <c r="Y109" i="1"/>
  <c r="Z109" i="1" s="1"/>
  <c r="AF109" i="1"/>
  <c r="AG109" i="1" s="1"/>
  <c r="AM109" i="1"/>
  <c r="AN109" i="1" s="1"/>
  <c r="AT109" i="1"/>
  <c r="AU109" i="1" s="1"/>
  <c r="BA109" i="1"/>
  <c r="BB109" i="1" s="1"/>
  <c r="BO109" i="1"/>
  <c r="BQ109" i="1" s="1"/>
  <c r="D110" i="1"/>
  <c r="E110" i="1" s="1"/>
  <c r="K110" i="1"/>
  <c r="L110" i="1" s="1"/>
  <c r="R110" i="1"/>
  <c r="S110" i="1" s="1"/>
  <c r="Y110" i="1"/>
  <c r="Z110" i="1" s="1"/>
  <c r="AF110" i="1"/>
  <c r="AG110" i="1" s="1"/>
  <c r="AM110" i="1"/>
  <c r="AN110" i="1" s="1"/>
  <c r="AT110" i="1"/>
  <c r="AU110" i="1" s="1"/>
  <c r="BA110" i="1"/>
  <c r="BB110" i="1" s="1"/>
  <c r="BO110" i="1"/>
  <c r="BQ110" i="1" s="1"/>
  <c r="D111" i="1"/>
  <c r="E111" i="1" s="1"/>
  <c r="K111" i="1"/>
  <c r="L111" i="1" s="1"/>
  <c r="R111" i="1"/>
  <c r="S111" i="1" s="1"/>
  <c r="Y111" i="1"/>
  <c r="Z111" i="1" s="1"/>
  <c r="AF111" i="1"/>
  <c r="AG111" i="1" s="1"/>
  <c r="AM111" i="1"/>
  <c r="AN111" i="1" s="1"/>
  <c r="AT111" i="1"/>
  <c r="AU111" i="1" s="1"/>
  <c r="BA111" i="1"/>
  <c r="BB111" i="1" s="1"/>
  <c r="BO111" i="1"/>
  <c r="BQ111" i="1" s="1"/>
  <c r="D112" i="1"/>
  <c r="E112" i="1" s="1"/>
  <c r="K112" i="1"/>
  <c r="L112" i="1" s="1"/>
  <c r="R112" i="1"/>
  <c r="S112" i="1" s="1"/>
  <c r="Y112" i="1"/>
  <c r="Z112" i="1" s="1"/>
  <c r="AF112" i="1"/>
  <c r="AG112" i="1" s="1"/>
  <c r="AM112" i="1"/>
  <c r="AN112" i="1" s="1"/>
  <c r="AT112" i="1"/>
  <c r="AU112" i="1" s="1"/>
  <c r="BA112" i="1"/>
  <c r="BB112" i="1" s="1"/>
  <c r="BO112" i="1"/>
  <c r="BQ112" i="1" s="1"/>
  <c r="D113" i="1"/>
  <c r="E113" i="1" s="1"/>
  <c r="K113" i="1"/>
  <c r="L113" i="1" s="1"/>
  <c r="R113" i="1"/>
  <c r="S113" i="1" s="1"/>
  <c r="Y113" i="1"/>
  <c r="Z113" i="1" s="1"/>
  <c r="AF113" i="1"/>
  <c r="AG113" i="1" s="1"/>
  <c r="AM113" i="1"/>
  <c r="AN113" i="1" s="1"/>
  <c r="AT113" i="1"/>
  <c r="AU113" i="1" s="1"/>
  <c r="BA113" i="1"/>
  <c r="BB113" i="1" s="1"/>
  <c r="BO113" i="1"/>
  <c r="BQ113" i="1" s="1"/>
  <c r="D114" i="1"/>
  <c r="E114" i="1" s="1"/>
  <c r="K114" i="1"/>
  <c r="L114" i="1" s="1"/>
  <c r="R114" i="1"/>
  <c r="S114" i="1" s="1"/>
  <c r="Y114" i="1"/>
  <c r="Z114" i="1" s="1"/>
  <c r="AF114" i="1"/>
  <c r="AG114" i="1" s="1"/>
  <c r="AM114" i="1"/>
  <c r="AN114" i="1" s="1"/>
  <c r="AT114" i="1"/>
  <c r="AU114" i="1" s="1"/>
  <c r="BA114" i="1"/>
  <c r="BB114" i="1" s="1"/>
  <c r="BO114" i="1"/>
  <c r="BQ114" i="1" s="1"/>
  <c r="D115" i="1"/>
  <c r="E115" i="1" s="1"/>
  <c r="K115" i="1"/>
  <c r="L115" i="1" s="1"/>
  <c r="R115" i="1"/>
  <c r="S115" i="1" s="1"/>
  <c r="Y115" i="1"/>
  <c r="Z115" i="1" s="1"/>
  <c r="AF115" i="1"/>
  <c r="AG115" i="1" s="1"/>
  <c r="AM115" i="1"/>
  <c r="AN115" i="1" s="1"/>
  <c r="AT115" i="1"/>
  <c r="AU115" i="1" s="1"/>
  <c r="BA115" i="1"/>
  <c r="BB115" i="1" s="1"/>
  <c r="BO115" i="1"/>
  <c r="BQ115" i="1" s="1"/>
  <c r="D116" i="1"/>
  <c r="E116" i="1" s="1"/>
  <c r="K116" i="1"/>
  <c r="L116" i="1" s="1"/>
  <c r="R116" i="1"/>
  <c r="S116" i="1" s="1"/>
  <c r="Y116" i="1"/>
  <c r="Z116" i="1" s="1"/>
  <c r="AF116" i="1"/>
  <c r="AG116" i="1" s="1"/>
  <c r="AM116" i="1"/>
  <c r="AN116" i="1" s="1"/>
  <c r="AT116" i="1"/>
  <c r="AU116" i="1" s="1"/>
  <c r="BA116" i="1"/>
  <c r="BB116" i="1" s="1"/>
  <c r="BO116" i="1"/>
  <c r="BQ116" i="1" s="1"/>
  <c r="D117" i="1"/>
  <c r="E117" i="1" s="1"/>
  <c r="K117" i="1"/>
  <c r="L117" i="1" s="1"/>
  <c r="R117" i="1"/>
  <c r="S117" i="1" s="1"/>
  <c r="Y117" i="1"/>
  <c r="Z117" i="1" s="1"/>
  <c r="AF117" i="1"/>
  <c r="AG117" i="1" s="1"/>
  <c r="AM117" i="1"/>
  <c r="AN117" i="1" s="1"/>
  <c r="AT117" i="1"/>
  <c r="AU117" i="1" s="1"/>
  <c r="BA117" i="1"/>
  <c r="BB117" i="1" s="1"/>
  <c r="BO117" i="1"/>
  <c r="BQ117" i="1" s="1"/>
  <c r="D118" i="1"/>
  <c r="E118" i="1" s="1"/>
  <c r="K118" i="1"/>
  <c r="L118" i="1" s="1"/>
  <c r="R118" i="1"/>
  <c r="S118" i="1" s="1"/>
  <c r="Y118" i="1"/>
  <c r="Z118" i="1" s="1"/>
  <c r="AF118" i="1"/>
  <c r="AG118" i="1" s="1"/>
  <c r="AM118" i="1"/>
  <c r="AN118" i="1" s="1"/>
  <c r="AT118" i="1"/>
  <c r="AU118" i="1" s="1"/>
  <c r="BA118" i="1"/>
  <c r="BB118" i="1" s="1"/>
  <c r="BO118" i="1"/>
  <c r="BQ118" i="1" s="1"/>
  <c r="D119" i="1"/>
  <c r="E119" i="1" s="1"/>
  <c r="K119" i="1"/>
  <c r="L119" i="1" s="1"/>
  <c r="R119" i="1"/>
  <c r="S119" i="1" s="1"/>
  <c r="Y119" i="1"/>
  <c r="Z119" i="1" s="1"/>
  <c r="AF119" i="1"/>
  <c r="AG119" i="1" s="1"/>
  <c r="AM119" i="1"/>
  <c r="AN119" i="1" s="1"/>
  <c r="AT119" i="1"/>
  <c r="AU119" i="1" s="1"/>
  <c r="BA119" i="1"/>
  <c r="BB119" i="1" s="1"/>
  <c r="BO119" i="1"/>
  <c r="BQ119" i="1" s="1"/>
  <c r="D120" i="1"/>
  <c r="E120" i="1" s="1"/>
  <c r="K120" i="1"/>
  <c r="L120" i="1" s="1"/>
  <c r="R120" i="1"/>
  <c r="S120" i="1" s="1"/>
  <c r="Y120" i="1"/>
  <c r="Z120" i="1" s="1"/>
  <c r="AF120" i="1"/>
  <c r="AG120" i="1" s="1"/>
  <c r="AM120" i="1"/>
  <c r="AN120" i="1" s="1"/>
  <c r="AT120" i="1"/>
  <c r="AU120" i="1" s="1"/>
  <c r="BA120" i="1"/>
  <c r="BB120" i="1" s="1"/>
  <c r="BO120" i="1"/>
  <c r="BQ120" i="1" s="1"/>
  <c r="D121" i="1"/>
  <c r="E121" i="1" s="1"/>
  <c r="K121" i="1"/>
  <c r="L121" i="1" s="1"/>
  <c r="R121" i="1"/>
  <c r="S121" i="1" s="1"/>
  <c r="Y121" i="1"/>
  <c r="Z121" i="1" s="1"/>
  <c r="AF121" i="1"/>
  <c r="AG121" i="1" s="1"/>
  <c r="AM121" i="1"/>
  <c r="AN121" i="1" s="1"/>
  <c r="AT121" i="1"/>
  <c r="AU121" i="1" s="1"/>
  <c r="BA121" i="1"/>
  <c r="BB121" i="1" s="1"/>
  <c r="BO121" i="1"/>
  <c r="BQ121" i="1" s="1"/>
  <c r="D122" i="1"/>
  <c r="E122" i="1" s="1"/>
  <c r="K122" i="1"/>
  <c r="L122" i="1" s="1"/>
  <c r="R122" i="1"/>
  <c r="S122" i="1" s="1"/>
  <c r="Y122" i="1"/>
  <c r="Z122" i="1" s="1"/>
  <c r="AF122" i="1"/>
  <c r="AG122" i="1" s="1"/>
  <c r="AM122" i="1"/>
  <c r="AN122" i="1" s="1"/>
  <c r="AT122" i="1"/>
  <c r="AU122" i="1" s="1"/>
  <c r="BA122" i="1"/>
  <c r="BB122" i="1" s="1"/>
  <c r="BO122" i="1"/>
  <c r="BQ122" i="1" s="1"/>
  <c r="D123" i="1"/>
  <c r="E123" i="1" s="1"/>
  <c r="K123" i="1"/>
  <c r="L123" i="1" s="1"/>
  <c r="R123" i="1"/>
  <c r="S123" i="1" s="1"/>
  <c r="Y123" i="1"/>
  <c r="Z123" i="1" s="1"/>
  <c r="AF123" i="1"/>
  <c r="AG123" i="1" s="1"/>
  <c r="AM123" i="1"/>
  <c r="AN123" i="1" s="1"/>
  <c r="AT123" i="1"/>
  <c r="AU123" i="1" s="1"/>
  <c r="BA123" i="1"/>
  <c r="BB123" i="1" s="1"/>
  <c r="BO123" i="1"/>
  <c r="BQ123" i="1" s="1"/>
  <c r="D124" i="1"/>
  <c r="E124" i="1" s="1"/>
  <c r="K124" i="1"/>
  <c r="L124" i="1" s="1"/>
  <c r="R124" i="1"/>
  <c r="S124" i="1" s="1"/>
  <c r="Y124" i="1"/>
  <c r="Z124" i="1" s="1"/>
  <c r="AF124" i="1"/>
  <c r="AG124" i="1" s="1"/>
  <c r="AM124" i="1"/>
  <c r="AN124" i="1" s="1"/>
  <c r="AT124" i="1"/>
  <c r="AU124" i="1" s="1"/>
  <c r="BA124" i="1"/>
  <c r="BB124" i="1" s="1"/>
  <c r="BO124" i="1"/>
  <c r="BQ124" i="1" s="1"/>
  <c r="D125" i="1"/>
  <c r="E125" i="1" s="1"/>
  <c r="K125" i="1"/>
  <c r="L125" i="1" s="1"/>
  <c r="R125" i="1"/>
  <c r="S125" i="1" s="1"/>
  <c r="Y125" i="1"/>
  <c r="Z125" i="1" s="1"/>
  <c r="AF125" i="1"/>
  <c r="AG125" i="1" s="1"/>
  <c r="AM125" i="1"/>
  <c r="AN125" i="1" s="1"/>
  <c r="AT125" i="1"/>
  <c r="AU125" i="1" s="1"/>
  <c r="BA125" i="1"/>
  <c r="BB125" i="1" s="1"/>
  <c r="BO125" i="1"/>
  <c r="BQ125" i="1" s="1"/>
  <c r="D126" i="1"/>
  <c r="E126" i="1" s="1"/>
  <c r="K126" i="1"/>
  <c r="L126" i="1" s="1"/>
  <c r="R126" i="1"/>
  <c r="S126" i="1" s="1"/>
  <c r="Y126" i="1"/>
  <c r="Z126" i="1" s="1"/>
  <c r="AF126" i="1"/>
  <c r="AG126" i="1" s="1"/>
  <c r="AM126" i="1"/>
  <c r="AN126" i="1" s="1"/>
  <c r="AT126" i="1"/>
  <c r="AU126" i="1" s="1"/>
  <c r="BA126" i="1"/>
  <c r="BB126" i="1" s="1"/>
  <c r="BO126" i="1"/>
  <c r="BQ126" i="1" s="1"/>
  <c r="D127" i="1"/>
  <c r="E127" i="1" s="1"/>
  <c r="K127" i="1"/>
  <c r="L127" i="1" s="1"/>
  <c r="R127" i="1"/>
  <c r="S127" i="1" s="1"/>
  <c r="Y127" i="1"/>
  <c r="Z127" i="1" s="1"/>
  <c r="AF127" i="1"/>
  <c r="AG127" i="1" s="1"/>
  <c r="AM127" i="1"/>
  <c r="AN127" i="1" s="1"/>
  <c r="AT127" i="1"/>
  <c r="AU127" i="1" s="1"/>
  <c r="BA127" i="1"/>
  <c r="BB127" i="1" s="1"/>
  <c r="BO127" i="1"/>
  <c r="BQ127" i="1" s="1"/>
  <c r="D128" i="1"/>
  <c r="E128" i="1" s="1"/>
  <c r="K128" i="1"/>
  <c r="L128" i="1" s="1"/>
  <c r="R128" i="1"/>
  <c r="S128" i="1"/>
  <c r="Y128" i="1"/>
  <c r="Z128" i="1" s="1"/>
  <c r="AF128" i="1"/>
  <c r="AG128" i="1" s="1"/>
  <c r="AM128" i="1"/>
  <c r="AN128" i="1" s="1"/>
  <c r="AT128" i="1"/>
  <c r="AU128" i="1" s="1"/>
  <c r="BA128" i="1"/>
  <c r="BB128" i="1" s="1"/>
  <c r="BO128" i="1"/>
  <c r="BQ128" i="1" s="1"/>
  <c r="D129" i="1"/>
  <c r="E129" i="1" s="1"/>
  <c r="K129" i="1"/>
  <c r="L129" i="1" s="1"/>
  <c r="R129" i="1"/>
  <c r="S129" i="1" s="1"/>
  <c r="Y129" i="1"/>
  <c r="Z129" i="1" s="1"/>
  <c r="AF129" i="1"/>
  <c r="AG129" i="1" s="1"/>
  <c r="AM129" i="1"/>
  <c r="AN129" i="1" s="1"/>
  <c r="AT129" i="1"/>
  <c r="AU129" i="1" s="1"/>
  <c r="BA129" i="1"/>
  <c r="BB129" i="1" s="1"/>
  <c r="BO129" i="1"/>
  <c r="BQ129" i="1" s="1"/>
  <c r="D130" i="1"/>
  <c r="E130" i="1" s="1"/>
  <c r="K130" i="1"/>
  <c r="L130" i="1" s="1"/>
  <c r="R130" i="1"/>
  <c r="S130" i="1" s="1"/>
  <c r="Y130" i="1"/>
  <c r="Z130" i="1" s="1"/>
  <c r="AF130" i="1"/>
  <c r="AG130" i="1" s="1"/>
  <c r="AM130" i="1"/>
  <c r="AN130" i="1" s="1"/>
  <c r="AT130" i="1"/>
  <c r="AU130" i="1" s="1"/>
  <c r="BA130" i="1"/>
  <c r="BB130" i="1" s="1"/>
  <c r="BO130" i="1"/>
  <c r="BQ130" i="1" s="1"/>
  <c r="D131" i="1"/>
  <c r="E131" i="1" s="1"/>
  <c r="K131" i="1"/>
  <c r="L131" i="1" s="1"/>
  <c r="R131" i="1"/>
  <c r="S131" i="1" s="1"/>
  <c r="Y131" i="1"/>
  <c r="Z131" i="1" s="1"/>
  <c r="AF131" i="1"/>
  <c r="AG131" i="1" s="1"/>
  <c r="AM131" i="1"/>
  <c r="AN131" i="1" s="1"/>
  <c r="AT131" i="1"/>
  <c r="AU131" i="1" s="1"/>
  <c r="BA131" i="1"/>
  <c r="BB131" i="1" s="1"/>
  <c r="BO131" i="1"/>
  <c r="BQ131" i="1" s="1"/>
  <c r="D132" i="1"/>
  <c r="E132" i="1" s="1"/>
  <c r="K132" i="1"/>
  <c r="L132" i="1" s="1"/>
  <c r="R132" i="1"/>
  <c r="S132" i="1" s="1"/>
  <c r="Y132" i="1"/>
  <c r="Z132" i="1" s="1"/>
  <c r="AF132" i="1"/>
  <c r="AG132" i="1" s="1"/>
  <c r="AM132" i="1"/>
  <c r="AN132" i="1" s="1"/>
  <c r="AT132" i="1"/>
  <c r="AU132" i="1" s="1"/>
  <c r="BA132" i="1"/>
  <c r="BB132" i="1" s="1"/>
  <c r="BO132" i="1"/>
  <c r="BQ132" i="1" s="1"/>
  <c r="D133" i="1"/>
  <c r="E133" i="1" s="1"/>
  <c r="K133" i="1"/>
  <c r="L133" i="1" s="1"/>
  <c r="R133" i="1"/>
  <c r="S133" i="1" s="1"/>
  <c r="Y133" i="1"/>
  <c r="Z133" i="1" s="1"/>
  <c r="AF133" i="1"/>
  <c r="AG133" i="1" s="1"/>
  <c r="AM133" i="1"/>
  <c r="AN133" i="1" s="1"/>
  <c r="AT133" i="1"/>
  <c r="AU133" i="1" s="1"/>
  <c r="BA133" i="1"/>
  <c r="BB133" i="1" s="1"/>
  <c r="BO133" i="1"/>
  <c r="BQ133" i="1" s="1"/>
  <c r="D134" i="1"/>
  <c r="E134" i="1" s="1"/>
  <c r="K134" i="1"/>
  <c r="L134" i="1" s="1"/>
  <c r="R134" i="1"/>
  <c r="S134" i="1" s="1"/>
  <c r="Y134" i="1"/>
  <c r="Z134" i="1" s="1"/>
  <c r="AF134" i="1"/>
  <c r="AG134" i="1" s="1"/>
  <c r="AM134" i="1"/>
  <c r="AN134" i="1" s="1"/>
  <c r="AT134" i="1"/>
  <c r="AU134" i="1" s="1"/>
  <c r="BA134" i="1"/>
  <c r="BB134" i="1" s="1"/>
  <c r="BO134" i="1"/>
  <c r="BQ134" i="1" s="1"/>
  <c r="D135" i="1"/>
  <c r="E135" i="1" s="1"/>
  <c r="K135" i="1"/>
  <c r="L135" i="1" s="1"/>
  <c r="R135" i="1"/>
  <c r="S135" i="1" s="1"/>
  <c r="Y135" i="1"/>
  <c r="Z135" i="1" s="1"/>
  <c r="AF135" i="1"/>
  <c r="AG135" i="1" s="1"/>
  <c r="AM135" i="1"/>
  <c r="AN135" i="1" s="1"/>
  <c r="AT135" i="1"/>
  <c r="AU135" i="1" s="1"/>
  <c r="BA135" i="1"/>
  <c r="BB135" i="1" s="1"/>
  <c r="BO135" i="1"/>
  <c r="BQ135" i="1" s="1"/>
  <c r="D136" i="1"/>
  <c r="E136" i="1" s="1"/>
  <c r="K136" i="1"/>
  <c r="L136" i="1" s="1"/>
  <c r="R136" i="1"/>
  <c r="S136" i="1" s="1"/>
  <c r="Y136" i="1"/>
  <c r="Z136" i="1" s="1"/>
  <c r="AF136" i="1"/>
  <c r="AG136" i="1" s="1"/>
  <c r="AM136" i="1"/>
  <c r="AN136" i="1" s="1"/>
  <c r="AT136" i="1"/>
  <c r="AU136" i="1" s="1"/>
  <c r="BA136" i="1"/>
  <c r="BB136" i="1" s="1"/>
  <c r="BO136" i="1"/>
  <c r="BQ136" i="1" s="1"/>
  <c r="D137" i="1"/>
  <c r="E137" i="1" s="1"/>
  <c r="K137" i="1"/>
  <c r="L137" i="1" s="1"/>
  <c r="R137" i="1"/>
  <c r="S137" i="1" s="1"/>
  <c r="Y137" i="1"/>
  <c r="Z137" i="1" s="1"/>
  <c r="AF137" i="1"/>
  <c r="AG137" i="1" s="1"/>
  <c r="AM137" i="1"/>
  <c r="AN137" i="1" s="1"/>
  <c r="AT137" i="1"/>
  <c r="AU137" i="1" s="1"/>
  <c r="BA137" i="1"/>
  <c r="BB137" i="1" s="1"/>
  <c r="BO137" i="1"/>
  <c r="BQ137" i="1" s="1"/>
  <c r="D138" i="1"/>
  <c r="E138" i="1" s="1"/>
  <c r="K138" i="1"/>
  <c r="L138" i="1" s="1"/>
  <c r="R138" i="1"/>
  <c r="S138" i="1" s="1"/>
  <c r="Y138" i="1"/>
  <c r="Z138" i="1" s="1"/>
  <c r="AF138" i="1"/>
  <c r="AG138" i="1" s="1"/>
  <c r="AM138" i="1"/>
  <c r="AN138" i="1" s="1"/>
  <c r="AT138" i="1"/>
  <c r="AU138" i="1" s="1"/>
  <c r="BA138" i="1"/>
  <c r="BB138" i="1" s="1"/>
  <c r="BO138" i="1"/>
  <c r="BQ138" i="1" s="1"/>
  <c r="D139" i="1"/>
  <c r="E139" i="1" s="1"/>
  <c r="K139" i="1"/>
  <c r="L139" i="1" s="1"/>
  <c r="R139" i="1"/>
  <c r="S139" i="1" s="1"/>
  <c r="Y139" i="1"/>
  <c r="Z139" i="1" s="1"/>
  <c r="AF139" i="1"/>
  <c r="AG139" i="1" s="1"/>
  <c r="AM139" i="1"/>
  <c r="AN139" i="1" s="1"/>
  <c r="AT139" i="1"/>
  <c r="AU139" i="1" s="1"/>
  <c r="BA139" i="1"/>
  <c r="BB139" i="1" s="1"/>
  <c r="BO139" i="1"/>
  <c r="BQ139" i="1" s="1"/>
  <c r="D140" i="1"/>
  <c r="E140" i="1" s="1"/>
  <c r="K140" i="1"/>
  <c r="L140" i="1" s="1"/>
  <c r="R140" i="1"/>
  <c r="S140" i="1" s="1"/>
  <c r="Y140" i="1"/>
  <c r="Z140" i="1" s="1"/>
  <c r="AF140" i="1"/>
  <c r="AG140" i="1" s="1"/>
  <c r="AM140" i="1"/>
  <c r="AN140" i="1" s="1"/>
  <c r="AT140" i="1"/>
  <c r="AU140" i="1" s="1"/>
  <c r="BA140" i="1"/>
  <c r="BB140" i="1" s="1"/>
  <c r="BO140" i="1"/>
  <c r="BQ140" i="1" s="1"/>
  <c r="D141" i="1"/>
  <c r="E141" i="1" s="1"/>
  <c r="K141" i="1"/>
  <c r="L141" i="1" s="1"/>
  <c r="R141" i="1"/>
  <c r="S141" i="1" s="1"/>
  <c r="Y141" i="1"/>
  <c r="Z141" i="1" s="1"/>
  <c r="AF141" i="1"/>
  <c r="AG141" i="1" s="1"/>
  <c r="AM141" i="1"/>
  <c r="AN141" i="1" s="1"/>
  <c r="AT141" i="1"/>
  <c r="AU141" i="1" s="1"/>
  <c r="BA141" i="1"/>
  <c r="BB141" i="1" s="1"/>
  <c r="BO141" i="1"/>
  <c r="BQ141" i="1" s="1"/>
  <c r="D142" i="1"/>
  <c r="E142" i="1" s="1"/>
  <c r="K142" i="1"/>
  <c r="L142" i="1" s="1"/>
  <c r="R142" i="1"/>
  <c r="S142" i="1" s="1"/>
  <c r="Y142" i="1"/>
  <c r="Z142" i="1" s="1"/>
  <c r="AF142" i="1"/>
  <c r="AG142" i="1" s="1"/>
  <c r="AM142" i="1"/>
  <c r="AN142" i="1" s="1"/>
  <c r="AT142" i="1"/>
  <c r="AU142" i="1" s="1"/>
  <c r="BA142" i="1"/>
  <c r="BB142" i="1" s="1"/>
  <c r="BO142" i="1"/>
  <c r="BQ142" i="1" s="1"/>
  <c r="D143" i="1"/>
  <c r="E143" i="1" s="1"/>
  <c r="K143" i="1"/>
  <c r="L143" i="1" s="1"/>
  <c r="R143" i="1"/>
  <c r="S143" i="1" s="1"/>
  <c r="Y143" i="1"/>
  <c r="Z143" i="1" s="1"/>
  <c r="AF143" i="1"/>
  <c r="AG143" i="1" s="1"/>
  <c r="AM143" i="1"/>
  <c r="AN143" i="1" s="1"/>
  <c r="AT143" i="1"/>
  <c r="AU143" i="1" s="1"/>
  <c r="BA143" i="1"/>
  <c r="BB143" i="1" s="1"/>
  <c r="BO143" i="1"/>
  <c r="BQ143" i="1" s="1"/>
  <c r="D144" i="1"/>
  <c r="E144" i="1" s="1"/>
  <c r="K144" i="1"/>
  <c r="L144" i="1" s="1"/>
  <c r="R144" i="1"/>
  <c r="S144" i="1" s="1"/>
  <c r="Y144" i="1"/>
  <c r="Z144" i="1" s="1"/>
  <c r="AF144" i="1"/>
  <c r="AG144" i="1" s="1"/>
  <c r="AM144" i="1"/>
  <c r="AN144" i="1" s="1"/>
  <c r="AT144" i="1"/>
  <c r="AU144" i="1" s="1"/>
  <c r="BA144" i="1"/>
  <c r="BB144" i="1" s="1"/>
  <c r="BO144" i="1"/>
  <c r="BQ144" i="1" s="1"/>
  <c r="D145" i="1"/>
  <c r="E145" i="1" s="1"/>
  <c r="K145" i="1"/>
  <c r="L145" i="1" s="1"/>
  <c r="R145" i="1"/>
  <c r="S145" i="1" s="1"/>
  <c r="Y145" i="1"/>
  <c r="Z145" i="1" s="1"/>
  <c r="AF145" i="1"/>
  <c r="AG145" i="1" s="1"/>
  <c r="AM145" i="1"/>
  <c r="AN145" i="1" s="1"/>
  <c r="AT145" i="1"/>
  <c r="AU145" i="1" s="1"/>
  <c r="BA145" i="1"/>
  <c r="BB145" i="1" s="1"/>
  <c r="BO145" i="1"/>
  <c r="BQ145" i="1" s="1"/>
  <c r="D146" i="1"/>
  <c r="E146" i="1" s="1"/>
  <c r="K146" i="1"/>
  <c r="L146" i="1" s="1"/>
  <c r="R146" i="1"/>
  <c r="S146" i="1" s="1"/>
  <c r="Y146" i="1"/>
  <c r="Z146" i="1" s="1"/>
  <c r="AF146" i="1"/>
  <c r="AG146" i="1" s="1"/>
  <c r="AM146" i="1"/>
  <c r="AN146" i="1" s="1"/>
  <c r="AT146" i="1"/>
  <c r="AU146" i="1" s="1"/>
  <c r="BA146" i="1"/>
  <c r="BB146" i="1" s="1"/>
  <c r="BO146" i="1"/>
  <c r="BQ146" i="1" s="1"/>
  <c r="D147" i="1"/>
  <c r="E147" i="1" s="1"/>
  <c r="K147" i="1"/>
  <c r="L147" i="1" s="1"/>
  <c r="R147" i="1"/>
  <c r="S147" i="1" s="1"/>
  <c r="Y147" i="1"/>
  <c r="Z147" i="1" s="1"/>
  <c r="AF147" i="1"/>
  <c r="AG147" i="1" s="1"/>
  <c r="AM147" i="1"/>
  <c r="AN147" i="1" s="1"/>
  <c r="AT147" i="1"/>
  <c r="AU147" i="1" s="1"/>
  <c r="BA147" i="1"/>
  <c r="BB147" i="1" s="1"/>
  <c r="BO147" i="1"/>
  <c r="BQ147" i="1" s="1"/>
  <c r="D148" i="1"/>
  <c r="E148" i="1" s="1"/>
  <c r="K148" i="1"/>
  <c r="L148" i="1" s="1"/>
  <c r="R148" i="1"/>
  <c r="S148" i="1" s="1"/>
  <c r="Y148" i="1"/>
  <c r="Z148" i="1" s="1"/>
  <c r="AF148" i="1"/>
  <c r="AG148" i="1" s="1"/>
  <c r="AM148" i="1"/>
  <c r="AN148" i="1" s="1"/>
  <c r="AT148" i="1"/>
  <c r="AU148" i="1" s="1"/>
  <c r="BA148" i="1"/>
  <c r="BB148" i="1" s="1"/>
  <c r="BO148" i="1"/>
  <c r="BQ148" i="1" s="1"/>
  <c r="D149" i="1"/>
  <c r="E149" i="1" s="1"/>
  <c r="K149" i="1"/>
  <c r="L149" i="1" s="1"/>
  <c r="R149" i="1"/>
  <c r="S149" i="1" s="1"/>
  <c r="Y149" i="1"/>
  <c r="Z149" i="1" s="1"/>
  <c r="AF149" i="1"/>
  <c r="AG149" i="1" s="1"/>
  <c r="AM149" i="1"/>
  <c r="AN149" i="1" s="1"/>
  <c r="AT149" i="1"/>
  <c r="AU149" i="1" s="1"/>
  <c r="BA149" i="1"/>
  <c r="BB149" i="1" s="1"/>
  <c r="BO149" i="1"/>
  <c r="BQ149" i="1" s="1"/>
  <c r="D150" i="1"/>
  <c r="E150" i="1" s="1"/>
  <c r="K150" i="1"/>
  <c r="L150" i="1" s="1"/>
  <c r="R150" i="1"/>
  <c r="S150" i="1" s="1"/>
  <c r="Y150" i="1"/>
  <c r="Z150" i="1" s="1"/>
  <c r="AF150" i="1"/>
  <c r="AG150" i="1" s="1"/>
  <c r="AM150" i="1"/>
  <c r="AN150" i="1" s="1"/>
  <c r="AT150" i="1"/>
  <c r="AU150" i="1" s="1"/>
  <c r="BA150" i="1"/>
  <c r="BB150" i="1" s="1"/>
  <c r="BO150" i="1"/>
  <c r="BQ150" i="1" s="1"/>
  <c r="D151" i="1"/>
  <c r="E151" i="1" s="1"/>
  <c r="K151" i="1"/>
  <c r="L151" i="1" s="1"/>
  <c r="R151" i="1"/>
  <c r="S151" i="1" s="1"/>
  <c r="Y151" i="1"/>
  <c r="Z151" i="1" s="1"/>
  <c r="AF151" i="1"/>
  <c r="AG151" i="1" s="1"/>
  <c r="AM151" i="1"/>
  <c r="AN151" i="1" s="1"/>
  <c r="AT151" i="1"/>
  <c r="AU151" i="1" s="1"/>
  <c r="BA151" i="1"/>
  <c r="BB151" i="1" s="1"/>
  <c r="BO151" i="1"/>
  <c r="BQ151" i="1" s="1"/>
  <c r="D152" i="1"/>
  <c r="E152" i="1" s="1"/>
  <c r="K152" i="1"/>
  <c r="L152" i="1" s="1"/>
  <c r="R152" i="1"/>
  <c r="S152" i="1" s="1"/>
  <c r="Y152" i="1"/>
  <c r="Z152" i="1" s="1"/>
  <c r="AF152" i="1"/>
  <c r="AG152" i="1" s="1"/>
  <c r="AM152" i="1"/>
  <c r="AN152" i="1" s="1"/>
  <c r="AT152" i="1"/>
  <c r="AU152" i="1" s="1"/>
  <c r="BA152" i="1"/>
  <c r="BB152" i="1" s="1"/>
  <c r="BO152" i="1"/>
  <c r="BQ152" i="1" s="1"/>
  <c r="D153" i="1"/>
  <c r="E153" i="1" s="1"/>
  <c r="K153" i="1"/>
  <c r="L153" i="1" s="1"/>
  <c r="R153" i="1"/>
  <c r="S153" i="1" s="1"/>
  <c r="Y153" i="1"/>
  <c r="Z153" i="1" s="1"/>
  <c r="AF153" i="1"/>
  <c r="AG153" i="1" s="1"/>
  <c r="AM153" i="1"/>
  <c r="AN153" i="1" s="1"/>
  <c r="AT153" i="1"/>
  <c r="AU153" i="1" s="1"/>
  <c r="BA153" i="1"/>
  <c r="BB153" i="1" s="1"/>
  <c r="BO153" i="1"/>
  <c r="BQ153" i="1" s="1"/>
  <c r="D154" i="1"/>
  <c r="E154" i="1" s="1"/>
  <c r="K154" i="1"/>
  <c r="L154" i="1" s="1"/>
  <c r="R154" i="1"/>
  <c r="S154" i="1" s="1"/>
  <c r="Y154" i="1"/>
  <c r="Z154" i="1" s="1"/>
  <c r="AF154" i="1"/>
  <c r="AG154" i="1" s="1"/>
  <c r="AM154" i="1"/>
  <c r="AN154" i="1" s="1"/>
  <c r="AT154" i="1"/>
  <c r="AU154" i="1" s="1"/>
  <c r="BA154" i="1"/>
  <c r="BB154" i="1" s="1"/>
  <c r="BO154" i="1"/>
  <c r="BQ154" i="1" s="1"/>
  <c r="D155" i="1"/>
  <c r="E155" i="1" s="1"/>
  <c r="K155" i="1"/>
  <c r="L155" i="1" s="1"/>
  <c r="R155" i="1"/>
  <c r="S155" i="1" s="1"/>
  <c r="Y155" i="1"/>
  <c r="Z155" i="1" s="1"/>
  <c r="AF155" i="1"/>
  <c r="AG155" i="1" s="1"/>
  <c r="AM155" i="1"/>
  <c r="AN155" i="1" s="1"/>
  <c r="AT155" i="1"/>
  <c r="AU155" i="1" s="1"/>
  <c r="BA155" i="1"/>
  <c r="BB155" i="1" s="1"/>
  <c r="BO155" i="1"/>
  <c r="BQ155" i="1" s="1"/>
  <c r="D156" i="1"/>
  <c r="E156" i="1" s="1"/>
  <c r="K156" i="1"/>
  <c r="L156" i="1" s="1"/>
  <c r="R156" i="1"/>
  <c r="S156" i="1" s="1"/>
  <c r="Y156" i="1"/>
  <c r="Z156" i="1" s="1"/>
  <c r="AF156" i="1"/>
  <c r="AG156" i="1" s="1"/>
  <c r="AM156" i="1"/>
  <c r="AN156" i="1" s="1"/>
  <c r="AT156" i="1"/>
  <c r="AU156" i="1" s="1"/>
  <c r="BA156" i="1"/>
  <c r="BB156" i="1" s="1"/>
  <c r="BO156" i="1"/>
  <c r="BQ156" i="1" s="1"/>
  <c r="D157" i="1"/>
  <c r="E157" i="1"/>
  <c r="K157" i="1"/>
  <c r="L157" i="1" s="1"/>
  <c r="R157" i="1"/>
  <c r="S157" i="1" s="1"/>
  <c r="Y157" i="1"/>
  <c r="Z157" i="1" s="1"/>
  <c r="AF157" i="1"/>
  <c r="AG157" i="1" s="1"/>
  <c r="AM157" i="1"/>
  <c r="AN157" i="1" s="1"/>
  <c r="AT157" i="1"/>
  <c r="AU157" i="1" s="1"/>
  <c r="BA157" i="1"/>
  <c r="BB157" i="1" s="1"/>
  <c r="BO157" i="1"/>
  <c r="BQ157" i="1" s="1"/>
  <c r="D158" i="1"/>
  <c r="E158" i="1" s="1"/>
  <c r="K158" i="1"/>
  <c r="L158" i="1" s="1"/>
  <c r="R158" i="1"/>
  <c r="S158" i="1" s="1"/>
  <c r="Y158" i="1"/>
  <c r="Z158" i="1" s="1"/>
  <c r="AF158" i="1"/>
  <c r="AG158" i="1" s="1"/>
  <c r="AM158" i="1"/>
  <c r="AN158" i="1" s="1"/>
  <c r="AT158" i="1"/>
  <c r="AU158" i="1" s="1"/>
  <c r="BA158" i="1"/>
  <c r="BB158" i="1" s="1"/>
  <c r="BO158" i="1"/>
  <c r="BQ158" i="1" s="1"/>
  <c r="D159" i="1"/>
  <c r="E159" i="1" s="1"/>
  <c r="K159" i="1"/>
  <c r="L159" i="1" s="1"/>
  <c r="R159" i="1"/>
  <c r="S159" i="1" s="1"/>
  <c r="Y159" i="1"/>
  <c r="Z159" i="1" s="1"/>
  <c r="AF159" i="1"/>
  <c r="AG159" i="1" s="1"/>
  <c r="AM159" i="1"/>
  <c r="AN159" i="1" s="1"/>
  <c r="AT159" i="1"/>
  <c r="AU159" i="1" s="1"/>
  <c r="BA159" i="1"/>
  <c r="BB159" i="1" s="1"/>
  <c r="BO159" i="1"/>
  <c r="BQ159" i="1" s="1"/>
  <c r="D160" i="1"/>
  <c r="E160" i="1" s="1"/>
  <c r="K160" i="1"/>
  <c r="L160" i="1" s="1"/>
  <c r="R160" i="1"/>
  <c r="S160" i="1" s="1"/>
  <c r="Y160" i="1"/>
  <c r="Z160" i="1" s="1"/>
  <c r="AF160" i="1"/>
  <c r="AG160" i="1" s="1"/>
  <c r="AM160" i="1"/>
  <c r="AN160" i="1" s="1"/>
  <c r="AT160" i="1"/>
  <c r="AU160" i="1" s="1"/>
  <c r="BA160" i="1"/>
  <c r="BB160" i="1" s="1"/>
  <c r="BO160" i="1"/>
  <c r="BQ160" i="1" s="1"/>
  <c r="D161" i="1"/>
  <c r="E161" i="1" s="1"/>
  <c r="K161" i="1"/>
  <c r="L161" i="1" s="1"/>
  <c r="R161" i="1"/>
  <c r="S161" i="1" s="1"/>
  <c r="Y161" i="1"/>
  <c r="Z161" i="1" s="1"/>
  <c r="AF161" i="1"/>
  <c r="AG161" i="1" s="1"/>
  <c r="AM161" i="1"/>
  <c r="AN161" i="1" s="1"/>
  <c r="AT161" i="1"/>
  <c r="AU161" i="1" s="1"/>
  <c r="BA161" i="1"/>
  <c r="BB161" i="1" s="1"/>
  <c r="BO161" i="1"/>
  <c r="BQ161" i="1" s="1"/>
  <c r="D162" i="1"/>
  <c r="E162" i="1" s="1"/>
  <c r="K162" i="1"/>
  <c r="L162" i="1" s="1"/>
  <c r="R162" i="1"/>
  <c r="S162" i="1" s="1"/>
  <c r="Y162" i="1"/>
  <c r="Z162" i="1" s="1"/>
  <c r="AF162" i="1"/>
  <c r="AG162" i="1" s="1"/>
  <c r="AM162" i="1"/>
  <c r="AN162" i="1" s="1"/>
  <c r="AT162" i="1"/>
  <c r="AU162" i="1" s="1"/>
  <c r="BA162" i="1"/>
  <c r="BB162" i="1" s="1"/>
  <c r="BO162" i="1"/>
  <c r="BQ162" i="1" s="1"/>
  <c r="D163" i="1"/>
  <c r="E163" i="1" s="1"/>
  <c r="K163" i="1"/>
  <c r="L163" i="1" s="1"/>
  <c r="R163" i="1"/>
  <c r="S163" i="1" s="1"/>
  <c r="Y163" i="1"/>
  <c r="Z163" i="1" s="1"/>
  <c r="AF163" i="1"/>
  <c r="AG163" i="1" s="1"/>
  <c r="AM163" i="1"/>
  <c r="AN163" i="1" s="1"/>
  <c r="AT163" i="1"/>
  <c r="AU163" i="1" s="1"/>
  <c r="BA163" i="1"/>
  <c r="BB163" i="1" s="1"/>
  <c r="BO163" i="1"/>
  <c r="BQ163" i="1" s="1"/>
  <c r="D164" i="1"/>
  <c r="E164" i="1" s="1"/>
  <c r="K164" i="1"/>
  <c r="L164" i="1" s="1"/>
  <c r="R164" i="1"/>
  <c r="S164" i="1" s="1"/>
  <c r="Y164" i="1"/>
  <c r="Z164" i="1" s="1"/>
  <c r="AF164" i="1"/>
  <c r="AG164" i="1" s="1"/>
  <c r="AM164" i="1"/>
  <c r="AN164" i="1" s="1"/>
  <c r="AT164" i="1"/>
  <c r="AU164" i="1" s="1"/>
  <c r="BA164" i="1"/>
  <c r="BB164" i="1" s="1"/>
  <c r="BO164" i="1"/>
  <c r="BQ164" i="1" s="1"/>
  <c r="D165" i="1"/>
  <c r="E165" i="1" s="1"/>
  <c r="K165" i="1"/>
  <c r="L165" i="1" s="1"/>
  <c r="R165" i="1"/>
  <c r="S165" i="1" s="1"/>
  <c r="Y165" i="1"/>
  <c r="Z165" i="1" s="1"/>
  <c r="AF165" i="1"/>
  <c r="AG165" i="1" s="1"/>
  <c r="AM165" i="1"/>
  <c r="AN165" i="1" s="1"/>
  <c r="AT165" i="1"/>
  <c r="AU165" i="1" s="1"/>
  <c r="BA165" i="1"/>
  <c r="BB165" i="1" s="1"/>
  <c r="BO165" i="1"/>
  <c r="BQ165" i="1" s="1"/>
  <c r="D166" i="1"/>
  <c r="E166" i="1" s="1"/>
  <c r="K166" i="1"/>
  <c r="L166" i="1" s="1"/>
  <c r="R166" i="1"/>
  <c r="S166" i="1" s="1"/>
  <c r="Y166" i="1"/>
  <c r="Z166" i="1" s="1"/>
  <c r="AF166" i="1"/>
  <c r="AG166" i="1" s="1"/>
  <c r="AM166" i="1"/>
  <c r="AN166" i="1" s="1"/>
  <c r="AT166" i="1"/>
  <c r="AU166" i="1" s="1"/>
  <c r="BA166" i="1"/>
  <c r="BB166" i="1" s="1"/>
  <c r="BO166" i="1"/>
  <c r="BQ166" i="1" s="1"/>
  <c r="D167" i="1"/>
  <c r="E167" i="1" s="1"/>
  <c r="K167" i="1"/>
  <c r="L167" i="1" s="1"/>
  <c r="R167" i="1"/>
  <c r="S167" i="1" s="1"/>
  <c r="Y167" i="1"/>
  <c r="Z167" i="1" s="1"/>
  <c r="AF167" i="1"/>
  <c r="AG167" i="1" s="1"/>
  <c r="AM167" i="1"/>
  <c r="AN167" i="1" s="1"/>
  <c r="AT167" i="1"/>
  <c r="AU167" i="1" s="1"/>
  <c r="BA167" i="1"/>
  <c r="BB167" i="1" s="1"/>
  <c r="BO167" i="1"/>
  <c r="BQ167" i="1" s="1"/>
  <c r="D168" i="1"/>
  <c r="E168" i="1" s="1"/>
  <c r="K168" i="1"/>
  <c r="L168" i="1" s="1"/>
  <c r="R168" i="1"/>
  <c r="S168" i="1" s="1"/>
  <c r="Y168" i="1"/>
  <c r="Z168" i="1" s="1"/>
  <c r="AF168" i="1"/>
  <c r="AG168" i="1" s="1"/>
  <c r="AM168" i="1"/>
  <c r="AN168" i="1" s="1"/>
  <c r="AT168" i="1"/>
  <c r="AU168" i="1"/>
  <c r="BA168" i="1"/>
  <c r="BB168" i="1" s="1"/>
  <c r="BO168" i="1"/>
  <c r="BQ168" i="1" s="1"/>
  <c r="D169" i="1"/>
  <c r="E169" i="1" s="1"/>
  <c r="K169" i="1"/>
  <c r="L169" i="1" s="1"/>
  <c r="R169" i="1"/>
  <c r="S169" i="1" s="1"/>
  <c r="Y169" i="1"/>
  <c r="Z169" i="1" s="1"/>
  <c r="AF169" i="1"/>
  <c r="AG169" i="1" s="1"/>
  <c r="AM169" i="1"/>
  <c r="AN169" i="1" s="1"/>
  <c r="AT169" i="1"/>
  <c r="AU169" i="1" s="1"/>
  <c r="BA169" i="1"/>
  <c r="BB169" i="1" s="1"/>
  <c r="BO169" i="1"/>
  <c r="BQ169" i="1" s="1"/>
  <c r="D170" i="1"/>
  <c r="E170" i="1" s="1"/>
  <c r="K170" i="1"/>
  <c r="L170" i="1" s="1"/>
  <c r="R170" i="1"/>
  <c r="S170" i="1" s="1"/>
  <c r="Y170" i="1"/>
  <c r="Z170" i="1" s="1"/>
  <c r="AF170" i="1"/>
  <c r="AG170" i="1" s="1"/>
  <c r="AM170" i="1"/>
  <c r="AN170" i="1" s="1"/>
  <c r="AT170" i="1"/>
  <c r="AU170" i="1" s="1"/>
  <c r="BA170" i="1"/>
  <c r="BB170" i="1" s="1"/>
  <c r="BO170" i="1"/>
  <c r="BQ170" i="1" s="1"/>
  <c r="D171" i="1"/>
  <c r="E171" i="1" s="1"/>
  <c r="K171" i="1"/>
  <c r="L171" i="1" s="1"/>
  <c r="R171" i="1"/>
  <c r="S171" i="1" s="1"/>
  <c r="Y171" i="1"/>
  <c r="Z171" i="1" s="1"/>
  <c r="AF171" i="1"/>
  <c r="AG171" i="1" s="1"/>
  <c r="AM171" i="1"/>
  <c r="AN171" i="1" s="1"/>
  <c r="AT171" i="1"/>
  <c r="AU171" i="1" s="1"/>
  <c r="BA171" i="1"/>
  <c r="BB171" i="1" s="1"/>
  <c r="BO171" i="1"/>
  <c r="BQ171" i="1" s="1"/>
  <c r="D172" i="1"/>
  <c r="E172" i="1" s="1"/>
  <c r="K172" i="1"/>
  <c r="L172" i="1" s="1"/>
  <c r="R172" i="1"/>
  <c r="S172" i="1" s="1"/>
  <c r="Y172" i="1"/>
  <c r="Z172" i="1" s="1"/>
  <c r="AF172" i="1"/>
  <c r="AG172" i="1" s="1"/>
  <c r="AM172" i="1"/>
  <c r="AN172" i="1" s="1"/>
  <c r="AT172" i="1"/>
  <c r="AU172" i="1" s="1"/>
  <c r="BA172" i="1"/>
  <c r="BB172" i="1" s="1"/>
  <c r="BO172" i="1"/>
  <c r="BQ172" i="1" s="1"/>
  <c r="D173" i="1"/>
  <c r="E173" i="1" s="1"/>
  <c r="K173" i="1"/>
  <c r="L173" i="1" s="1"/>
  <c r="R173" i="1"/>
  <c r="S173" i="1" s="1"/>
  <c r="Y173" i="1"/>
  <c r="Z173" i="1" s="1"/>
  <c r="AF173" i="1"/>
  <c r="AG173" i="1" s="1"/>
  <c r="AM173" i="1"/>
  <c r="AN173" i="1" s="1"/>
  <c r="AT173" i="1"/>
  <c r="AU173" i="1" s="1"/>
  <c r="BA173" i="1"/>
  <c r="BB173" i="1" s="1"/>
  <c r="BO173" i="1"/>
  <c r="BQ173" i="1" s="1"/>
  <c r="D174" i="1"/>
  <c r="E174" i="1" s="1"/>
  <c r="K174" i="1"/>
  <c r="L174" i="1" s="1"/>
  <c r="R174" i="1"/>
  <c r="S174" i="1" s="1"/>
  <c r="Y174" i="1"/>
  <c r="Z174" i="1" s="1"/>
  <c r="AF174" i="1"/>
  <c r="AG174" i="1" s="1"/>
  <c r="AM174" i="1"/>
  <c r="AN174" i="1" s="1"/>
  <c r="AT174" i="1"/>
  <c r="AU174" i="1" s="1"/>
  <c r="BA174" i="1"/>
  <c r="BB174" i="1" s="1"/>
  <c r="BO174" i="1"/>
  <c r="BQ174" i="1" s="1"/>
  <c r="D175" i="1"/>
  <c r="E175" i="1" s="1"/>
  <c r="K175" i="1"/>
  <c r="L175" i="1" s="1"/>
  <c r="R175" i="1"/>
  <c r="S175" i="1" s="1"/>
  <c r="Y175" i="1"/>
  <c r="Z175" i="1" s="1"/>
  <c r="AF175" i="1"/>
  <c r="AG175" i="1" s="1"/>
  <c r="AM175" i="1"/>
  <c r="AN175" i="1" s="1"/>
  <c r="AT175" i="1"/>
  <c r="AU175" i="1" s="1"/>
  <c r="BA175" i="1"/>
  <c r="BB175" i="1" s="1"/>
  <c r="BO175" i="1"/>
  <c r="BQ175" i="1" s="1"/>
  <c r="D176" i="1"/>
  <c r="E176" i="1" s="1"/>
  <c r="K176" i="1"/>
  <c r="L176" i="1" s="1"/>
  <c r="R176" i="1"/>
  <c r="S176" i="1" s="1"/>
  <c r="Y176" i="1"/>
  <c r="Z176" i="1" s="1"/>
  <c r="AF176" i="1"/>
  <c r="AG176" i="1" s="1"/>
  <c r="AM176" i="1"/>
  <c r="AN176" i="1" s="1"/>
  <c r="AT176" i="1"/>
  <c r="AU176" i="1" s="1"/>
  <c r="BA176" i="1"/>
  <c r="BB176" i="1" s="1"/>
  <c r="BO176" i="1"/>
  <c r="BQ176" i="1" s="1"/>
  <c r="D177" i="1"/>
  <c r="E177" i="1" s="1"/>
  <c r="K177" i="1"/>
  <c r="L177" i="1" s="1"/>
  <c r="R177" i="1"/>
  <c r="S177" i="1" s="1"/>
  <c r="Y177" i="1"/>
  <c r="Z177" i="1" s="1"/>
  <c r="AF177" i="1"/>
  <c r="AG177" i="1" s="1"/>
  <c r="AM177" i="1"/>
  <c r="AN177" i="1" s="1"/>
  <c r="AT177" i="1"/>
  <c r="AU177" i="1" s="1"/>
  <c r="BA177" i="1"/>
  <c r="BB177" i="1" s="1"/>
  <c r="BO177" i="1"/>
  <c r="BQ177" i="1" s="1"/>
  <c r="D178" i="1"/>
  <c r="E178" i="1" s="1"/>
  <c r="K178" i="1"/>
  <c r="L178" i="1" s="1"/>
  <c r="R178" i="1"/>
  <c r="S178" i="1" s="1"/>
  <c r="Y178" i="1"/>
  <c r="Z178" i="1" s="1"/>
  <c r="AF178" i="1"/>
  <c r="AG178" i="1" s="1"/>
  <c r="AM178" i="1"/>
  <c r="AN178" i="1" s="1"/>
  <c r="AT178" i="1"/>
  <c r="AU178" i="1" s="1"/>
  <c r="BA178" i="1"/>
  <c r="BB178" i="1" s="1"/>
  <c r="BO178" i="1"/>
  <c r="BQ178" i="1" s="1"/>
  <c r="D179" i="1"/>
  <c r="E179" i="1" s="1"/>
  <c r="K179" i="1"/>
  <c r="L179" i="1" s="1"/>
  <c r="R179" i="1"/>
  <c r="S179" i="1" s="1"/>
  <c r="Y179" i="1"/>
  <c r="Z179" i="1" s="1"/>
  <c r="AF179" i="1"/>
  <c r="AG179" i="1" s="1"/>
  <c r="AM179" i="1"/>
  <c r="AN179" i="1" s="1"/>
  <c r="AT179" i="1"/>
  <c r="AU179" i="1" s="1"/>
  <c r="BA179" i="1"/>
  <c r="BB179" i="1" s="1"/>
  <c r="BO179" i="1"/>
  <c r="BQ179" i="1" s="1"/>
  <c r="D180" i="1"/>
  <c r="E180" i="1" s="1"/>
  <c r="K180" i="1"/>
  <c r="L180" i="1" s="1"/>
  <c r="R180" i="1"/>
  <c r="S180" i="1" s="1"/>
  <c r="Y180" i="1"/>
  <c r="Z180" i="1" s="1"/>
  <c r="AF180" i="1"/>
  <c r="AG180" i="1" s="1"/>
  <c r="AM180" i="1"/>
  <c r="AN180" i="1" s="1"/>
  <c r="AT180" i="1"/>
  <c r="AU180" i="1" s="1"/>
  <c r="BA180" i="1"/>
  <c r="BB180" i="1" s="1"/>
  <c r="BO180" i="1"/>
  <c r="BQ180" i="1" s="1"/>
  <c r="D181" i="1"/>
  <c r="E181" i="1" s="1"/>
  <c r="K181" i="1"/>
  <c r="L181" i="1" s="1"/>
  <c r="R181" i="1"/>
  <c r="S181" i="1" s="1"/>
  <c r="Y181" i="1"/>
  <c r="Z181" i="1" s="1"/>
  <c r="AF181" i="1"/>
  <c r="AG181" i="1" s="1"/>
  <c r="AM181" i="1"/>
  <c r="AN181" i="1" s="1"/>
  <c r="AT181" i="1"/>
  <c r="AU181" i="1" s="1"/>
  <c r="BA181" i="1"/>
  <c r="BB181" i="1" s="1"/>
  <c r="BO181" i="1"/>
  <c r="BQ181" i="1" s="1"/>
  <c r="D182" i="1"/>
  <c r="E182" i="1" s="1"/>
  <c r="K182" i="1"/>
  <c r="L182" i="1" s="1"/>
  <c r="R182" i="1"/>
  <c r="S182" i="1" s="1"/>
  <c r="Y182" i="1"/>
  <c r="Z182" i="1" s="1"/>
  <c r="AF182" i="1"/>
  <c r="AG182" i="1" s="1"/>
  <c r="AM182" i="1"/>
  <c r="AN182" i="1" s="1"/>
  <c r="AT182" i="1"/>
  <c r="AU182" i="1" s="1"/>
  <c r="BA182" i="1"/>
  <c r="BB182" i="1" s="1"/>
  <c r="BO182" i="1"/>
  <c r="BQ182" i="1" s="1"/>
  <c r="D183" i="1"/>
  <c r="E183" i="1" s="1"/>
  <c r="K183" i="1"/>
  <c r="L183" i="1" s="1"/>
  <c r="R183" i="1"/>
  <c r="S183" i="1" s="1"/>
  <c r="Y183" i="1"/>
  <c r="Z183" i="1" s="1"/>
  <c r="AF183" i="1"/>
  <c r="AG183" i="1" s="1"/>
  <c r="AM183" i="1"/>
  <c r="AN183" i="1" s="1"/>
  <c r="AT183" i="1"/>
  <c r="AU183" i="1" s="1"/>
  <c r="BA183" i="1"/>
  <c r="BB183" i="1" s="1"/>
  <c r="BO183" i="1"/>
  <c r="BQ183" i="1" s="1"/>
  <c r="D184" i="1"/>
  <c r="E184" i="1" s="1"/>
  <c r="K184" i="1"/>
  <c r="L184" i="1" s="1"/>
  <c r="R184" i="1"/>
  <c r="S184" i="1" s="1"/>
  <c r="Y184" i="1"/>
  <c r="Z184" i="1" s="1"/>
  <c r="AF184" i="1"/>
  <c r="AG184" i="1" s="1"/>
  <c r="AM184" i="1"/>
  <c r="AN184" i="1" s="1"/>
  <c r="AT184" i="1"/>
  <c r="AU184" i="1" s="1"/>
  <c r="BA184" i="1"/>
  <c r="BB184" i="1" s="1"/>
  <c r="BO184" i="1"/>
  <c r="BQ184" i="1" s="1"/>
  <c r="D185" i="1"/>
  <c r="E185" i="1" s="1"/>
  <c r="K185" i="1"/>
  <c r="L185" i="1" s="1"/>
  <c r="R185" i="1"/>
  <c r="S185" i="1" s="1"/>
  <c r="Y185" i="1"/>
  <c r="Z185" i="1" s="1"/>
  <c r="AF185" i="1"/>
  <c r="AG185" i="1" s="1"/>
  <c r="AM185" i="1"/>
  <c r="AN185" i="1" s="1"/>
  <c r="AT185" i="1"/>
  <c r="AU185" i="1" s="1"/>
  <c r="BA185" i="1"/>
  <c r="BB185" i="1" s="1"/>
  <c r="BO185" i="1"/>
  <c r="BQ185" i="1" s="1"/>
  <c r="D186" i="1"/>
  <c r="E186" i="1" s="1"/>
  <c r="K186" i="1"/>
  <c r="L186" i="1" s="1"/>
  <c r="R186" i="1"/>
  <c r="S186" i="1" s="1"/>
  <c r="Y186" i="1"/>
  <c r="Z186" i="1" s="1"/>
  <c r="AF186" i="1"/>
  <c r="AG186" i="1" s="1"/>
  <c r="AM186" i="1"/>
  <c r="AN186" i="1" s="1"/>
  <c r="AT186" i="1"/>
  <c r="AU186" i="1" s="1"/>
  <c r="BA186" i="1"/>
  <c r="BB186" i="1" s="1"/>
  <c r="BO186" i="1"/>
  <c r="BQ186" i="1" s="1"/>
  <c r="D187" i="1"/>
  <c r="E187" i="1" s="1"/>
  <c r="K187" i="1"/>
  <c r="L187" i="1" s="1"/>
  <c r="R187" i="1"/>
  <c r="S187" i="1" s="1"/>
  <c r="Y187" i="1"/>
  <c r="Z187" i="1" s="1"/>
  <c r="AF187" i="1"/>
  <c r="AG187" i="1" s="1"/>
  <c r="AM187" i="1"/>
  <c r="AN187" i="1" s="1"/>
  <c r="AT187" i="1"/>
  <c r="AU187" i="1" s="1"/>
  <c r="BA187" i="1"/>
  <c r="BB187" i="1" s="1"/>
  <c r="BO187" i="1"/>
  <c r="BQ187" i="1" s="1"/>
  <c r="D188" i="1"/>
  <c r="E188" i="1" s="1"/>
  <c r="K188" i="1"/>
  <c r="L188" i="1" s="1"/>
  <c r="R188" i="1"/>
  <c r="S188" i="1" s="1"/>
  <c r="Y188" i="1"/>
  <c r="Z188" i="1" s="1"/>
  <c r="AF188" i="1"/>
  <c r="AG188" i="1" s="1"/>
  <c r="AM188" i="1"/>
  <c r="AN188" i="1" s="1"/>
  <c r="AT188" i="1"/>
  <c r="AU188" i="1" s="1"/>
  <c r="BA188" i="1"/>
  <c r="BB188" i="1" s="1"/>
  <c r="BO188" i="1"/>
  <c r="BQ188" i="1" s="1"/>
  <c r="D189" i="1"/>
  <c r="E189" i="1" s="1"/>
  <c r="K189" i="1"/>
  <c r="L189" i="1" s="1"/>
  <c r="R189" i="1"/>
  <c r="S189" i="1" s="1"/>
  <c r="Y189" i="1"/>
  <c r="Z189" i="1" s="1"/>
  <c r="AF189" i="1"/>
  <c r="AG189" i="1" s="1"/>
  <c r="AM189" i="1"/>
  <c r="AN189" i="1" s="1"/>
  <c r="AT189" i="1"/>
  <c r="AU189" i="1" s="1"/>
  <c r="BA189" i="1"/>
  <c r="BB189" i="1" s="1"/>
  <c r="BO189" i="1"/>
  <c r="BQ189" i="1" s="1"/>
  <c r="D190" i="1"/>
  <c r="E190" i="1" s="1"/>
  <c r="K190" i="1"/>
  <c r="L190" i="1" s="1"/>
  <c r="R190" i="1"/>
  <c r="S190" i="1" s="1"/>
  <c r="Y190" i="1"/>
  <c r="Z190" i="1" s="1"/>
  <c r="AF190" i="1"/>
  <c r="AG190" i="1" s="1"/>
  <c r="AM190" i="1"/>
  <c r="AN190" i="1" s="1"/>
  <c r="AT190" i="1"/>
  <c r="AU190" i="1" s="1"/>
  <c r="BA190" i="1"/>
  <c r="BB190" i="1" s="1"/>
  <c r="BO190" i="1"/>
  <c r="BQ190" i="1" s="1"/>
  <c r="D191" i="1"/>
  <c r="E191" i="1" s="1"/>
  <c r="K191" i="1"/>
  <c r="L191" i="1" s="1"/>
  <c r="R191" i="1"/>
  <c r="S191" i="1" s="1"/>
  <c r="Y191" i="1"/>
  <c r="Z191" i="1" s="1"/>
  <c r="AF191" i="1"/>
  <c r="AG191" i="1" s="1"/>
  <c r="AM191" i="1"/>
  <c r="AN191" i="1" s="1"/>
  <c r="AT191" i="1"/>
  <c r="AU191" i="1" s="1"/>
  <c r="BA191" i="1"/>
  <c r="BB191" i="1" s="1"/>
  <c r="BO191" i="1"/>
  <c r="BQ191" i="1" s="1"/>
  <c r="D192" i="1"/>
  <c r="E192" i="1" s="1"/>
  <c r="K192" i="1"/>
  <c r="L192" i="1" s="1"/>
  <c r="R192" i="1"/>
  <c r="S192" i="1" s="1"/>
  <c r="Y192" i="1"/>
  <c r="Z192" i="1" s="1"/>
  <c r="AF192" i="1"/>
  <c r="AG192" i="1" s="1"/>
  <c r="AM192" i="1"/>
  <c r="AN192" i="1" s="1"/>
  <c r="AT192" i="1"/>
  <c r="AU192" i="1" s="1"/>
  <c r="BA192" i="1"/>
  <c r="BB192" i="1" s="1"/>
  <c r="BO192" i="1"/>
  <c r="BQ192" i="1" s="1"/>
  <c r="D193" i="1"/>
  <c r="E193" i="1" s="1"/>
  <c r="K193" i="1"/>
  <c r="L193" i="1" s="1"/>
  <c r="R193" i="1"/>
  <c r="S193" i="1" s="1"/>
  <c r="Y193" i="1"/>
  <c r="Z193" i="1" s="1"/>
  <c r="AF193" i="1"/>
  <c r="AG193" i="1" s="1"/>
  <c r="AM193" i="1"/>
  <c r="AN193" i="1" s="1"/>
  <c r="AT193" i="1"/>
  <c r="AU193" i="1" s="1"/>
  <c r="BA193" i="1"/>
  <c r="BB193" i="1" s="1"/>
  <c r="BO193" i="1"/>
  <c r="BQ193" i="1" s="1"/>
  <c r="D194" i="1"/>
  <c r="E194" i="1" s="1"/>
  <c r="K194" i="1"/>
  <c r="L194" i="1" s="1"/>
  <c r="R194" i="1"/>
  <c r="S194" i="1" s="1"/>
  <c r="Y194" i="1"/>
  <c r="Z194" i="1" s="1"/>
  <c r="AF194" i="1"/>
  <c r="AG194" i="1" s="1"/>
  <c r="AM194" i="1"/>
  <c r="AN194" i="1" s="1"/>
  <c r="AT194" i="1"/>
  <c r="AU194" i="1" s="1"/>
  <c r="BA194" i="1"/>
  <c r="BB194" i="1" s="1"/>
  <c r="BO194" i="1"/>
  <c r="BQ194" i="1" s="1"/>
  <c r="D195" i="1"/>
  <c r="E195" i="1" s="1"/>
  <c r="K195" i="1"/>
  <c r="L195" i="1" s="1"/>
  <c r="R195" i="1"/>
  <c r="S195" i="1" s="1"/>
  <c r="Y195" i="1"/>
  <c r="Z195" i="1" s="1"/>
  <c r="AF195" i="1"/>
  <c r="AG195" i="1" s="1"/>
  <c r="AM195" i="1"/>
  <c r="AN195" i="1" s="1"/>
  <c r="AT195" i="1"/>
  <c r="AU195" i="1" s="1"/>
  <c r="BA195" i="1"/>
  <c r="BB195" i="1" s="1"/>
  <c r="BO195" i="1"/>
  <c r="BQ195" i="1" s="1"/>
  <c r="D196" i="1"/>
  <c r="E196" i="1" s="1"/>
  <c r="K196" i="1"/>
  <c r="L196" i="1" s="1"/>
  <c r="R196" i="1"/>
  <c r="S196" i="1" s="1"/>
  <c r="Y196" i="1"/>
  <c r="Z196" i="1" s="1"/>
  <c r="AF196" i="1"/>
  <c r="AG196" i="1" s="1"/>
  <c r="AM196" i="1"/>
  <c r="AN196" i="1" s="1"/>
  <c r="AT196" i="1"/>
  <c r="AU196" i="1" s="1"/>
  <c r="BA196" i="1"/>
  <c r="BB196" i="1" s="1"/>
  <c r="BO196" i="1"/>
  <c r="BQ196" i="1" s="1"/>
  <c r="D197" i="1"/>
  <c r="E197" i="1" s="1"/>
  <c r="K197" i="1"/>
  <c r="L197" i="1" s="1"/>
  <c r="R197" i="1"/>
  <c r="S197" i="1" s="1"/>
  <c r="Y197" i="1"/>
  <c r="Z197" i="1" s="1"/>
  <c r="AF197" i="1"/>
  <c r="AG197" i="1" s="1"/>
  <c r="AM197" i="1"/>
  <c r="AN197" i="1" s="1"/>
  <c r="AT197" i="1"/>
  <c r="AU197" i="1" s="1"/>
  <c r="BA197" i="1"/>
  <c r="BB197" i="1" s="1"/>
  <c r="BO197" i="1"/>
  <c r="BQ197" i="1" s="1"/>
  <c r="D198" i="1"/>
  <c r="E198" i="1" s="1"/>
  <c r="K198" i="1"/>
  <c r="L198" i="1" s="1"/>
  <c r="R198" i="1"/>
  <c r="S198" i="1" s="1"/>
  <c r="Y198" i="1"/>
  <c r="Z198" i="1" s="1"/>
  <c r="AF198" i="1"/>
  <c r="AG198" i="1" s="1"/>
  <c r="AM198" i="1"/>
  <c r="AN198" i="1" s="1"/>
  <c r="AT198" i="1"/>
  <c r="AU198" i="1" s="1"/>
  <c r="BA198" i="1"/>
  <c r="BB198" i="1" s="1"/>
  <c r="BO198" i="1"/>
  <c r="BQ198" i="1" s="1"/>
  <c r="D199" i="1"/>
  <c r="E199" i="1" s="1"/>
  <c r="K199" i="1"/>
  <c r="L199" i="1" s="1"/>
  <c r="R199" i="1"/>
  <c r="S199" i="1" s="1"/>
  <c r="Y199" i="1"/>
  <c r="Z199" i="1" s="1"/>
  <c r="AF199" i="1"/>
  <c r="AG199" i="1" s="1"/>
  <c r="AM199" i="1"/>
  <c r="AN199" i="1" s="1"/>
  <c r="AT199" i="1"/>
  <c r="AU199" i="1" s="1"/>
  <c r="BA199" i="1"/>
  <c r="BB199" i="1" s="1"/>
  <c r="BO199" i="1"/>
  <c r="BQ199" i="1" s="1"/>
  <c r="D200" i="1"/>
  <c r="E200" i="1" s="1"/>
  <c r="K200" i="1"/>
  <c r="L200" i="1" s="1"/>
  <c r="R200" i="1"/>
  <c r="S200" i="1" s="1"/>
  <c r="Y200" i="1"/>
  <c r="Z200" i="1" s="1"/>
  <c r="AF200" i="1"/>
  <c r="AG200" i="1" s="1"/>
  <c r="AM200" i="1"/>
  <c r="AN200" i="1" s="1"/>
  <c r="AT200" i="1"/>
  <c r="AU200" i="1" s="1"/>
  <c r="BA200" i="1"/>
  <c r="BB200" i="1" s="1"/>
  <c r="BO200" i="1"/>
  <c r="BQ200" i="1" s="1"/>
  <c r="D201" i="1"/>
  <c r="E201" i="1" s="1"/>
  <c r="K201" i="1"/>
  <c r="L201" i="1" s="1"/>
  <c r="R201" i="1"/>
  <c r="S201" i="1" s="1"/>
  <c r="Y201" i="1"/>
  <c r="Z201" i="1" s="1"/>
  <c r="AF201" i="1"/>
  <c r="AG201" i="1" s="1"/>
  <c r="AM201" i="1"/>
  <c r="AN201" i="1" s="1"/>
  <c r="AT201" i="1"/>
  <c r="AU201" i="1" s="1"/>
  <c r="BA201" i="1"/>
  <c r="BB201" i="1" s="1"/>
  <c r="BO201" i="1"/>
  <c r="BQ201" i="1" s="1"/>
  <c r="D202" i="1"/>
  <c r="E202" i="1" s="1"/>
  <c r="K202" i="1"/>
  <c r="L202" i="1" s="1"/>
  <c r="R202" i="1"/>
  <c r="S202" i="1" s="1"/>
  <c r="Y202" i="1"/>
  <c r="Z202" i="1" s="1"/>
  <c r="AF202" i="1"/>
  <c r="AG202" i="1" s="1"/>
  <c r="AM202" i="1"/>
  <c r="AN202" i="1" s="1"/>
  <c r="AT202" i="1"/>
  <c r="AU202" i="1" s="1"/>
  <c r="BA202" i="1"/>
  <c r="BB202" i="1" s="1"/>
  <c r="BO202" i="1"/>
  <c r="BQ202" i="1" s="1"/>
  <c r="D203" i="1"/>
  <c r="E203" i="1" s="1"/>
  <c r="K203" i="1"/>
  <c r="L203" i="1" s="1"/>
  <c r="R203" i="1"/>
  <c r="S203" i="1" s="1"/>
  <c r="Y203" i="1"/>
  <c r="Z203" i="1" s="1"/>
  <c r="AF203" i="1"/>
  <c r="AG203" i="1" s="1"/>
  <c r="AM203" i="1"/>
  <c r="AN203" i="1" s="1"/>
  <c r="AT203" i="1"/>
  <c r="AU203" i="1" s="1"/>
  <c r="BA203" i="1"/>
  <c r="BB203" i="1" s="1"/>
  <c r="BO203" i="1"/>
  <c r="BQ203" i="1" s="1"/>
  <c r="D204" i="1"/>
  <c r="E204" i="1" s="1"/>
  <c r="K204" i="1"/>
  <c r="L204" i="1" s="1"/>
  <c r="R204" i="1"/>
  <c r="S204" i="1" s="1"/>
  <c r="Y204" i="1"/>
  <c r="Z204" i="1" s="1"/>
  <c r="AF204" i="1"/>
  <c r="AG204" i="1" s="1"/>
  <c r="AM204" i="1"/>
  <c r="AN204" i="1" s="1"/>
  <c r="AT204" i="1"/>
  <c r="AU204" i="1" s="1"/>
  <c r="BA204" i="1"/>
  <c r="BB204" i="1" s="1"/>
  <c r="BO204" i="1"/>
  <c r="BQ204" i="1" s="1"/>
  <c r="D205" i="1"/>
  <c r="E205" i="1" s="1"/>
  <c r="K205" i="1"/>
  <c r="L205" i="1" s="1"/>
  <c r="R205" i="1"/>
  <c r="S205" i="1" s="1"/>
  <c r="Y205" i="1"/>
  <c r="Z205" i="1" s="1"/>
  <c r="AF205" i="1"/>
  <c r="AG205" i="1" s="1"/>
  <c r="AM205" i="1"/>
  <c r="AN205" i="1" s="1"/>
  <c r="AT205" i="1"/>
  <c r="AU205" i="1" s="1"/>
  <c r="BA205" i="1"/>
  <c r="BB205" i="1" s="1"/>
  <c r="BO205" i="1"/>
  <c r="BQ205" i="1" s="1"/>
  <c r="D206" i="1"/>
  <c r="E206" i="1" s="1"/>
  <c r="K206" i="1"/>
  <c r="L206" i="1" s="1"/>
  <c r="R206" i="1"/>
  <c r="S206" i="1" s="1"/>
  <c r="Y206" i="1"/>
  <c r="Z206" i="1" s="1"/>
  <c r="AF206" i="1"/>
  <c r="AG206" i="1" s="1"/>
  <c r="AM206" i="1"/>
  <c r="AN206" i="1" s="1"/>
  <c r="AT206" i="1"/>
  <c r="AU206" i="1" s="1"/>
  <c r="BA206" i="1"/>
  <c r="BB206" i="1" s="1"/>
  <c r="BO206" i="1"/>
  <c r="BQ206" i="1" s="1"/>
  <c r="D207" i="1"/>
  <c r="E207" i="1" s="1"/>
  <c r="K207" i="1"/>
  <c r="L207" i="1" s="1"/>
  <c r="R207" i="1"/>
  <c r="S207" i="1" s="1"/>
  <c r="Y207" i="1"/>
  <c r="Z207" i="1" s="1"/>
  <c r="AF207" i="1"/>
  <c r="AG207" i="1" s="1"/>
  <c r="AM207" i="1"/>
  <c r="AN207" i="1" s="1"/>
  <c r="AT207" i="1"/>
  <c r="AU207" i="1" s="1"/>
  <c r="BA207" i="1"/>
  <c r="BB207" i="1" s="1"/>
  <c r="BO207" i="1"/>
  <c r="BQ207" i="1" s="1"/>
  <c r="D208" i="1"/>
  <c r="E208" i="1" s="1"/>
  <c r="K208" i="1"/>
  <c r="L208" i="1" s="1"/>
  <c r="R208" i="1"/>
  <c r="S208" i="1" s="1"/>
  <c r="Y208" i="1"/>
  <c r="Z208" i="1" s="1"/>
  <c r="AF208" i="1"/>
  <c r="AG208" i="1" s="1"/>
  <c r="AM208" i="1"/>
  <c r="AN208" i="1" s="1"/>
  <c r="AT208" i="1"/>
  <c r="AU208" i="1" s="1"/>
  <c r="BA208" i="1"/>
  <c r="BB208" i="1" s="1"/>
  <c r="BO208" i="1"/>
  <c r="BQ208" i="1" s="1"/>
  <c r="D209" i="1"/>
  <c r="E209" i="1" s="1"/>
  <c r="K209" i="1"/>
  <c r="L209" i="1" s="1"/>
  <c r="R209" i="1"/>
  <c r="S209" i="1" s="1"/>
  <c r="Y209" i="1"/>
  <c r="Z209" i="1" s="1"/>
  <c r="AF209" i="1"/>
  <c r="AG209" i="1" s="1"/>
  <c r="AM209" i="1"/>
  <c r="AN209" i="1" s="1"/>
  <c r="AT209" i="1"/>
  <c r="AU209" i="1" s="1"/>
  <c r="BA209" i="1"/>
  <c r="BB209" i="1" s="1"/>
  <c r="BO209" i="1"/>
  <c r="BQ209" i="1" s="1"/>
  <c r="D210" i="1"/>
  <c r="E210" i="1" s="1"/>
  <c r="K210" i="1"/>
  <c r="L210" i="1" s="1"/>
  <c r="R210" i="1"/>
  <c r="S210" i="1" s="1"/>
  <c r="Y210" i="1"/>
  <c r="Z210" i="1" s="1"/>
  <c r="AF210" i="1"/>
  <c r="AG210" i="1" s="1"/>
  <c r="AM210" i="1"/>
  <c r="AN210" i="1" s="1"/>
  <c r="AT210" i="1"/>
  <c r="AU210" i="1" s="1"/>
  <c r="BA210" i="1"/>
  <c r="BB210" i="1" s="1"/>
  <c r="BO210" i="1"/>
  <c r="BQ210" i="1" s="1"/>
  <c r="D211" i="1"/>
  <c r="E211" i="1" s="1"/>
  <c r="K211" i="1"/>
  <c r="L211" i="1" s="1"/>
  <c r="R211" i="1"/>
  <c r="S211" i="1" s="1"/>
  <c r="Y211" i="1"/>
  <c r="Z211" i="1" s="1"/>
  <c r="AF211" i="1"/>
  <c r="AG211" i="1" s="1"/>
  <c r="AM211" i="1"/>
  <c r="AN211" i="1" s="1"/>
  <c r="AT211" i="1"/>
  <c r="AU211" i="1" s="1"/>
  <c r="BA211" i="1"/>
  <c r="BB211" i="1" s="1"/>
  <c r="BO211" i="1"/>
  <c r="BQ211" i="1" s="1"/>
  <c r="D212" i="1"/>
  <c r="E212" i="1" s="1"/>
  <c r="K212" i="1"/>
  <c r="L212" i="1" s="1"/>
  <c r="R212" i="1"/>
  <c r="S212" i="1" s="1"/>
  <c r="Y212" i="1"/>
  <c r="Z212" i="1" s="1"/>
  <c r="AF212" i="1"/>
  <c r="AG212" i="1" s="1"/>
  <c r="AM212" i="1"/>
  <c r="AN212" i="1" s="1"/>
  <c r="AT212" i="1"/>
  <c r="AU212" i="1" s="1"/>
  <c r="BA212" i="1"/>
  <c r="BB212" i="1" s="1"/>
  <c r="BO212" i="1"/>
  <c r="BQ212" i="1" s="1"/>
  <c r="D213" i="1"/>
  <c r="E213" i="1" s="1"/>
  <c r="K213" i="1"/>
  <c r="L213" i="1" s="1"/>
  <c r="R213" i="1"/>
  <c r="S213" i="1" s="1"/>
  <c r="Y213" i="1"/>
  <c r="Z213" i="1" s="1"/>
  <c r="AF213" i="1"/>
  <c r="AG213" i="1" s="1"/>
  <c r="AM213" i="1"/>
  <c r="AN213" i="1" s="1"/>
  <c r="AT213" i="1"/>
  <c r="AU213" i="1" s="1"/>
  <c r="BA213" i="1"/>
  <c r="BB213" i="1" s="1"/>
  <c r="BO213" i="1"/>
  <c r="BQ213" i="1" s="1"/>
  <c r="D214" i="1"/>
  <c r="E214" i="1" s="1"/>
  <c r="K214" i="1"/>
  <c r="L214" i="1" s="1"/>
  <c r="R214" i="1"/>
  <c r="S214" i="1" s="1"/>
  <c r="Y214" i="1"/>
  <c r="Z214" i="1" s="1"/>
  <c r="AF214" i="1"/>
  <c r="AG214" i="1" s="1"/>
  <c r="AM214" i="1"/>
  <c r="AN214" i="1" s="1"/>
  <c r="AT214" i="1"/>
  <c r="AU214" i="1" s="1"/>
  <c r="BA214" i="1"/>
  <c r="BB214" i="1" s="1"/>
  <c r="BO214" i="1"/>
  <c r="BQ214" i="1" s="1"/>
  <c r="D215" i="1"/>
  <c r="E215" i="1" s="1"/>
  <c r="K215" i="1"/>
  <c r="L215" i="1" s="1"/>
  <c r="R215" i="1"/>
  <c r="S215" i="1" s="1"/>
  <c r="Y215" i="1"/>
  <c r="Z215" i="1" s="1"/>
  <c r="AF215" i="1"/>
  <c r="AG215" i="1" s="1"/>
  <c r="AM215" i="1"/>
  <c r="AN215" i="1" s="1"/>
  <c r="AT215" i="1"/>
  <c r="AU215" i="1" s="1"/>
  <c r="BA215" i="1"/>
  <c r="BB215" i="1" s="1"/>
  <c r="BO215" i="1"/>
  <c r="BQ215" i="1" s="1"/>
  <c r="D216" i="1"/>
  <c r="E216" i="1" s="1"/>
  <c r="K216" i="1"/>
  <c r="L216" i="1" s="1"/>
  <c r="R216" i="1"/>
  <c r="S216" i="1"/>
  <c r="Y216" i="1"/>
  <c r="Z216" i="1" s="1"/>
  <c r="AF216" i="1"/>
  <c r="AG216" i="1" s="1"/>
  <c r="AM216" i="1"/>
  <c r="AN216" i="1" s="1"/>
  <c r="AT216" i="1"/>
  <c r="AU216" i="1" s="1"/>
  <c r="BA216" i="1"/>
  <c r="BB216" i="1" s="1"/>
  <c r="BO216" i="1"/>
  <c r="BQ216" i="1" s="1"/>
  <c r="D217" i="1"/>
  <c r="E217" i="1" s="1"/>
  <c r="K217" i="1"/>
  <c r="L217" i="1" s="1"/>
  <c r="R217" i="1"/>
  <c r="S217" i="1" s="1"/>
  <c r="Y217" i="1"/>
  <c r="Z217" i="1" s="1"/>
  <c r="AF217" i="1"/>
  <c r="AG217" i="1" s="1"/>
  <c r="AM217" i="1"/>
  <c r="AN217" i="1" s="1"/>
  <c r="AT217" i="1"/>
  <c r="AU217" i="1" s="1"/>
  <c r="BA217" i="1"/>
  <c r="BB217" i="1" s="1"/>
  <c r="BO217" i="1"/>
  <c r="BQ217" i="1" s="1"/>
  <c r="D218" i="1"/>
  <c r="E218" i="1" s="1"/>
  <c r="K218" i="1"/>
  <c r="L218" i="1" s="1"/>
  <c r="R218" i="1"/>
  <c r="S218" i="1" s="1"/>
  <c r="Y218" i="1"/>
  <c r="Z218" i="1" s="1"/>
  <c r="AF218" i="1"/>
  <c r="AG218" i="1" s="1"/>
  <c r="AM218" i="1"/>
  <c r="AN218" i="1" s="1"/>
  <c r="AT218" i="1"/>
  <c r="AU218" i="1" s="1"/>
  <c r="BA218" i="1"/>
  <c r="BB218" i="1" s="1"/>
  <c r="BO218" i="1"/>
  <c r="BQ218" i="1" s="1"/>
  <c r="D219" i="1"/>
  <c r="E219" i="1" s="1"/>
  <c r="K219" i="1"/>
  <c r="L219" i="1" s="1"/>
  <c r="R219" i="1"/>
  <c r="S219" i="1" s="1"/>
  <c r="Y219" i="1"/>
  <c r="Z219" i="1" s="1"/>
  <c r="AF219" i="1"/>
  <c r="AG219" i="1" s="1"/>
  <c r="AM219" i="1"/>
  <c r="AN219" i="1" s="1"/>
  <c r="AT219" i="1"/>
  <c r="AU219" i="1" s="1"/>
  <c r="BA219" i="1"/>
  <c r="BB219" i="1" s="1"/>
  <c r="BO219" i="1"/>
  <c r="BQ219" i="1" s="1"/>
  <c r="D220" i="1"/>
  <c r="E220" i="1" s="1"/>
  <c r="K220" i="1"/>
  <c r="L220" i="1" s="1"/>
  <c r="R220" i="1"/>
  <c r="S220" i="1" s="1"/>
  <c r="Y220" i="1"/>
  <c r="Z220" i="1" s="1"/>
  <c r="AF220" i="1"/>
  <c r="AG220" i="1" s="1"/>
  <c r="AM220" i="1"/>
  <c r="AN220" i="1" s="1"/>
  <c r="AT220" i="1"/>
  <c r="AU220" i="1" s="1"/>
  <c r="BA220" i="1"/>
  <c r="BB220" i="1" s="1"/>
  <c r="BO220" i="1"/>
  <c r="BQ220" i="1" s="1"/>
  <c r="D221" i="1"/>
  <c r="E221" i="1" s="1"/>
  <c r="K221" i="1"/>
  <c r="L221" i="1" s="1"/>
  <c r="R221" i="1"/>
  <c r="S221" i="1" s="1"/>
  <c r="Y221" i="1"/>
  <c r="Z221" i="1" s="1"/>
  <c r="AF221" i="1"/>
  <c r="AG221" i="1" s="1"/>
  <c r="AM221" i="1"/>
  <c r="AN221" i="1" s="1"/>
  <c r="AT221" i="1"/>
  <c r="AU221" i="1" s="1"/>
  <c r="BA221" i="1"/>
  <c r="BB221" i="1" s="1"/>
  <c r="BO221" i="1"/>
  <c r="BQ221" i="1" s="1"/>
  <c r="D222" i="1"/>
  <c r="E222" i="1" s="1"/>
  <c r="K222" i="1"/>
  <c r="L222" i="1" s="1"/>
  <c r="R222" i="1"/>
  <c r="S222" i="1" s="1"/>
  <c r="Y222" i="1"/>
  <c r="Z222" i="1" s="1"/>
  <c r="AF222" i="1"/>
  <c r="AG222" i="1" s="1"/>
  <c r="AM222" i="1"/>
  <c r="AN222" i="1" s="1"/>
  <c r="AT222" i="1"/>
  <c r="AU222" i="1" s="1"/>
  <c r="BA222" i="1"/>
  <c r="BB222" i="1" s="1"/>
  <c r="BO222" i="1"/>
  <c r="BQ222" i="1" s="1"/>
  <c r="D223" i="1"/>
  <c r="E223" i="1" s="1"/>
  <c r="K223" i="1"/>
  <c r="L223" i="1" s="1"/>
  <c r="R223" i="1"/>
  <c r="S223" i="1" s="1"/>
  <c r="Y223" i="1"/>
  <c r="Z223" i="1" s="1"/>
  <c r="AF223" i="1"/>
  <c r="AG223" i="1" s="1"/>
  <c r="AM223" i="1"/>
  <c r="AN223" i="1" s="1"/>
  <c r="AT223" i="1"/>
  <c r="AU223" i="1" s="1"/>
  <c r="BA223" i="1"/>
  <c r="BB223" i="1" s="1"/>
  <c r="BO223" i="1"/>
  <c r="BQ223" i="1" s="1"/>
  <c r="D224" i="1"/>
  <c r="E224" i="1" s="1"/>
  <c r="K224" i="1"/>
  <c r="L224" i="1" s="1"/>
  <c r="R224" i="1"/>
  <c r="S224" i="1" s="1"/>
  <c r="Y224" i="1"/>
  <c r="Z224" i="1" s="1"/>
  <c r="AF224" i="1"/>
  <c r="AG224" i="1" s="1"/>
  <c r="AM224" i="1"/>
  <c r="AN224" i="1" s="1"/>
  <c r="AT224" i="1"/>
  <c r="AU224" i="1" s="1"/>
  <c r="BA224" i="1"/>
  <c r="BB224" i="1" s="1"/>
  <c r="BO224" i="1"/>
  <c r="BQ224" i="1" s="1"/>
  <c r="D225" i="1"/>
  <c r="E225" i="1" s="1"/>
  <c r="K225" i="1"/>
  <c r="L225" i="1" s="1"/>
  <c r="R225" i="1"/>
  <c r="S225" i="1" s="1"/>
  <c r="Y225" i="1"/>
  <c r="Z225" i="1" s="1"/>
  <c r="AF225" i="1"/>
  <c r="AG225" i="1" s="1"/>
  <c r="AM225" i="1"/>
  <c r="AN225" i="1" s="1"/>
  <c r="AT225" i="1"/>
  <c r="AU225" i="1" s="1"/>
  <c r="BA225" i="1"/>
  <c r="BB225" i="1" s="1"/>
  <c r="BO225" i="1"/>
  <c r="BQ225" i="1" s="1"/>
  <c r="D226" i="1"/>
  <c r="E226" i="1" s="1"/>
  <c r="K226" i="1"/>
  <c r="L226" i="1" s="1"/>
  <c r="R226" i="1"/>
  <c r="S226" i="1" s="1"/>
  <c r="Y226" i="1"/>
  <c r="Z226" i="1" s="1"/>
  <c r="AF226" i="1"/>
  <c r="AG226" i="1" s="1"/>
  <c r="AM226" i="1"/>
  <c r="AN226" i="1" s="1"/>
  <c r="AT226" i="1"/>
  <c r="AU226" i="1" s="1"/>
  <c r="BA226" i="1"/>
  <c r="BB226" i="1" s="1"/>
  <c r="BO226" i="1"/>
  <c r="BQ226" i="1" s="1"/>
  <c r="D227" i="1"/>
  <c r="E227" i="1" s="1"/>
  <c r="K227" i="1"/>
  <c r="L227" i="1" s="1"/>
  <c r="R227" i="1"/>
  <c r="S227" i="1" s="1"/>
  <c r="Y227" i="1"/>
  <c r="Z227" i="1" s="1"/>
  <c r="AF227" i="1"/>
  <c r="AG227" i="1" s="1"/>
  <c r="AM227" i="1"/>
  <c r="AN227" i="1" s="1"/>
  <c r="AT227" i="1"/>
  <c r="AU227" i="1" s="1"/>
  <c r="BA227" i="1"/>
  <c r="BB227" i="1" s="1"/>
  <c r="BO227" i="1"/>
  <c r="BQ227" i="1" s="1"/>
  <c r="D228" i="1"/>
  <c r="E228" i="1" s="1"/>
  <c r="K228" i="1"/>
  <c r="L228" i="1" s="1"/>
  <c r="R228" i="1"/>
  <c r="S228" i="1" s="1"/>
  <c r="Y228" i="1"/>
  <c r="Z228" i="1" s="1"/>
  <c r="AF228" i="1"/>
  <c r="AG228" i="1" s="1"/>
  <c r="AM228" i="1"/>
  <c r="AN228" i="1" s="1"/>
  <c r="AT228" i="1"/>
  <c r="AU228" i="1" s="1"/>
  <c r="BA228" i="1"/>
  <c r="BB228" i="1" s="1"/>
  <c r="BO228" i="1"/>
  <c r="BQ228" i="1" s="1"/>
  <c r="D229" i="1"/>
  <c r="E229" i="1" s="1"/>
  <c r="K229" i="1"/>
  <c r="L229" i="1" s="1"/>
  <c r="R229" i="1"/>
  <c r="S229" i="1" s="1"/>
  <c r="Y229" i="1"/>
  <c r="Z229" i="1" s="1"/>
  <c r="AF229" i="1"/>
  <c r="AG229" i="1" s="1"/>
  <c r="AM229" i="1"/>
  <c r="AN229" i="1" s="1"/>
  <c r="AT229" i="1"/>
  <c r="AU229" i="1" s="1"/>
  <c r="BA229" i="1"/>
  <c r="BB229" i="1" s="1"/>
  <c r="BO229" i="1"/>
  <c r="BQ229" i="1" s="1"/>
  <c r="D230" i="1"/>
  <c r="E230" i="1" s="1"/>
  <c r="K230" i="1"/>
  <c r="L230" i="1" s="1"/>
  <c r="R230" i="1"/>
  <c r="S230" i="1" s="1"/>
  <c r="Y230" i="1"/>
  <c r="Z230" i="1" s="1"/>
  <c r="AF230" i="1"/>
  <c r="AG230" i="1" s="1"/>
  <c r="AM230" i="1"/>
  <c r="AN230" i="1" s="1"/>
  <c r="AT230" i="1"/>
  <c r="AU230" i="1" s="1"/>
  <c r="BA230" i="1"/>
  <c r="BB230" i="1" s="1"/>
  <c r="BO230" i="1"/>
  <c r="BQ230" i="1" s="1"/>
  <c r="D231" i="1"/>
  <c r="E231" i="1" s="1"/>
  <c r="K231" i="1"/>
  <c r="L231" i="1" s="1"/>
  <c r="R231" i="1"/>
  <c r="S231" i="1" s="1"/>
  <c r="Y231" i="1"/>
  <c r="Z231" i="1" s="1"/>
  <c r="AF231" i="1"/>
  <c r="AG231" i="1" s="1"/>
  <c r="AM231" i="1"/>
  <c r="AN231" i="1" s="1"/>
  <c r="AT231" i="1"/>
  <c r="AU231" i="1" s="1"/>
  <c r="BA231" i="1"/>
  <c r="BB231" i="1" s="1"/>
  <c r="BO231" i="1"/>
  <c r="BQ231" i="1" s="1"/>
  <c r="D232" i="1"/>
  <c r="E232" i="1" s="1"/>
  <c r="K232" i="1"/>
  <c r="L232" i="1" s="1"/>
  <c r="R232" i="1"/>
  <c r="S232" i="1" s="1"/>
  <c r="Y232" i="1"/>
  <c r="Z232" i="1" s="1"/>
  <c r="AF232" i="1"/>
  <c r="AG232" i="1" s="1"/>
  <c r="AM232" i="1"/>
  <c r="AN232" i="1" s="1"/>
  <c r="AT232" i="1"/>
  <c r="AU232" i="1" s="1"/>
  <c r="BA232" i="1"/>
  <c r="BB232" i="1" s="1"/>
  <c r="BO232" i="1"/>
  <c r="BQ232" i="1" s="1"/>
  <c r="D233" i="1"/>
  <c r="E233" i="1" s="1"/>
  <c r="K233" i="1"/>
  <c r="L233" i="1" s="1"/>
  <c r="R233" i="1"/>
  <c r="S233" i="1" s="1"/>
  <c r="Y233" i="1"/>
  <c r="Z233" i="1" s="1"/>
  <c r="AF233" i="1"/>
  <c r="AG233" i="1" s="1"/>
  <c r="AM233" i="1"/>
  <c r="AN233" i="1" s="1"/>
  <c r="AT233" i="1"/>
  <c r="AU233" i="1" s="1"/>
  <c r="BA233" i="1"/>
  <c r="BB233" i="1" s="1"/>
  <c r="BO233" i="1"/>
  <c r="BQ233" i="1" s="1"/>
  <c r="D234" i="1"/>
  <c r="E234" i="1" s="1"/>
  <c r="K234" i="1"/>
  <c r="L234" i="1" s="1"/>
  <c r="R234" i="1"/>
  <c r="S234" i="1" s="1"/>
  <c r="Y234" i="1"/>
  <c r="Z234" i="1" s="1"/>
  <c r="AF234" i="1"/>
  <c r="AG234" i="1" s="1"/>
  <c r="AM234" i="1"/>
  <c r="AN234" i="1" s="1"/>
  <c r="AT234" i="1"/>
  <c r="AU234" i="1" s="1"/>
  <c r="BA234" i="1"/>
  <c r="BB234" i="1" s="1"/>
  <c r="BO234" i="1"/>
  <c r="BP234" i="1" s="1"/>
  <c r="D235" i="1"/>
  <c r="E235" i="1" s="1"/>
  <c r="R235" i="1"/>
  <c r="S235" i="1" s="1"/>
  <c r="Y235" i="1"/>
  <c r="Z235" i="1" s="1"/>
  <c r="AF235" i="1"/>
  <c r="AG235" i="1" s="1"/>
  <c r="AM235" i="1"/>
  <c r="AN235" i="1" s="1"/>
  <c r="AT235" i="1"/>
  <c r="AU235" i="1" s="1"/>
  <c r="BA235" i="1"/>
  <c r="BB235" i="1" s="1"/>
  <c r="BO235" i="1"/>
  <c r="BP235" i="1" s="1"/>
  <c r="BQ234" i="1" l="1"/>
  <c r="BS159" i="1"/>
  <c r="BR159" i="1"/>
  <c r="BR90" i="1"/>
  <c r="BS90" i="1"/>
  <c r="BS86" i="1"/>
  <c r="BR86" i="1"/>
  <c r="BR77" i="1"/>
  <c r="BS77" i="1"/>
  <c r="BT77" i="1" s="1"/>
  <c r="BR73" i="1"/>
  <c r="BS73" i="1"/>
  <c r="BS56" i="1"/>
  <c r="BR56" i="1"/>
  <c r="BS221" i="1"/>
  <c r="BR221" i="1"/>
  <c r="BR217" i="1"/>
  <c r="BS217" i="1"/>
  <c r="BS212" i="1"/>
  <c r="BR212" i="1"/>
  <c r="BR203" i="1"/>
  <c r="BS203" i="1"/>
  <c r="BT203" i="1" s="1"/>
  <c r="BS190" i="1"/>
  <c r="BR190" i="1"/>
  <c r="BR181" i="1"/>
  <c r="BS181" i="1"/>
  <c r="BS177" i="1"/>
  <c r="BR177" i="1"/>
  <c r="BR138" i="1"/>
  <c r="BS138" i="1"/>
  <c r="BR125" i="1"/>
  <c r="BS125" i="1"/>
  <c r="BT125" i="1" s="1"/>
  <c r="BS121" i="1"/>
  <c r="BR121" i="1"/>
  <c r="BS117" i="1"/>
  <c r="BR117" i="1"/>
  <c r="BS113" i="1"/>
  <c r="BR113" i="1"/>
  <c r="BS109" i="1"/>
  <c r="BR109" i="1"/>
  <c r="BS104" i="1"/>
  <c r="BR104" i="1"/>
  <c r="BS82" i="1"/>
  <c r="BR82" i="1"/>
  <c r="BS69" i="1"/>
  <c r="BR69" i="1"/>
  <c r="BR52" i="1"/>
  <c r="BS52" i="1"/>
  <c r="BR35" i="1"/>
  <c r="BS35" i="1"/>
  <c r="BS31" i="1"/>
  <c r="BR31" i="1"/>
  <c r="BS27" i="1"/>
  <c r="BR27" i="1"/>
  <c r="BS230" i="1"/>
  <c r="BR230" i="1"/>
  <c r="BS194" i="1"/>
  <c r="BR194" i="1"/>
  <c r="BR185" i="1"/>
  <c r="BS185" i="1"/>
  <c r="BR186" i="1"/>
  <c r="BS186" i="1"/>
  <c r="BS61" i="1"/>
  <c r="BR61" i="1"/>
  <c r="BS105" i="1"/>
  <c r="BR105" i="1"/>
  <c r="BR83" i="1"/>
  <c r="BS83" i="1"/>
  <c r="BT83" i="1" s="1"/>
  <c r="BS74" i="1"/>
  <c r="BR74" i="1"/>
  <c r="BR53" i="1"/>
  <c r="BS53" i="1"/>
  <c r="BR36" i="1"/>
  <c r="BS36" i="1"/>
  <c r="BR222" i="1"/>
  <c r="BS222" i="1"/>
  <c r="BS218" i="1"/>
  <c r="BR218" i="1"/>
  <c r="BS213" i="1"/>
  <c r="BR213" i="1"/>
  <c r="BS204" i="1"/>
  <c r="BR204" i="1"/>
  <c r="BS200" i="1"/>
  <c r="BR200" i="1"/>
  <c r="BR182" i="1"/>
  <c r="BS182" i="1"/>
  <c r="BR178" i="1"/>
  <c r="BS178" i="1"/>
  <c r="BS165" i="1"/>
  <c r="BR165" i="1"/>
  <c r="BR139" i="1"/>
  <c r="BS139" i="1"/>
  <c r="BT139" i="1" s="1"/>
  <c r="BR126" i="1"/>
  <c r="BS126" i="1"/>
  <c r="BT126" i="1" s="1"/>
  <c r="BS122" i="1"/>
  <c r="BR122" i="1"/>
  <c r="BS118" i="1"/>
  <c r="BR118" i="1"/>
  <c r="BR114" i="1"/>
  <c r="BS114" i="1"/>
  <c r="BS110" i="1"/>
  <c r="BR110" i="1"/>
  <c r="BR70" i="1"/>
  <c r="BS70" i="1"/>
  <c r="BT70" i="1" s="1"/>
  <c r="BS32" i="1"/>
  <c r="BR32" i="1"/>
  <c r="BR28" i="1"/>
  <c r="BS28" i="1"/>
  <c r="BR24" i="1"/>
  <c r="BS24" i="1"/>
  <c r="BR151" i="1"/>
  <c r="BS151" i="1"/>
  <c r="BS48" i="1"/>
  <c r="BR48" i="1"/>
  <c r="BR19" i="1"/>
  <c r="BS19" i="1"/>
  <c r="BT19" i="1" s="1"/>
  <c r="BR187" i="1"/>
  <c r="BS187" i="1"/>
  <c r="BT187" i="1" s="1"/>
  <c r="BR174" i="1"/>
  <c r="BS174" i="1"/>
  <c r="BR161" i="1"/>
  <c r="BS161" i="1"/>
  <c r="BR156" i="1"/>
  <c r="BS156" i="1"/>
  <c r="BS152" i="1"/>
  <c r="BR152" i="1"/>
  <c r="BR148" i="1"/>
  <c r="BS148" i="1"/>
  <c r="BT148" i="1" s="1"/>
  <c r="BR144" i="1"/>
  <c r="BS144" i="1"/>
  <c r="BT144" i="1" s="1"/>
  <c r="BR135" i="1"/>
  <c r="BS135" i="1"/>
  <c r="BS106" i="1"/>
  <c r="BR106" i="1"/>
  <c r="BS96" i="1"/>
  <c r="BR96" i="1"/>
  <c r="BS79" i="1"/>
  <c r="BR79" i="1"/>
  <c r="BR66" i="1"/>
  <c r="BS66" i="1"/>
  <c r="BT66" i="1" s="1"/>
  <c r="BR62" i="1"/>
  <c r="BS62" i="1"/>
  <c r="BT62" i="1" s="1"/>
  <c r="BS58" i="1"/>
  <c r="BR58" i="1"/>
  <c r="BS49" i="1"/>
  <c r="BR49" i="1"/>
  <c r="BS45" i="1"/>
  <c r="BR45" i="1"/>
  <c r="BR41" i="1"/>
  <c r="BS41" i="1"/>
  <c r="BS20" i="1"/>
  <c r="BR20" i="1"/>
  <c r="BS16" i="1"/>
  <c r="BR16" i="1"/>
  <c r="BS225" i="1"/>
  <c r="BR225" i="1"/>
  <c r="BS129" i="1"/>
  <c r="BR129" i="1"/>
  <c r="BS44" i="1"/>
  <c r="BR44" i="1"/>
  <c r="BS87" i="1"/>
  <c r="BR87" i="1"/>
  <c r="BR232" i="1"/>
  <c r="BS232" i="1"/>
  <c r="BT232" i="1" s="1"/>
  <c r="BS227" i="1"/>
  <c r="BR227" i="1"/>
  <c r="BR223" i="1"/>
  <c r="BS223" i="1"/>
  <c r="BR209" i="1"/>
  <c r="BS209" i="1"/>
  <c r="BS157" i="1"/>
  <c r="BR157" i="1"/>
  <c r="BR131" i="1"/>
  <c r="BS131" i="1"/>
  <c r="BR101" i="1"/>
  <c r="BS101" i="1"/>
  <c r="BT101" i="1" s="1"/>
  <c r="BS92" i="1"/>
  <c r="BR92" i="1"/>
  <c r="BR88" i="1"/>
  <c r="BS88" i="1"/>
  <c r="BR84" i="1"/>
  <c r="BS84" i="1"/>
  <c r="BS75" i="1"/>
  <c r="BR75" i="1"/>
  <c r="BR54" i="1"/>
  <c r="BS54" i="1"/>
  <c r="BS37" i="1"/>
  <c r="BR37" i="1"/>
  <c r="BS205" i="1"/>
  <c r="BR205" i="1"/>
  <c r="BR196" i="1"/>
  <c r="BS196" i="1"/>
  <c r="BR192" i="1"/>
  <c r="BS192" i="1"/>
  <c r="BS170" i="1"/>
  <c r="BR170" i="1"/>
  <c r="BR219" i="1"/>
  <c r="BS219" i="1"/>
  <c r="BS214" i="1"/>
  <c r="BR214" i="1"/>
  <c r="BS201" i="1"/>
  <c r="BR201" i="1"/>
  <c r="BS183" i="1"/>
  <c r="BR183" i="1"/>
  <c r="BR179" i="1"/>
  <c r="BS179" i="1"/>
  <c r="BS166" i="1"/>
  <c r="BR166" i="1"/>
  <c r="BS140" i="1"/>
  <c r="BR140" i="1"/>
  <c r="BR127" i="1"/>
  <c r="BS127" i="1"/>
  <c r="BT127" i="1" s="1"/>
  <c r="BS123" i="1"/>
  <c r="BR123" i="1"/>
  <c r="BS119" i="1"/>
  <c r="BR119" i="1"/>
  <c r="BR115" i="1"/>
  <c r="BS115" i="1"/>
  <c r="BS111" i="1"/>
  <c r="BR111" i="1"/>
  <c r="BS97" i="1"/>
  <c r="BR97" i="1"/>
  <c r="BS80" i="1"/>
  <c r="BR80" i="1"/>
  <c r="BS71" i="1"/>
  <c r="BR71" i="1"/>
  <c r="BS33" i="1"/>
  <c r="BR33" i="1"/>
  <c r="BR29" i="1"/>
  <c r="BS29" i="1"/>
  <c r="BR25" i="1"/>
  <c r="BS25" i="1"/>
  <c r="BT25" i="1" s="1"/>
  <c r="BS207" i="1"/>
  <c r="BR207" i="1"/>
  <c r="BS95" i="1"/>
  <c r="BR95" i="1"/>
  <c r="BR78" i="1"/>
  <c r="BS78" i="1"/>
  <c r="BT78" i="1" s="1"/>
  <c r="BR65" i="1"/>
  <c r="BS65" i="1"/>
  <c r="BR40" i="1"/>
  <c r="BS40" i="1"/>
  <c r="BS15" i="1"/>
  <c r="BR15" i="1"/>
  <c r="BS195" i="1"/>
  <c r="BR195" i="1"/>
  <c r="BR130" i="1"/>
  <c r="BS130" i="1"/>
  <c r="BT130" i="1" s="1"/>
  <c r="BR233" i="1"/>
  <c r="BS233" i="1"/>
  <c r="BT233" i="1" s="1"/>
  <c r="BR228" i="1"/>
  <c r="BS228" i="1"/>
  <c r="BR197" i="1"/>
  <c r="BS197" i="1"/>
  <c r="BS188" i="1"/>
  <c r="BR188" i="1"/>
  <c r="BR175" i="1"/>
  <c r="BS175" i="1"/>
  <c r="BR162" i="1"/>
  <c r="BS162" i="1"/>
  <c r="BT162" i="1" s="1"/>
  <c r="BR153" i="1"/>
  <c r="BS153" i="1"/>
  <c r="BT153" i="1" s="1"/>
  <c r="BS149" i="1"/>
  <c r="BR149" i="1"/>
  <c r="BS145" i="1"/>
  <c r="BR145" i="1"/>
  <c r="BR136" i="1"/>
  <c r="BS136" i="1"/>
  <c r="BT136" i="1" s="1"/>
  <c r="BR107" i="1"/>
  <c r="BS107" i="1"/>
  <c r="BR102" i="1"/>
  <c r="BS102" i="1"/>
  <c r="BT102" i="1" s="1"/>
  <c r="BS67" i="1"/>
  <c r="BR67" i="1"/>
  <c r="BS63" i="1"/>
  <c r="BR63" i="1"/>
  <c r="BR59" i="1"/>
  <c r="BS59" i="1"/>
  <c r="BR50" i="1"/>
  <c r="BS50" i="1"/>
  <c r="BT50" i="1" s="1"/>
  <c r="BR46" i="1"/>
  <c r="BS46" i="1"/>
  <c r="BR42" i="1"/>
  <c r="BS42" i="1"/>
  <c r="BT42" i="1" s="1"/>
  <c r="BS21" i="1"/>
  <c r="BR21" i="1"/>
  <c r="BS17" i="1"/>
  <c r="BR17" i="1"/>
  <c r="BR211" i="1"/>
  <c r="BS211" i="1"/>
  <c r="BR173" i="1"/>
  <c r="BS173" i="1"/>
  <c r="BT173" i="1" s="1"/>
  <c r="BR143" i="1"/>
  <c r="BS143" i="1"/>
  <c r="BS226" i="1"/>
  <c r="BR226" i="1"/>
  <c r="BR208" i="1"/>
  <c r="BS208" i="1"/>
  <c r="BT208" i="1" s="1"/>
  <c r="BS191" i="1"/>
  <c r="BR191" i="1"/>
  <c r="BR100" i="1"/>
  <c r="BS100" i="1"/>
  <c r="BS224" i="1"/>
  <c r="BR224" i="1"/>
  <c r="BR210" i="1"/>
  <c r="BS210" i="1"/>
  <c r="BR206" i="1"/>
  <c r="BS206" i="1"/>
  <c r="BT206" i="1" s="1"/>
  <c r="BS193" i="1"/>
  <c r="BR193" i="1"/>
  <c r="BS171" i="1"/>
  <c r="BR171" i="1"/>
  <c r="BS158" i="1"/>
  <c r="BR158" i="1"/>
  <c r="BS141" i="1"/>
  <c r="BR141" i="1"/>
  <c r="BR132" i="1"/>
  <c r="BS132" i="1"/>
  <c r="BS128" i="1"/>
  <c r="BR128" i="1"/>
  <c r="BS93" i="1"/>
  <c r="BR93" i="1"/>
  <c r="BR89" i="1"/>
  <c r="BS89" i="1"/>
  <c r="BR85" i="1"/>
  <c r="BS85" i="1"/>
  <c r="BR76" i="1"/>
  <c r="BS76" i="1"/>
  <c r="BT76" i="1" s="1"/>
  <c r="BS55" i="1"/>
  <c r="BR55" i="1"/>
  <c r="BS38" i="1"/>
  <c r="BR38" i="1"/>
  <c r="BS216" i="1"/>
  <c r="BR216" i="1"/>
  <c r="BS168" i="1"/>
  <c r="BR168" i="1"/>
  <c r="BS142" i="1"/>
  <c r="BR142" i="1"/>
  <c r="BR199" i="1"/>
  <c r="BS199" i="1"/>
  <c r="BT199" i="1" s="1"/>
  <c r="BR57" i="1"/>
  <c r="BS57" i="1"/>
  <c r="BS231" i="1"/>
  <c r="BR231" i="1"/>
  <c r="BR169" i="1"/>
  <c r="BS169" i="1"/>
  <c r="BT169" i="1" s="1"/>
  <c r="BR160" i="1"/>
  <c r="BS160" i="1"/>
  <c r="BR234" i="1"/>
  <c r="BS234" i="1"/>
  <c r="BR220" i="1"/>
  <c r="BS220" i="1"/>
  <c r="BT220" i="1" s="1"/>
  <c r="BR215" i="1"/>
  <c r="BS215" i="1"/>
  <c r="BR202" i="1"/>
  <c r="BS202" i="1"/>
  <c r="BT202" i="1" s="1"/>
  <c r="BS189" i="1"/>
  <c r="BR189" i="1"/>
  <c r="BR184" i="1"/>
  <c r="BS184" i="1"/>
  <c r="BR180" i="1"/>
  <c r="BS180" i="1"/>
  <c r="BS176" i="1"/>
  <c r="BR176" i="1"/>
  <c r="BS167" i="1"/>
  <c r="BR167" i="1"/>
  <c r="BR137" i="1"/>
  <c r="BS137" i="1"/>
  <c r="BT137" i="1" s="1"/>
  <c r="BR124" i="1"/>
  <c r="BS124" i="1"/>
  <c r="BT124" i="1" s="1"/>
  <c r="BS120" i="1"/>
  <c r="BR120" i="1"/>
  <c r="BS116" i="1"/>
  <c r="BR116" i="1"/>
  <c r="BS112" i="1"/>
  <c r="BR112" i="1"/>
  <c r="BT112" i="1" s="1"/>
  <c r="BS103" i="1"/>
  <c r="BR103" i="1"/>
  <c r="BS98" i="1"/>
  <c r="BR98" i="1"/>
  <c r="BS81" i="1"/>
  <c r="BR81" i="1"/>
  <c r="BS72" i="1"/>
  <c r="BR72" i="1"/>
  <c r="BS68" i="1"/>
  <c r="BR68" i="1"/>
  <c r="BS51" i="1"/>
  <c r="BR51" i="1"/>
  <c r="BS34" i="1"/>
  <c r="BR34" i="1"/>
  <c r="BR30" i="1"/>
  <c r="BS30" i="1"/>
  <c r="BT30" i="1" s="1"/>
  <c r="BR26" i="1"/>
  <c r="BS26" i="1"/>
  <c r="BT26" i="1" s="1"/>
  <c r="BS164" i="1"/>
  <c r="BR164" i="1"/>
  <c r="BS155" i="1"/>
  <c r="BR155" i="1"/>
  <c r="BS147" i="1"/>
  <c r="BR147" i="1"/>
  <c r="BS134" i="1"/>
  <c r="BR134" i="1"/>
  <c r="BR23" i="1"/>
  <c r="BS23" i="1"/>
  <c r="BT23" i="1" s="1"/>
  <c r="BS91" i="1"/>
  <c r="BR91" i="1"/>
  <c r="BS229" i="1"/>
  <c r="BR229" i="1"/>
  <c r="BR198" i="1"/>
  <c r="BS198" i="1"/>
  <c r="BR172" i="1"/>
  <c r="BS172" i="1"/>
  <c r="BT172" i="1" s="1"/>
  <c r="BR163" i="1"/>
  <c r="BS163" i="1"/>
  <c r="BS154" i="1"/>
  <c r="BR154" i="1"/>
  <c r="BR150" i="1"/>
  <c r="BS150" i="1"/>
  <c r="BT150" i="1" s="1"/>
  <c r="BS146" i="1"/>
  <c r="BR146" i="1"/>
  <c r="BR133" i="1"/>
  <c r="BS133" i="1"/>
  <c r="BR108" i="1"/>
  <c r="BS108" i="1"/>
  <c r="BT108" i="1" s="1"/>
  <c r="BS99" i="1"/>
  <c r="BR99" i="1"/>
  <c r="BR94" i="1"/>
  <c r="BS94" i="1"/>
  <c r="BT94" i="1" s="1"/>
  <c r="BR64" i="1"/>
  <c r="BS64" i="1"/>
  <c r="BT64" i="1" s="1"/>
  <c r="BR60" i="1"/>
  <c r="BS60" i="1"/>
  <c r="BS47" i="1"/>
  <c r="BR47" i="1"/>
  <c r="BS43" i="1"/>
  <c r="BR43" i="1"/>
  <c r="BS39" i="1"/>
  <c r="BR39" i="1"/>
  <c r="BS22" i="1"/>
  <c r="BR22" i="1"/>
  <c r="BS18" i="1"/>
  <c r="BR18" i="1"/>
  <c r="BQ235" i="1"/>
  <c r="BT60" i="1" l="1"/>
  <c r="BT89" i="1"/>
  <c r="BT228" i="1"/>
  <c r="BT65" i="1"/>
  <c r="BT196" i="1"/>
  <c r="BT88" i="1"/>
  <c r="BT223" i="1"/>
  <c r="BT135" i="1"/>
  <c r="BT174" i="1"/>
  <c r="BT28" i="1"/>
  <c r="BT53" i="1"/>
  <c r="BT185" i="1"/>
  <c r="BT52" i="1"/>
  <c r="BT73" i="1"/>
  <c r="BT184" i="1"/>
  <c r="BT160" i="1"/>
  <c r="BT133" i="1"/>
  <c r="BT198" i="1"/>
  <c r="BT180" i="1"/>
  <c r="BT234" i="1"/>
  <c r="BT85" i="1"/>
  <c r="BT100" i="1"/>
  <c r="BT211" i="1"/>
  <c r="BT59" i="1"/>
  <c r="BT197" i="1"/>
  <c r="BT40" i="1"/>
  <c r="BT29" i="1"/>
  <c r="BT115" i="1"/>
  <c r="BT179" i="1"/>
  <c r="BT192" i="1"/>
  <c r="BT84" i="1"/>
  <c r="BT209" i="1"/>
  <c r="BT161" i="1"/>
  <c r="BT24" i="1"/>
  <c r="BT182" i="1"/>
  <c r="BT36" i="1"/>
  <c r="BT186" i="1"/>
  <c r="BT35" i="1"/>
  <c r="BT181" i="1"/>
  <c r="BT39" i="1"/>
  <c r="BT99" i="1"/>
  <c r="BT134" i="1"/>
  <c r="BT34" i="1"/>
  <c r="BT103" i="1"/>
  <c r="BT167" i="1"/>
  <c r="BT55" i="1"/>
  <c r="BT195" i="1"/>
  <c r="BT207" i="1"/>
  <c r="BT97" i="1"/>
  <c r="BT140" i="1"/>
  <c r="BT87" i="1"/>
  <c r="BT79" i="1"/>
  <c r="BT152" i="1"/>
  <c r="BT48" i="1"/>
  <c r="BT110" i="1"/>
  <c r="BT165" i="1"/>
  <c r="BT218" i="1"/>
  <c r="BT105" i="1"/>
  <c r="BT27" i="1"/>
  <c r="BT156" i="1"/>
  <c r="BT151" i="1"/>
  <c r="BT114" i="1"/>
  <c r="BT178" i="1"/>
  <c r="BT222" i="1"/>
  <c r="BT47" i="1"/>
  <c r="BT155" i="1"/>
  <c r="BT68" i="1"/>
  <c r="BT116" i="1"/>
  <c r="BT142" i="1"/>
  <c r="BT158" i="1"/>
  <c r="BT145" i="1"/>
  <c r="BT129" i="1"/>
  <c r="BT49" i="1"/>
  <c r="BT106" i="1"/>
  <c r="BT118" i="1"/>
  <c r="BT113" i="1"/>
  <c r="BT56" i="1"/>
  <c r="BT120" i="1"/>
  <c r="BT149" i="1"/>
  <c r="BT183" i="1"/>
  <c r="BT122" i="1"/>
  <c r="BT191" i="1"/>
  <c r="BT17" i="1"/>
  <c r="BT200" i="1"/>
  <c r="BT216" i="1"/>
  <c r="BT93" i="1"/>
  <c r="BT193" i="1"/>
  <c r="BT21" i="1"/>
  <c r="BT67" i="1"/>
  <c r="BT71" i="1"/>
  <c r="BT123" i="1"/>
  <c r="BT201" i="1"/>
  <c r="BT205" i="1"/>
  <c r="BT92" i="1"/>
  <c r="BT227" i="1"/>
  <c r="BT16" i="1"/>
  <c r="BT32" i="1"/>
  <c r="BT204" i="1"/>
  <c r="BT74" i="1"/>
  <c r="BT194" i="1"/>
  <c r="BT69" i="1"/>
  <c r="BT121" i="1"/>
  <c r="BT33" i="1"/>
  <c r="BT225" i="1"/>
  <c r="BT58" i="1"/>
  <c r="BT18" i="1"/>
  <c r="BT91" i="1"/>
  <c r="BR235" i="1"/>
  <c r="BS235" i="1"/>
  <c r="BT164" i="1"/>
  <c r="BT72" i="1"/>
  <c r="BT168" i="1"/>
  <c r="BT63" i="1"/>
  <c r="BT190" i="1"/>
  <c r="BT81" i="1"/>
  <c r="BT189" i="1"/>
  <c r="BT22" i="1"/>
  <c r="BT154" i="1"/>
  <c r="BT98" i="1"/>
  <c r="BT231" i="1"/>
  <c r="BT38" i="1"/>
  <c r="BT128" i="1"/>
  <c r="BT226" i="1"/>
  <c r="BT95" i="1"/>
  <c r="BT80" i="1"/>
  <c r="BT214" i="1"/>
  <c r="BT37" i="1"/>
  <c r="BT20" i="1"/>
  <c r="BT213" i="1"/>
  <c r="BT230" i="1"/>
  <c r="BT82" i="1"/>
  <c r="BT212" i="1"/>
  <c r="BT86" i="1"/>
  <c r="BT229" i="1"/>
  <c r="BT171" i="1"/>
  <c r="BT119" i="1"/>
  <c r="BT117" i="1"/>
  <c r="BT163" i="1"/>
  <c r="BT215" i="1"/>
  <c r="BT57" i="1"/>
  <c r="BT132" i="1"/>
  <c r="BT210" i="1"/>
  <c r="BT143" i="1"/>
  <c r="BT46" i="1"/>
  <c r="BT107" i="1"/>
  <c r="BT175" i="1"/>
  <c r="BT219" i="1"/>
  <c r="BT54" i="1"/>
  <c r="BT131" i="1"/>
  <c r="BT41" i="1"/>
  <c r="BT138" i="1"/>
  <c r="BT217" i="1"/>
  <c r="BT90" i="1"/>
  <c r="BT146" i="1"/>
  <c r="BT104" i="1"/>
  <c r="BT43" i="1"/>
  <c r="BT147" i="1"/>
  <c r="BT51" i="1"/>
  <c r="BT176" i="1"/>
  <c r="BT141" i="1"/>
  <c r="BT224" i="1"/>
  <c r="BT188" i="1"/>
  <c r="BT15" i="1"/>
  <c r="BT111" i="1"/>
  <c r="BT166" i="1"/>
  <c r="BT170" i="1"/>
  <c r="BT75" i="1"/>
  <c r="BT157" i="1"/>
  <c r="BT44" i="1"/>
  <c r="BT45" i="1"/>
  <c r="BT96" i="1"/>
  <c r="BT61" i="1"/>
  <c r="BT31" i="1"/>
  <c r="BT109" i="1"/>
  <c r="BT177" i="1"/>
  <c r="BT221" i="1"/>
  <c r="BT159" i="1"/>
  <c r="R63" i="14"/>
  <c r="BT235" i="1" l="1"/>
  <c r="R104" i="14"/>
  <c r="R100" i="14"/>
  <c r="R103" i="14"/>
  <c r="R96" i="14"/>
  <c r="R99" i="14"/>
  <c r="R64" i="14"/>
  <c r="R20" i="14" s="1"/>
  <c r="R95" i="14"/>
  <c r="R24" i="14" l="1"/>
  <c r="R26" i="14"/>
  <c r="R25" i="14"/>
  <c r="AT345" i="8"/>
  <c r="AS345" i="8"/>
  <c r="AT344" i="8"/>
  <c r="AS344" i="8"/>
  <c r="AT343" i="8"/>
  <c r="AS343" i="8"/>
  <c r="AT342" i="8"/>
  <c r="AS342" i="8"/>
  <c r="AT341" i="8"/>
  <c r="AS341" i="8"/>
  <c r="AT340" i="8"/>
  <c r="AS340" i="8"/>
  <c r="AT339" i="8"/>
  <c r="AS339" i="8"/>
  <c r="AT338" i="8"/>
  <c r="AS338" i="8"/>
  <c r="AT337" i="8"/>
  <c r="AS337" i="8"/>
  <c r="AT336" i="8"/>
  <c r="AS336" i="8"/>
  <c r="AT335" i="8"/>
  <c r="AS335" i="8"/>
  <c r="AT334" i="8"/>
  <c r="AS334" i="8"/>
  <c r="AT333" i="8"/>
  <c r="AS333" i="8"/>
  <c r="AT332" i="8"/>
  <c r="AS332" i="8"/>
  <c r="AT331" i="8"/>
  <c r="AS331" i="8"/>
  <c r="AT330" i="8"/>
  <c r="AS330" i="8"/>
  <c r="AT329" i="8"/>
  <c r="AS329" i="8"/>
  <c r="AT328" i="8"/>
  <c r="AS328" i="8"/>
  <c r="AT327" i="8"/>
  <c r="AS327" i="8"/>
  <c r="AT326" i="8"/>
  <c r="AS326" i="8"/>
  <c r="AT325" i="8"/>
  <c r="AS325" i="8"/>
  <c r="AT324" i="8"/>
  <c r="AS324" i="8"/>
  <c r="AT323" i="8"/>
  <c r="AS323" i="8"/>
  <c r="AT322" i="8"/>
  <c r="AS322" i="8"/>
  <c r="AT321" i="8"/>
  <c r="AS321" i="8"/>
  <c r="AT320" i="8"/>
  <c r="AS320" i="8"/>
  <c r="AT319" i="8"/>
  <c r="AS319" i="8"/>
  <c r="AT318" i="8"/>
  <c r="AS318" i="8"/>
  <c r="AT317" i="8"/>
  <c r="AS317" i="8"/>
  <c r="AT316" i="8"/>
  <c r="AS316" i="8"/>
  <c r="AT315" i="8"/>
  <c r="AS315" i="8"/>
  <c r="AT314" i="8"/>
  <c r="AS314" i="8"/>
  <c r="AT313" i="8"/>
  <c r="AS313" i="8"/>
  <c r="AT312" i="8"/>
  <c r="AS312" i="8"/>
  <c r="AT311" i="8"/>
  <c r="AS311" i="8"/>
  <c r="AT310" i="8"/>
  <c r="AS310" i="8"/>
  <c r="AT309" i="8"/>
  <c r="AS309" i="8"/>
  <c r="AT308" i="8"/>
  <c r="AS308" i="8"/>
  <c r="AT307" i="8"/>
  <c r="AS307" i="8"/>
  <c r="AT306" i="8"/>
  <c r="AS306" i="8"/>
  <c r="AT305" i="8"/>
  <c r="AS305" i="8"/>
  <c r="AT304" i="8"/>
  <c r="AS304" i="8"/>
  <c r="AT303" i="8"/>
  <c r="AS303" i="8"/>
  <c r="AT302" i="8"/>
  <c r="AS302" i="8"/>
  <c r="AT301" i="8"/>
  <c r="AS301" i="8"/>
  <c r="AT300" i="8"/>
  <c r="AS300" i="8"/>
  <c r="AT299" i="8"/>
  <c r="AS299" i="8"/>
  <c r="AT298" i="8"/>
  <c r="AS298" i="8"/>
  <c r="AT297" i="8"/>
  <c r="AS297" i="8"/>
  <c r="AT296" i="8"/>
  <c r="AS296" i="8"/>
  <c r="AT295" i="8"/>
  <c r="AS295" i="8"/>
  <c r="AT294" i="8"/>
  <c r="AS294" i="8"/>
  <c r="AT293" i="8"/>
  <c r="AS293" i="8"/>
  <c r="AT292" i="8"/>
  <c r="AS292" i="8"/>
  <c r="AT291" i="8"/>
  <c r="AS291" i="8"/>
  <c r="AT290" i="8"/>
  <c r="AS290" i="8"/>
  <c r="AT289" i="8"/>
  <c r="AS289" i="8"/>
  <c r="AT288" i="8"/>
  <c r="AS288" i="8"/>
  <c r="AT287" i="8"/>
  <c r="AS287" i="8"/>
  <c r="AT286" i="8"/>
  <c r="AS286" i="8"/>
  <c r="AT285" i="8"/>
  <c r="AS285" i="8"/>
  <c r="AT284" i="8"/>
  <c r="AS284" i="8"/>
  <c r="AT283" i="8"/>
  <c r="AS283" i="8"/>
  <c r="AT282" i="8"/>
  <c r="AS282" i="8"/>
  <c r="AT281" i="8"/>
  <c r="AS281" i="8"/>
  <c r="AT280" i="8"/>
  <c r="AS280" i="8"/>
  <c r="AT279" i="8"/>
  <c r="AS279" i="8"/>
  <c r="AT278" i="8"/>
  <c r="AS278" i="8"/>
  <c r="AT277" i="8"/>
  <c r="AS277" i="8"/>
  <c r="AT276" i="8"/>
  <c r="AS276" i="8"/>
  <c r="AT275" i="8"/>
  <c r="AS275" i="8"/>
  <c r="AT274" i="8"/>
  <c r="AS274" i="8"/>
  <c r="AT273" i="8"/>
  <c r="AS273" i="8"/>
  <c r="AT272" i="8"/>
  <c r="AS272" i="8"/>
  <c r="AT271" i="8"/>
  <c r="AS271" i="8"/>
  <c r="AT270" i="8"/>
  <c r="AS270" i="8"/>
  <c r="AT269" i="8"/>
  <c r="AS269" i="8"/>
  <c r="AT268" i="8"/>
  <c r="AS268" i="8"/>
  <c r="AT267" i="8"/>
  <c r="AS267" i="8"/>
  <c r="AT266" i="8"/>
  <c r="AS266" i="8"/>
  <c r="AT265" i="8"/>
  <c r="AS265" i="8"/>
  <c r="AT264" i="8"/>
  <c r="AS264" i="8"/>
  <c r="AT263" i="8"/>
  <c r="AS263" i="8"/>
  <c r="AT262" i="8"/>
  <c r="AS262" i="8"/>
  <c r="AT261" i="8"/>
  <c r="AS261" i="8"/>
  <c r="AT260" i="8"/>
  <c r="AS260" i="8"/>
  <c r="AT259" i="8"/>
  <c r="AS259" i="8"/>
  <c r="AT258" i="8"/>
  <c r="AS258" i="8"/>
  <c r="AT257" i="8"/>
  <c r="AS257" i="8"/>
  <c r="AT256" i="8"/>
  <c r="AS256" i="8"/>
  <c r="AT255" i="8"/>
  <c r="AS255" i="8"/>
  <c r="AT254" i="8"/>
  <c r="AS254" i="8"/>
  <c r="AT253" i="8"/>
  <c r="AS253" i="8"/>
  <c r="AT252" i="8"/>
  <c r="AS252" i="8"/>
  <c r="AT251" i="8"/>
  <c r="AS251" i="8"/>
  <c r="AT250" i="8"/>
  <c r="AS250" i="8"/>
  <c r="AT249" i="8"/>
  <c r="AS249" i="8"/>
  <c r="AT248" i="8"/>
  <c r="AS248" i="8"/>
  <c r="AT247" i="8"/>
  <c r="AS247" i="8"/>
  <c r="AT246" i="8"/>
  <c r="AS246" i="8"/>
  <c r="AT245" i="8"/>
  <c r="AS245" i="8"/>
  <c r="AT244" i="8"/>
  <c r="AS244" i="8"/>
  <c r="AT243" i="8"/>
  <c r="AS243" i="8"/>
  <c r="AT242" i="8"/>
  <c r="AS242" i="8"/>
  <c r="AT241" i="8"/>
  <c r="AS241" i="8"/>
  <c r="AT240" i="8"/>
  <c r="AS240" i="8"/>
  <c r="AT239" i="8"/>
  <c r="AS239" i="8"/>
  <c r="AT238" i="8"/>
  <c r="AS238" i="8"/>
  <c r="AT237" i="8"/>
  <c r="AS237" i="8"/>
  <c r="AT236" i="8"/>
  <c r="AS236" i="8"/>
  <c r="AT235" i="8"/>
  <c r="AS235" i="8"/>
  <c r="AT234" i="8"/>
  <c r="AS234" i="8"/>
  <c r="AT233" i="8"/>
  <c r="AS233" i="8"/>
  <c r="AT232" i="8"/>
  <c r="AS232" i="8"/>
  <c r="AT231" i="8"/>
  <c r="AS231" i="8"/>
  <c r="AT230" i="8"/>
  <c r="AS230" i="8"/>
  <c r="AT229" i="8"/>
  <c r="AS229" i="8"/>
  <c r="AT228" i="8"/>
  <c r="AS228" i="8"/>
  <c r="AT227" i="8"/>
  <c r="AS227" i="8"/>
  <c r="AT226" i="8"/>
  <c r="AS226" i="8"/>
  <c r="AT225" i="8"/>
  <c r="AS225" i="8"/>
  <c r="AT224" i="8"/>
  <c r="AS224" i="8"/>
  <c r="AT223" i="8"/>
  <c r="AS223" i="8"/>
  <c r="AT222" i="8"/>
  <c r="AS222" i="8"/>
  <c r="AT221" i="8"/>
  <c r="AS221" i="8"/>
  <c r="AT220" i="8"/>
  <c r="AS220" i="8"/>
  <c r="AT219" i="8"/>
  <c r="AS219" i="8"/>
  <c r="AT218" i="8"/>
  <c r="AS218" i="8"/>
  <c r="AT217" i="8"/>
  <c r="AS217" i="8"/>
  <c r="AT216" i="8"/>
  <c r="AS216" i="8"/>
  <c r="AT215" i="8"/>
  <c r="AS215" i="8"/>
  <c r="AT214" i="8"/>
  <c r="AS214" i="8"/>
  <c r="AT213" i="8"/>
  <c r="AS213" i="8"/>
  <c r="AT212" i="8"/>
  <c r="AS212" i="8"/>
  <c r="AT211" i="8"/>
  <c r="AS211" i="8"/>
  <c r="AT210" i="8"/>
  <c r="AS210" i="8"/>
  <c r="AT209" i="8"/>
  <c r="AS209" i="8"/>
  <c r="AT208" i="8"/>
  <c r="AS208" i="8"/>
  <c r="AT207" i="8"/>
  <c r="AS207" i="8"/>
  <c r="AT206" i="8"/>
  <c r="AS206" i="8"/>
  <c r="AT205" i="8"/>
  <c r="AS205" i="8"/>
  <c r="AT204" i="8"/>
  <c r="AS204" i="8"/>
  <c r="AT203" i="8"/>
  <c r="AS203" i="8"/>
  <c r="AT202" i="8"/>
  <c r="AS202" i="8"/>
  <c r="AT201" i="8"/>
  <c r="AS201" i="8"/>
  <c r="AT200" i="8"/>
  <c r="AS200" i="8"/>
  <c r="AT199" i="8"/>
  <c r="AS199" i="8"/>
  <c r="AT198" i="8"/>
  <c r="AS198" i="8"/>
  <c r="AT197" i="8"/>
  <c r="AS197" i="8"/>
  <c r="AT196" i="8"/>
  <c r="AS196" i="8"/>
  <c r="AT195" i="8"/>
  <c r="AS195" i="8"/>
  <c r="AT194" i="8"/>
  <c r="AS194" i="8"/>
  <c r="AT193" i="8"/>
  <c r="AS193" i="8"/>
  <c r="AT192" i="8"/>
  <c r="AS192" i="8"/>
  <c r="AT191" i="8"/>
  <c r="AS191" i="8"/>
  <c r="AT190" i="8"/>
  <c r="AS190" i="8"/>
  <c r="AT189" i="8"/>
  <c r="AS189" i="8"/>
  <c r="AT188" i="8"/>
  <c r="AS188" i="8"/>
  <c r="AT187" i="8"/>
  <c r="AS187" i="8"/>
  <c r="AT186" i="8"/>
  <c r="AS186" i="8"/>
  <c r="AT185" i="8"/>
  <c r="AS185" i="8"/>
  <c r="AT184" i="8"/>
  <c r="AS184" i="8"/>
  <c r="AT183" i="8"/>
  <c r="AS183" i="8"/>
  <c r="AT182" i="8"/>
  <c r="AS182" i="8"/>
  <c r="AT181" i="8"/>
  <c r="AS181" i="8"/>
  <c r="AT180" i="8"/>
  <c r="AS180" i="8"/>
  <c r="AT179" i="8"/>
  <c r="AS179" i="8"/>
  <c r="AT178" i="8"/>
  <c r="AS178" i="8"/>
  <c r="AT177" i="8"/>
  <c r="AS177" i="8"/>
  <c r="AT176" i="8"/>
  <c r="AS176" i="8"/>
  <c r="AT175" i="8"/>
  <c r="AS175" i="8"/>
  <c r="AT174" i="8"/>
  <c r="AS174" i="8"/>
  <c r="AT173" i="8"/>
  <c r="AS173" i="8"/>
  <c r="AT172" i="8"/>
  <c r="AS172" i="8"/>
  <c r="AT171" i="8"/>
  <c r="AS171" i="8"/>
  <c r="AT170" i="8"/>
  <c r="AS170" i="8"/>
  <c r="AT169" i="8"/>
  <c r="AS169" i="8"/>
  <c r="AT168" i="8"/>
  <c r="AS168" i="8"/>
  <c r="AT167" i="8"/>
  <c r="AS167" i="8"/>
  <c r="AT166" i="8"/>
  <c r="AS166" i="8"/>
  <c r="AT165" i="8"/>
  <c r="AS165" i="8"/>
  <c r="AT164" i="8"/>
  <c r="AS164" i="8"/>
  <c r="AT163" i="8"/>
  <c r="AS163" i="8"/>
  <c r="AT162" i="8"/>
  <c r="AS162" i="8"/>
  <c r="AT161" i="8"/>
  <c r="AS161" i="8"/>
  <c r="AT160" i="8"/>
  <c r="AS160" i="8"/>
  <c r="AT159" i="8"/>
  <c r="AS159" i="8"/>
  <c r="AT158" i="8"/>
  <c r="AS158" i="8"/>
  <c r="AT157" i="8"/>
  <c r="AS157" i="8"/>
  <c r="AT156" i="8"/>
  <c r="AS156" i="8"/>
  <c r="AT155" i="8"/>
  <c r="AS155" i="8"/>
  <c r="AT154" i="8"/>
  <c r="AS154" i="8"/>
  <c r="AT153" i="8"/>
  <c r="AS153" i="8"/>
  <c r="AT152" i="8"/>
  <c r="AS152" i="8"/>
  <c r="AT151" i="8"/>
  <c r="AS151" i="8"/>
  <c r="AT150" i="8"/>
  <c r="AS150" i="8"/>
  <c r="AT149" i="8"/>
  <c r="AS149" i="8"/>
  <c r="AT148" i="8"/>
  <c r="AS148" i="8"/>
  <c r="AT147" i="8"/>
  <c r="AS147" i="8"/>
  <c r="AT146" i="8"/>
  <c r="AS146" i="8"/>
  <c r="AT145" i="8"/>
  <c r="AS145" i="8"/>
  <c r="AT144" i="8"/>
  <c r="AS144" i="8"/>
  <c r="AT143" i="8"/>
  <c r="AS143" i="8"/>
  <c r="AT142" i="8"/>
  <c r="AS142" i="8"/>
  <c r="AT141" i="8"/>
  <c r="AS141" i="8"/>
  <c r="AT140" i="8"/>
  <c r="AS140" i="8"/>
  <c r="AT139" i="8"/>
  <c r="AS139" i="8"/>
  <c r="AT138" i="8"/>
  <c r="AS138" i="8"/>
  <c r="AT137" i="8"/>
  <c r="AS137" i="8"/>
  <c r="AT136" i="8"/>
  <c r="AS136" i="8"/>
  <c r="AT135" i="8"/>
  <c r="AS135" i="8"/>
  <c r="AT134" i="8"/>
  <c r="AS134" i="8"/>
  <c r="AT133" i="8"/>
  <c r="AS133" i="8"/>
  <c r="AT132" i="8"/>
  <c r="AS132" i="8"/>
  <c r="AT131" i="8"/>
  <c r="AS131" i="8"/>
  <c r="AT130" i="8"/>
  <c r="AS130" i="8"/>
  <c r="AT129" i="8"/>
  <c r="AS129" i="8"/>
  <c r="AT128" i="8"/>
  <c r="AS128" i="8"/>
  <c r="AT127" i="8"/>
  <c r="AS127" i="8"/>
  <c r="AT126" i="8"/>
  <c r="AS126" i="8"/>
  <c r="AT125" i="8"/>
  <c r="AS125" i="8"/>
  <c r="AT124" i="8"/>
  <c r="AS124" i="8"/>
  <c r="AT123" i="8"/>
  <c r="AS123" i="8"/>
  <c r="AT122" i="8"/>
  <c r="AS122" i="8"/>
  <c r="AT121" i="8"/>
  <c r="AS121" i="8"/>
  <c r="AT120" i="8"/>
  <c r="AS120" i="8"/>
  <c r="AT119" i="8"/>
  <c r="AS119" i="8"/>
  <c r="AT118" i="8"/>
  <c r="AS118" i="8"/>
  <c r="AT117" i="8"/>
  <c r="AS117" i="8"/>
  <c r="AT116" i="8"/>
  <c r="AS116" i="8"/>
  <c r="AT115" i="8"/>
  <c r="AS115" i="8"/>
  <c r="AT114" i="8"/>
  <c r="AS114" i="8"/>
  <c r="AT113" i="8"/>
  <c r="AS113" i="8"/>
  <c r="AT112" i="8"/>
  <c r="AS112" i="8"/>
  <c r="AT111" i="8"/>
  <c r="AS111" i="8"/>
  <c r="AT110" i="8"/>
  <c r="AS110" i="8"/>
  <c r="AT109" i="8"/>
  <c r="AS109" i="8"/>
  <c r="AT108" i="8"/>
  <c r="AS108" i="8"/>
  <c r="AT107" i="8"/>
  <c r="AS107" i="8"/>
  <c r="AT106" i="8"/>
  <c r="AS106" i="8"/>
  <c r="AT105" i="8"/>
  <c r="AS105" i="8"/>
  <c r="AT104" i="8"/>
  <c r="AS104" i="8"/>
  <c r="AT103" i="8"/>
  <c r="AS103" i="8"/>
  <c r="AT102" i="8"/>
  <c r="AS102" i="8"/>
  <c r="AT101" i="8"/>
  <c r="AS101" i="8"/>
  <c r="AT100" i="8"/>
  <c r="AS100" i="8"/>
  <c r="AT99" i="8"/>
  <c r="AS99" i="8"/>
  <c r="AT98" i="8"/>
  <c r="AS98" i="8"/>
  <c r="AT97" i="8"/>
  <c r="AS97" i="8"/>
  <c r="AT96" i="8"/>
  <c r="AS96" i="8"/>
  <c r="AT95" i="8"/>
  <c r="AS95" i="8"/>
  <c r="AT94" i="8"/>
  <c r="AS94" i="8"/>
  <c r="AT93" i="8"/>
  <c r="AS93" i="8"/>
  <c r="AT92" i="8"/>
  <c r="AS92" i="8"/>
  <c r="AT91" i="8"/>
  <c r="AS91" i="8"/>
  <c r="AT90" i="8"/>
  <c r="AS90" i="8"/>
  <c r="AT89" i="8"/>
  <c r="AS89" i="8"/>
  <c r="AT88" i="8"/>
  <c r="AS88" i="8"/>
  <c r="AT87" i="8"/>
  <c r="AS87" i="8"/>
  <c r="AT86" i="8"/>
  <c r="AS86" i="8"/>
  <c r="AT85" i="8"/>
  <c r="AS85" i="8"/>
  <c r="AT84" i="8"/>
  <c r="AS84" i="8"/>
  <c r="AT83" i="8"/>
  <c r="AS83" i="8"/>
  <c r="AT82" i="8"/>
  <c r="AS82" i="8"/>
  <c r="AT81" i="8"/>
  <c r="AS81" i="8"/>
  <c r="AT80" i="8"/>
  <c r="AS80" i="8"/>
  <c r="AT79" i="8"/>
  <c r="AS79" i="8"/>
  <c r="AT78" i="8"/>
  <c r="AS78" i="8"/>
  <c r="AT77" i="8"/>
  <c r="AS77" i="8"/>
  <c r="AT76" i="8"/>
  <c r="AS76" i="8"/>
  <c r="AT75" i="8"/>
  <c r="AS75" i="8"/>
  <c r="AT74" i="8"/>
  <c r="AS74" i="8"/>
  <c r="AT73" i="8"/>
  <c r="AS73" i="8"/>
  <c r="AT72" i="8"/>
  <c r="AS72" i="8"/>
  <c r="AT71" i="8"/>
  <c r="AS71" i="8"/>
  <c r="AT70" i="8"/>
  <c r="AS70" i="8"/>
  <c r="AT69" i="8"/>
  <c r="AS69" i="8"/>
  <c r="AT68" i="8"/>
  <c r="AS68" i="8"/>
  <c r="AT67" i="8"/>
  <c r="AS67" i="8"/>
  <c r="AT66" i="8"/>
  <c r="AS66" i="8"/>
  <c r="AT65" i="8"/>
  <c r="AS65" i="8"/>
  <c r="AT64" i="8"/>
  <c r="AS64" i="8"/>
  <c r="AT63" i="8"/>
  <c r="AS63" i="8"/>
  <c r="AT62" i="8"/>
  <c r="AS62" i="8"/>
  <c r="AT61" i="8"/>
  <c r="AS61" i="8"/>
  <c r="AT60" i="8"/>
  <c r="AS60" i="8"/>
  <c r="AT59" i="8"/>
  <c r="AS59" i="8"/>
  <c r="AT58" i="8"/>
  <c r="AS58" i="8"/>
  <c r="AT57" i="8"/>
  <c r="AS57" i="8"/>
  <c r="AT56" i="8"/>
  <c r="AS56" i="8"/>
  <c r="AT55" i="8"/>
  <c r="AS55" i="8"/>
  <c r="AT54" i="8"/>
  <c r="AS54" i="8"/>
  <c r="AT53" i="8"/>
  <c r="AS53" i="8"/>
  <c r="AT52" i="8"/>
  <c r="AS52" i="8"/>
  <c r="AT51" i="8"/>
  <c r="AS51" i="8"/>
  <c r="AT50" i="8"/>
  <c r="AS50" i="8"/>
  <c r="AT49" i="8"/>
  <c r="AS49" i="8"/>
  <c r="AT48" i="8"/>
  <c r="AS48" i="8"/>
  <c r="AT47" i="8"/>
  <c r="AS47" i="8"/>
  <c r="AT46" i="8"/>
  <c r="AS46" i="8"/>
  <c r="AT45" i="8"/>
  <c r="AS45" i="8"/>
  <c r="AT44" i="8"/>
  <c r="AS44" i="8"/>
  <c r="AT43" i="8"/>
  <c r="AS43" i="8"/>
  <c r="AT42" i="8"/>
  <c r="AS42" i="8"/>
  <c r="AT41" i="8"/>
  <c r="AS41" i="8"/>
  <c r="AT40" i="8"/>
  <c r="AS40" i="8"/>
  <c r="AT39" i="8"/>
  <c r="AS39" i="8"/>
  <c r="AT38" i="8"/>
  <c r="AS38" i="8"/>
  <c r="AT37" i="8"/>
  <c r="AS37" i="8"/>
  <c r="AT36" i="8"/>
  <c r="AS36" i="8"/>
  <c r="AT35" i="8"/>
  <c r="AS35" i="8"/>
  <c r="AT34" i="8"/>
  <c r="AS34" i="8"/>
  <c r="AT33" i="8"/>
  <c r="AS33" i="8"/>
  <c r="AT32" i="8"/>
  <c r="AS32" i="8"/>
  <c r="AT31" i="8"/>
  <c r="AS31" i="8"/>
  <c r="AT30" i="8"/>
  <c r="AS30" i="8"/>
  <c r="AT29" i="8"/>
  <c r="AS29" i="8"/>
  <c r="AT28" i="8"/>
  <c r="AS28" i="8"/>
  <c r="AT27" i="8"/>
  <c r="AS27" i="8"/>
  <c r="AT26" i="8"/>
  <c r="AS26" i="8"/>
  <c r="AT25" i="8"/>
  <c r="AS25" i="8"/>
  <c r="AT24" i="8"/>
  <c r="AS24" i="8"/>
  <c r="AT23" i="8"/>
  <c r="AS23" i="8"/>
  <c r="AT22" i="8"/>
  <c r="AS22" i="8"/>
  <c r="AT21" i="8"/>
  <c r="AS21" i="8"/>
  <c r="AT20" i="8"/>
  <c r="AS20" i="8"/>
  <c r="AT19" i="8"/>
  <c r="AS19" i="8"/>
  <c r="AT18" i="8"/>
  <c r="AS18" i="8"/>
  <c r="AT17" i="8"/>
  <c r="AS17" i="8"/>
  <c r="AT16" i="8"/>
  <c r="AS16" i="8"/>
  <c r="AN16" i="8"/>
  <c r="AN345" i="8"/>
  <c r="AM345" i="8"/>
  <c r="AN344" i="8"/>
  <c r="AM344" i="8"/>
  <c r="AN343" i="8"/>
  <c r="AM343" i="8"/>
  <c r="AN342" i="8"/>
  <c r="AM342" i="8"/>
  <c r="AN341" i="8"/>
  <c r="AM341" i="8"/>
  <c r="AN340" i="8"/>
  <c r="AM340" i="8"/>
  <c r="AN339" i="8"/>
  <c r="AM339" i="8"/>
  <c r="AN338" i="8"/>
  <c r="AM338" i="8"/>
  <c r="AN337" i="8"/>
  <c r="AM337" i="8"/>
  <c r="AN336" i="8"/>
  <c r="AM336" i="8"/>
  <c r="AN335" i="8"/>
  <c r="AM335" i="8"/>
  <c r="AN334" i="8"/>
  <c r="AM334" i="8"/>
  <c r="AN333" i="8"/>
  <c r="AM333" i="8"/>
  <c r="AN332" i="8"/>
  <c r="AM332" i="8"/>
  <c r="AN331" i="8"/>
  <c r="AM331" i="8"/>
  <c r="AN330" i="8"/>
  <c r="AM330" i="8"/>
  <c r="AN329" i="8"/>
  <c r="AM329" i="8"/>
  <c r="AN328" i="8"/>
  <c r="AM328" i="8"/>
  <c r="AN327" i="8"/>
  <c r="AM327" i="8"/>
  <c r="AN326" i="8"/>
  <c r="AM326" i="8"/>
  <c r="AN325" i="8"/>
  <c r="AM325" i="8"/>
  <c r="AN324" i="8"/>
  <c r="AM324" i="8"/>
  <c r="AN323" i="8"/>
  <c r="AM323" i="8"/>
  <c r="AN322" i="8"/>
  <c r="AM322" i="8"/>
  <c r="AN321" i="8"/>
  <c r="AM321" i="8"/>
  <c r="AN320" i="8"/>
  <c r="AM320" i="8"/>
  <c r="AN319" i="8"/>
  <c r="AM319" i="8"/>
  <c r="AN318" i="8"/>
  <c r="AM318" i="8"/>
  <c r="AN317" i="8"/>
  <c r="AM317" i="8"/>
  <c r="AN316" i="8"/>
  <c r="AM316" i="8"/>
  <c r="AN315" i="8"/>
  <c r="AM315" i="8"/>
  <c r="AN314" i="8"/>
  <c r="AM314" i="8"/>
  <c r="AN313" i="8"/>
  <c r="AM313" i="8"/>
  <c r="AN312" i="8"/>
  <c r="AM312" i="8"/>
  <c r="AN311" i="8"/>
  <c r="AM311" i="8"/>
  <c r="AN310" i="8"/>
  <c r="AM310" i="8"/>
  <c r="AN309" i="8"/>
  <c r="AM309" i="8"/>
  <c r="AN308" i="8"/>
  <c r="AM308" i="8"/>
  <c r="AN307" i="8"/>
  <c r="AM307" i="8"/>
  <c r="AN306" i="8"/>
  <c r="AM306" i="8"/>
  <c r="AN305" i="8"/>
  <c r="AM305" i="8"/>
  <c r="AN304" i="8"/>
  <c r="AM304" i="8"/>
  <c r="AN303" i="8"/>
  <c r="AM303" i="8"/>
  <c r="AN302" i="8"/>
  <c r="AM302" i="8"/>
  <c r="AN301" i="8"/>
  <c r="AM301" i="8"/>
  <c r="AN300" i="8"/>
  <c r="AM300" i="8"/>
  <c r="AN299" i="8"/>
  <c r="AM299" i="8"/>
  <c r="AN298" i="8"/>
  <c r="AM298" i="8"/>
  <c r="AN297" i="8"/>
  <c r="AM297" i="8"/>
  <c r="AN296" i="8"/>
  <c r="AM296" i="8"/>
  <c r="AN295" i="8"/>
  <c r="AM295" i="8"/>
  <c r="AN294" i="8"/>
  <c r="AM294" i="8"/>
  <c r="AN293" i="8"/>
  <c r="AM293" i="8"/>
  <c r="AN292" i="8"/>
  <c r="AM292" i="8"/>
  <c r="AN291" i="8"/>
  <c r="AM291" i="8"/>
  <c r="AN290" i="8"/>
  <c r="AM290" i="8"/>
  <c r="AN289" i="8"/>
  <c r="AM289" i="8"/>
  <c r="AN288" i="8"/>
  <c r="AM288" i="8"/>
  <c r="AN287" i="8"/>
  <c r="AM287" i="8"/>
  <c r="AN286" i="8"/>
  <c r="AM286" i="8"/>
  <c r="AN285" i="8"/>
  <c r="AM285" i="8"/>
  <c r="AN284" i="8"/>
  <c r="AM284" i="8"/>
  <c r="AN283" i="8"/>
  <c r="AM283" i="8"/>
  <c r="AN282" i="8"/>
  <c r="AM282" i="8"/>
  <c r="AN281" i="8"/>
  <c r="AM281" i="8"/>
  <c r="AN280" i="8"/>
  <c r="AM280" i="8"/>
  <c r="AN279" i="8"/>
  <c r="AM279" i="8"/>
  <c r="AN278" i="8"/>
  <c r="AM278" i="8"/>
  <c r="AN277" i="8"/>
  <c r="AM277" i="8"/>
  <c r="AN276" i="8"/>
  <c r="AM276" i="8"/>
  <c r="AN275" i="8"/>
  <c r="AM275" i="8"/>
  <c r="AN274" i="8"/>
  <c r="AM274" i="8"/>
  <c r="AN273" i="8"/>
  <c r="AM273" i="8"/>
  <c r="AN272" i="8"/>
  <c r="AM272" i="8"/>
  <c r="AN271" i="8"/>
  <c r="AM271" i="8"/>
  <c r="AN270" i="8"/>
  <c r="AM270" i="8"/>
  <c r="AN269" i="8"/>
  <c r="AM269" i="8"/>
  <c r="AN268" i="8"/>
  <c r="AM268" i="8"/>
  <c r="AN267" i="8"/>
  <c r="AM267" i="8"/>
  <c r="AN266" i="8"/>
  <c r="AM266" i="8"/>
  <c r="AN265" i="8"/>
  <c r="AM265" i="8"/>
  <c r="AN264" i="8"/>
  <c r="AM264" i="8"/>
  <c r="AN263" i="8"/>
  <c r="AM263" i="8"/>
  <c r="AN262" i="8"/>
  <c r="AM262" i="8"/>
  <c r="AN261" i="8"/>
  <c r="AM261" i="8"/>
  <c r="AN260" i="8"/>
  <c r="AM260" i="8"/>
  <c r="AN259" i="8"/>
  <c r="AM259" i="8"/>
  <c r="AN258" i="8"/>
  <c r="AM258" i="8"/>
  <c r="AN257" i="8"/>
  <c r="AM257" i="8"/>
  <c r="AN256" i="8"/>
  <c r="AM256" i="8"/>
  <c r="AN255" i="8"/>
  <c r="AM255" i="8"/>
  <c r="AN254" i="8"/>
  <c r="AM254" i="8"/>
  <c r="AN253" i="8"/>
  <c r="AM253" i="8"/>
  <c r="AN252" i="8"/>
  <c r="AM252" i="8"/>
  <c r="AN251" i="8"/>
  <c r="AM251" i="8"/>
  <c r="AN250" i="8"/>
  <c r="AM250" i="8"/>
  <c r="AN249" i="8"/>
  <c r="AM249" i="8"/>
  <c r="AN248" i="8"/>
  <c r="AM248" i="8"/>
  <c r="AN247" i="8"/>
  <c r="AM247" i="8"/>
  <c r="AN246" i="8"/>
  <c r="AM246" i="8"/>
  <c r="AN245" i="8"/>
  <c r="AM245" i="8"/>
  <c r="AN244" i="8"/>
  <c r="AM244" i="8"/>
  <c r="AN243" i="8"/>
  <c r="AM243" i="8"/>
  <c r="AN242" i="8"/>
  <c r="AM242" i="8"/>
  <c r="AN241" i="8"/>
  <c r="AM241" i="8"/>
  <c r="AN240" i="8"/>
  <c r="AM240" i="8"/>
  <c r="AN239" i="8"/>
  <c r="AM239" i="8"/>
  <c r="AN238" i="8"/>
  <c r="AM238" i="8"/>
  <c r="AN237" i="8"/>
  <c r="AM237" i="8"/>
  <c r="AN236" i="8"/>
  <c r="AM236" i="8"/>
  <c r="AN235" i="8"/>
  <c r="AM235" i="8"/>
  <c r="AN234" i="8"/>
  <c r="AM234" i="8"/>
  <c r="AN233" i="8"/>
  <c r="AM233" i="8"/>
  <c r="AN232" i="8"/>
  <c r="AM232" i="8"/>
  <c r="AN231" i="8"/>
  <c r="AM231" i="8"/>
  <c r="AN230" i="8"/>
  <c r="AM230" i="8"/>
  <c r="AN229" i="8"/>
  <c r="AM229" i="8"/>
  <c r="AN228" i="8"/>
  <c r="AM228" i="8"/>
  <c r="AN227" i="8"/>
  <c r="AM227" i="8"/>
  <c r="AN226" i="8"/>
  <c r="AM226" i="8"/>
  <c r="AN225" i="8"/>
  <c r="AM225" i="8"/>
  <c r="AN224" i="8"/>
  <c r="AM224" i="8"/>
  <c r="AN223" i="8"/>
  <c r="AM223" i="8"/>
  <c r="AN222" i="8"/>
  <c r="AM222" i="8"/>
  <c r="AN221" i="8"/>
  <c r="AM221" i="8"/>
  <c r="AN220" i="8"/>
  <c r="AM220" i="8"/>
  <c r="AN219" i="8"/>
  <c r="AM219" i="8"/>
  <c r="AN218" i="8"/>
  <c r="AM218" i="8"/>
  <c r="AN217" i="8"/>
  <c r="AM217" i="8"/>
  <c r="AN216" i="8"/>
  <c r="AM216" i="8"/>
  <c r="AN215" i="8"/>
  <c r="AM215" i="8"/>
  <c r="AN214" i="8"/>
  <c r="AM214" i="8"/>
  <c r="AN213" i="8"/>
  <c r="AM213" i="8"/>
  <c r="AN212" i="8"/>
  <c r="AM212" i="8"/>
  <c r="AN211" i="8"/>
  <c r="AM211" i="8"/>
  <c r="AN210" i="8"/>
  <c r="AM210" i="8"/>
  <c r="AN209" i="8"/>
  <c r="AM209" i="8"/>
  <c r="AN208" i="8"/>
  <c r="AM208" i="8"/>
  <c r="AN207" i="8"/>
  <c r="AM207" i="8"/>
  <c r="AN206" i="8"/>
  <c r="AM206" i="8"/>
  <c r="AN205" i="8"/>
  <c r="AM205" i="8"/>
  <c r="AN204" i="8"/>
  <c r="AM204" i="8"/>
  <c r="AN203" i="8"/>
  <c r="AM203" i="8"/>
  <c r="AN202" i="8"/>
  <c r="AM202" i="8"/>
  <c r="AN201" i="8"/>
  <c r="AM201" i="8"/>
  <c r="AN200" i="8"/>
  <c r="AM200" i="8"/>
  <c r="AN199" i="8"/>
  <c r="AM199" i="8"/>
  <c r="AN198" i="8"/>
  <c r="AM198" i="8"/>
  <c r="AN197" i="8"/>
  <c r="AM197" i="8"/>
  <c r="AN196" i="8"/>
  <c r="AM196" i="8"/>
  <c r="AN195" i="8"/>
  <c r="AM195" i="8"/>
  <c r="AN194" i="8"/>
  <c r="AM194" i="8"/>
  <c r="AN193" i="8"/>
  <c r="AM193" i="8"/>
  <c r="AN192" i="8"/>
  <c r="AM192" i="8"/>
  <c r="AN191" i="8"/>
  <c r="AM191" i="8"/>
  <c r="AN190" i="8"/>
  <c r="AM190" i="8"/>
  <c r="AN189" i="8"/>
  <c r="AM189" i="8"/>
  <c r="AN188" i="8"/>
  <c r="AM188" i="8"/>
  <c r="AN187" i="8"/>
  <c r="AM187" i="8"/>
  <c r="AN186" i="8"/>
  <c r="AM186" i="8"/>
  <c r="AN185" i="8"/>
  <c r="AM185" i="8"/>
  <c r="AN184" i="8"/>
  <c r="AM184" i="8"/>
  <c r="AN183" i="8"/>
  <c r="AM183" i="8"/>
  <c r="AN182" i="8"/>
  <c r="AM182" i="8"/>
  <c r="AN181" i="8"/>
  <c r="AM181" i="8"/>
  <c r="AN180" i="8"/>
  <c r="AM180" i="8"/>
  <c r="AN179" i="8"/>
  <c r="AM179" i="8"/>
  <c r="AN178" i="8"/>
  <c r="AM178" i="8"/>
  <c r="AN177" i="8"/>
  <c r="AM177" i="8"/>
  <c r="AN176" i="8"/>
  <c r="AM176" i="8"/>
  <c r="AN175" i="8"/>
  <c r="AM175" i="8"/>
  <c r="AN174" i="8"/>
  <c r="AM174" i="8"/>
  <c r="AN173" i="8"/>
  <c r="AM173" i="8"/>
  <c r="AN172" i="8"/>
  <c r="AM172" i="8"/>
  <c r="AN171" i="8"/>
  <c r="AM171" i="8"/>
  <c r="AN170" i="8"/>
  <c r="AM170" i="8"/>
  <c r="AN169" i="8"/>
  <c r="AM169" i="8"/>
  <c r="AN168" i="8"/>
  <c r="AM168" i="8"/>
  <c r="AN167" i="8"/>
  <c r="AM167" i="8"/>
  <c r="AN166" i="8"/>
  <c r="AM166" i="8"/>
  <c r="AN165" i="8"/>
  <c r="AM165" i="8"/>
  <c r="AN164" i="8"/>
  <c r="AM164" i="8"/>
  <c r="AN163" i="8"/>
  <c r="AM163" i="8"/>
  <c r="AN162" i="8"/>
  <c r="AM162" i="8"/>
  <c r="AN161" i="8"/>
  <c r="AM161" i="8"/>
  <c r="AN160" i="8"/>
  <c r="AM160" i="8"/>
  <c r="AN159" i="8"/>
  <c r="AM159" i="8"/>
  <c r="AN158" i="8"/>
  <c r="AM158" i="8"/>
  <c r="AN157" i="8"/>
  <c r="AM157" i="8"/>
  <c r="AN156" i="8"/>
  <c r="AM156" i="8"/>
  <c r="AN155" i="8"/>
  <c r="AM155" i="8"/>
  <c r="AN154" i="8"/>
  <c r="AM154" i="8"/>
  <c r="AN153" i="8"/>
  <c r="AM153" i="8"/>
  <c r="AN152" i="8"/>
  <c r="AM152" i="8"/>
  <c r="AN151" i="8"/>
  <c r="AM151" i="8"/>
  <c r="AN150" i="8"/>
  <c r="AM150" i="8"/>
  <c r="AN149" i="8"/>
  <c r="AM149" i="8"/>
  <c r="AN148" i="8"/>
  <c r="AM148" i="8"/>
  <c r="AN147" i="8"/>
  <c r="AM147" i="8"/>
  <c r="AN146" i="8"/>
  <c r="AM146" i="8"/>
  <c r="AN145" i="8"/>
  <c r="AM145" i="8"/>
  <c r="AN144" i="8"/>
  <c r="AM144" i="8"/>
  <c r="AN143" i="8"/>
  <c r="AM143" i="8"/>
  <c r="AN142" i="8"/>
  <c r="AM142" i="8"/>
  <c r="AN141" i="8"/>
  <c r="AM141" i="8"/>
  <c r="AN140" i="8"/>
  <c r="AM140" i="8"/>
  <c r="AN139" i="8"/>
  <c r="AM139" i="8"/>
  <c r="AN138" i="8"/>
  <c r="AM138" i="8"/>
  <c r="AN137" i="8"/>
  <c r="AM137" i="8"/>
  <c r="AN136" i="8"/>
  <c r="AM136" i="8"/>
  <c r="AN135" i="8"/>
  <c r="AM135" i="8"/>
  <c r="AN134" i="8"/>
  <c r="AM134" i="8"/>
  <c r="AN133" i="8"/>
  <c r="AM133" i="8"/>
  <c r="AN132" i="8"/>
  <c r="AM132" i="8"/>
  <c r="AN131" i="8"/>
  <c r="AM131" i="8"/>
  <c r="AN130" i="8"/>
  <c r="AM130" i="8"/>
  <c r="AN129" i="8"/>
  <c r="AM129" i="8"/>
  <c r="AN128" i="8"/>
  <c r="AM128" i="8"/>
  <c r="AN127" i="8"/>
  <c r="AM127" i="8"/>
  <c r="AN126" i="8"/>
  <c r="AM126" i="8"/>
  <c r="AN125" i="8"/>
  <c r="AM125" i="8"/>
  <c r="AN124" i="8"/>
  <c r="AM124" i="8"/>
  <c r="AN123" i="8"/>
  <c r="AM123" i="8"/>
  <c r="AN122" i="8"/>
  <c r="AM122" i="8"/>
  <c r="AN121" i="8"/>
  <c r="AM121" i="8"/>
  <c r="AN120" i="8"/>
  <c r="AM120" i="8"/>
  <c r="AN119" i="8"/>
  <c r="AM119" i="8"/>
  <c r="AN118" i="8"/>
  <c r="AM118" i="8"/>
  <c r="AN117" i="8"/>
  <c r="AM117" i="8"/>
  <c r="AN116" i="8"/>
  <c r="AM116" i="8"/>
  <c r="AN115" i="8"/>
  <c r="AM115" i="8"/>
  <c r="AN114" i="8"/>
  <c r="AM114" i="8"/>
  <c r="AN113" i="8"/>
  <c r="AM113" i="8"/>
  <c r="AN112" i="8"/>
  <c r="AM112" i="8"/>
  <c r="AN111" i="8"/>
  <c r="AM111" i="8"/>
  <c r="AN110" i="8"/>
  <c r="AM110" i="8"/>
  <c r="AN109" i="8"/>
  <c r="AM109" i="8"/>
  <c r="AN108" i="8"/>
  <c r="AM108" i="8"/>
  <c r="AN107" i="8"/>
  <c r="AM107" i="8"/>
  <c r="AN106" i="8"/>
  <c r="AM106" i="8"/>
  <c r="AN105" i="8"/>
  <c r="AM105" i="8"/>
  <c r="AN104" i="8"/>
  <c r="AM104" i="8"/>
  <c r="AN103" i="8"/>
  <c r="AM103" i="8"/>
  <c r="AN102" i="8"/>
  <c r="AM102" i="8"/>
  <c r="AN101" i="8"/>
  <c r="AM101" i="8"/>
  <c r="AN100" i="8"/>
  <c r="AM100" i="8"/>
  <c r="AN99" i="8"/>
  <c r="AM99" i="8"/>
  <c r="AN98" i="8"/>
  <c r="AM98" i="8"/>
  <c r="AN97" i="8"/>
  <c r="AM97" i="8"/>
  <c r="AN96" i="8"/>
  <c r="AM96" i="8"/>
  <c r="AN95" i="8"/>
  <c r="AM95" i="8"/>
  <c r="AN94" i="8"/>
  <c r="AM94" i="8"/>
  <c r="AN93" i="8"/>
  <c r="AM93" i="8"/>
  <c r="AN92" i="8"/>
  <c r="AM92" i="8"/>
  <c r="AN91" i="8"/>
  <c r="AM91" i="8"/>
  <c r="AN90" i="8"/>
  <c r="AM90" i="8"/>
  <c r="AN89" i="8"/>
  <c r="AM89" i="8"/>
  <c r="AN88" i="8"/>
  <c r="AM88" i="8"/>
  <c r="AN87" i="8"/>
  <c r="AM87" i="8"/>
  <c r="AN86" i="8"/>
  <c r="AM86" i="8"/>
  <c r="AN85" i="8"/>
  <c r="AM85" i="8"/>
  <c r="AN84" i="8"/>
  <c r="AM84" i="8"/>
  <c r="AN83" i="8"/>
  <c r="AM83" i="8"/>
  <c r="AN82" i="8"/>
  <c r="AM82" i="8"/>
  <c r="AN81" i="8"/>
  <c r="AM81" i="8"/>
  <c r="AN80" i="8"/>
  <c r="AM80" i="8"/>
  <c r="AN79" i="8"/>
  <c r="AM79" i="8"/>
  <c r="AN78" i="8"/>
  <c r="AM78" i="8"/>
  <c r="AN77" i="8"/>
  <c r="AM77" i="8"/>
  <c r="AN76" i="8"/>
  <c r="AM76" i="8"/>
  <c r="AN75" i="8"/>
  <c r="AM75" i="8"/>
  <c r="AN74" i="8"/>
  <c r="AM74" i="8"/>
  <c r="AN73" i="8"/>
  <c r="AM73" i="8"/>
  <c r="AN72" i="8"/>
  <c r="AM72" i="8"/>
  <c r="AN71" i="8"/>
  <c r="AM71" i="8"/>
  <c r="AN70" i="8"/>
  <c r="AM70" i="8"/>
  <c r="AN69" i="8"/>
  <c r="AM69" i="8"/>
  <c r="AN68" i="8"/>
  <c r="AM68" i="8"/>
  <c r="AN67" i="8"/>
  <c r="AM67" i="8"/>
  <c r="AN66" i="8"/>
  <c r="AM66" i="8"/>
  <c r="AN65" i="8"/>
  <c r="AM65" i="8"/>
  <c r="AN64" i="8"/>
  <c r="AM64" i="8"/>
  <c r="AN63" i="8"/>
  <c r="AM63" i="8"/>
  <c r="AN62" i="8"/>
  <c r="AM62" i="8"/>
  <c r="AN61" i="8"/>
  <c r="AM61" i="8"/>
  <c r="AN60" i="8"/>
  <c r="AM60" i="8"/>
  <c r="AN59" i="8"/>
  <c r="AM59" i="8"/>
  <c r="AN58" i="8"/>
  <c r="AM58" i="8"/>
  <c r="AN57" i="8"/>
  <c r="AM57" i="8"/>
  <c r="AN56" i="8"/>
  <c r="AM56" i="8"/>
  <c r="AN55" i="8"/>
  <c r="AM55" i="8"/>
  <c r="AN54" i="8"/>
  <c r="AM54" i="8"/>
  <c r="AN53" i="8"/>
  <c r="AM53" i="8"/>
  <c r="AN52" i="8"/>
  <c r="AM52" i="8"/>
  <c r="AN51" i="8"/>
  <c r="AM51" i="8"/>
  <c r="AN50" i="8"/>
  <c r="AM50" i="8"/>
  <c r="AN49" i="8"/>
  <c r="AM49" i="8"/>
  <c r="AN48" i="8"/>
  <c r="AM48" i="8"/>
  <c r="AN47" i="8"/>
  <c r="AM47" i="8"/>
  <c r="AN46" i="8"/>
  <c r="AM46" i="8"/>
  <c r="AN45" i="8"/>
  <c r="AM45" i="8"/>
  <c r="AN44" i="8"/>
  <c r="AM44" i="8"/>
  <c r="AN43" i="8"/>
  <c r="AM43" i="8"/>
  <c r="AN42" i="8"/>
  <c r="AM42" i="8"/>
  <c r="AN41" i="8"/>
  <c r="AM41" i="8"/>
  <c r="AN40" i="8"/>
  <c r="AM40" i="8"/>
  <c r="AN39" i="8"/>
  <c r="AM39" i="8"/>
  <c r="AN38" i="8"/>
  <c r="AM38" i="8"/>
  <c r="AN37" i="8"/>
  <c r="AM37" i="8"/>
  <c r="AN36" i="8"/>
  <c r="AM36" i="8"/>
  <c r="AN35" i="8"/>
  <c r="AM35" i="8"/>
  <c r="AN34" i="8"/>
  <c r="AM34" i="8"/>
  <c r="AN33" i="8"/>
  <c r="AM33" i="8"/>
  <c r="AN32" i="8"/>
  <c r="AM32" i="8"/>
  <c r="AN31" i="8"/>
  <c r="AM31" i="8"/>
  <c r="AN30" i="8"/>
  <c r="AM30" i="8"/>
  <c r="AN29" i="8"/>
  <c r="AM29" i="8"/>
  <c r="AN28" i="8"/>
  <c r="AM28" i="8"/>
  <c r="AN27" i="8"/>
  <c r="AM27" i="8"/>
  <c r="AN26" i="8"/>
  <c r="AM26" i="8"/>
  <c r="AN25" i="8"/>
  <c r="AM25" i="8"/>
  <c r="AN24" i="8"/>
  <c r="AM24" i="8"/>
  <c r="AN23" i="8"/>
  <c r="AM23" i="8"/>
  <c r="AN22" i="8"/>
  <c r="AM22" i="8"/>
  <c r="AN21" i="8"/>
  <c r="AM21" i="8"/>
  <c r="AN20" i="8"/>
  <c r="AM20" i="8"/>
  <c r="AN19" i="8"/>
  <c r="AM19" i="8"/>
  <c r="AN18" i="8"/>
  <c r="AM18" i="8"/>
  <c r="AN17" i="8"/>
  <c r="AM17" i="8"/>
  <c r="AM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H63" i="8"/>
  <c r="AH64" i="8"/>
  <c r="AH65" i="8"/>
  <c r="AH66" i="8"/>
  <c r="AH67" i="8"/>
  <c r="AH68" i="8"/>
  <c r="AH69" i="8"/>
  <c r="AH70" i="8"/>
  <c r="AH71" i="8"/>
  <c r="AH72" i="8"/>
  <c r="AH73" i="8"/>
  <c r="AH74" i="8"/>
  <c r="AH75" i="8"/>
  <c r="AH76" i="8"/>
  <c r="AH77" i="8"/>
  <c r="AH78" i="8"/>
  <c r="AH79" i="8"/>
  <c r="AH80" i="8"/>
  <c r="AH81" i="8"/>
  <c r="AH82" i="8"/>
  <c r="AH83" i="8"/>
  <c r="AH84" i="8"/>
  <c r="AH85" i="8"/>
  <c r="AH86" i="8"/>
  <c r="AH87" i="8"/>
  <c r="AH88" i="8"/>
  <c r="AH89" i="8"/>
  <c r="AH90" i="8"/>
  <c r="AH91" i="8"/>
  <c r="AH92" i="8"/>
  <c r="AH93" i="8"/>
  <c r="AH94" i="8"/>
  <c r="AH95" i="8"/>
  <c r="AH96" i="8"/>
  <c r="AH97" i="8"/>
  <c r="AH98" i="8"/>
  <c r="AH99" i="8"/>
  <c r="AH100" i="8"/>
  <c r="AH101" i="8"/>
  <c r="AH102" i="8"/>
  <c r="AH103" i="8"/>
  <c r="AH104" i="8"/>
  <c r="AH105" i="8"/>
  <c r="AH106" i="8"/>
  <c r="AH107" i="8"/>
  <c r="AH108" i="8"/>
  <c r="AH109" i="8"/>
  <c r="AH110" i="8"/>
  <c r="AH111" i="8"/>
  <c r="AH112" i="8"/>
  <c r="AH113" i="8"/>
  <c r="AH114" i="8"/>
  <c r="AH115" i="8"/>
  <c r="AH116" i="8"/>
  <c r="AH117" i="8"/>
  <c r="AH118" i="8"/>
  <c r="AH119" i="8"/>
  <c r="AH120" i="8"/>
  <c r="AH121" i="8"/>
  <c r="AH122" i="8"/>
  <c r="AH123" i="8"/>
  <c r="AH124" i="8"/>
  <c r="AH125" i="8"/>
  <c r="AH126" i="8"/>
  <c r="AH127" i="8"/>
  <c r="AH128" i="8"/>
  <c r="AH129" i="8"/>
  <c r="AH130" i="8"/>
  <c r="AH131" i="8"/>
  <c r="AH132" i="8"/>
  <c r="AH133" i="8"/>
  <c r="AH134" i="8"/>
  <c r="AH135" i="8"/>
  <c r="AH136" i="8"/>
  <c r="AH137" i="8"/>
  <c r="AH138" i="8"/>
  <c r="AH139" i="8"/>
  <c r="AH140" i="8"/>
  <c r="AH141" i="8"/>
  <c r="AH142" i="8"/>
  <c r="AH143" i="8"/>
  <c r="AH144" i="8"/>
  <c r="AH145" i="8"/>
  <c r="AH146" i="8"/>
  <c r="AH147" i="8"/>
  <c r="AH148" i="8"/>
  <c r="AH149" i="8"/>
  <c r="AH150" i="8"/>
  <c r="AH151" i="8"/>
  <c r="AH152" i="8"/>
  <c r="AH153" i="8"/>
  <c r="AH154" i="8"/>
  <c r="AH155" i="8"/>
  <c r="AH156" i="8"/>
  <c r="AH157" i="8"/>
  <c r="AH158" i="8"/>
  <c r="AH159" i="8"/>
  <c r="AH160" i="8"/>
  <c r="AH161" i="8"/>
  <c r="AH162" i="8"/>
  <c r="AH163" i="8"/>
  <c r="AH164" i="8"/>
  <c r="AH165" i="8"/>
  <c r="AH166" i="8"/>
  <c r="AH167" i="8"/>
  <c r="AH168" i="8"/>
  <c r="AH169" i="8"/>
  <c r="AH170" i="8"/>
  <c r="AH171" i="8"/>
  <c r="AH172" i="8"/>
  <c r="AH173" i="8"/>
  <c r="AH174" i="8"/>
  <c r="AH175" i="8"/>
  <c r="AH176" i="8"/>
  <c r="AH177" i="8"/>
  <c r="AH178" i="8"/>
  <c r="AH179" i="8"/>
  <c r="AH180" i="8"/>
  <c r="AH181" i="8"/>
  <c r="AH182" i="8"/>
  <c r="AH183" i="8"/>
  <c r="AH184" i="8"/>
  <c r="AH185" i="8"/>
  <c r="AH186" i="8"/>
  <c r="AH187" i="8"/>
  <c r="AH188" i="8"/>
  <c r="AH189" i="8"/>
  <c r="AH190" i="8"/>
  <c r="AH191" i="8"/>
  <c r="AH192" i="8"/>
  <c r="AH193" i="8"/>
  <c r="AH194" i="8"/>
  <c r="AH195" i="8"/>
  <c r="AH196" i="8"/>
  <c r="AH197" i="8"/>
  <c r="AH198" i="8"/>
  <c r="AH199" i="8"/>
  <c r="AH200" i="8"/>
  <c r="AH201" i="8"/>
  <c r="AH202" i="8"/>
  <c r="AH203" i="8"/>
  <c r="AH204" i="8"/>
  <c r="AH205" i="8"/>
  <c r="AH206" i="8"/>
  <c r="AH207" i="8"/>
  <c r="AH208" i="8"/>
  <c r="AH209" i="8"/>
  <c r="AH210" i="8"/>
  <c r="AH211" i="8"/>
  <c r="AH212" i="8"/>
  <c r="AH213" i="8"/>
  <c r="AH214" i="8"/>
  <c r="AH215" i="8"/>
  <c r="AH216" i="8"/>
  <c r="AH217" i="8"/>
  <c r="AH218" i="8"/>
  <c r="AH219" i="8"/>
  <c r="AH220" i="8"/>
  <c r="AH221" i="8"/>
  <c r="AH222" i="8"/>
  <c r="AH223" i="8"/>
  <c r="AH224" i="8"/>
  <c r="AH225" i="8"/>
  <c r="AH226" i="8"/>
  <c r="AH227" i="8"/>
  <c r="AH228" i="8"/>
  <c r="AH229" i="8"/>
  <c r="AH230" i="8"/>
  <c r="AH231" i="8"/>
  <c r="AH232" i="8"/>
  <c r="AH233" i="8"/>
  <c r="AH234" i="8"/>
  <c r="AH235" i="8"/>
  <c r="AH236" i="8"/>
  <c r="AH237" i="8"/>
  <c r="AH238" i="8"/>
  <c r="AH239" i="8"/>
  <c r="AH240" i="8"/>
  <c r="AH241" i="8"/>
  <c r="AH242" i="8"/>
  <c r="AH243" i="8"/>
  <c r="AH244" i="8"/>
  <c r="AH245" i="8"/>
  <c r="AH246" i="8"/>
  <c r="AH247" i="8"/>
  <c r="AH248" i="8"/>
  <c r="AH249" i="8"/>
  <c r="AH250" i="8"/>
  <c r="AH251" i="8"/>
  <c r="AH252" i="8"/>
  <c r="AH253" i="8"/>
  <c r="AH254" i="8"/>
  <c r="AH255" i="8"/>
  <c r="AH256" i="8"/>
  <c r="AH257" i="8"/>
  <c r="AH258" i="8"/>
  <c r="AH259" i="8"/>
  <c r="AH260" i="8"/>
  <c r="AH261" i="8"/>
  <c r="AH262" i="8"/>
  <c r="AH263" i="8"/>
  <c r="AH264" i="8"/>
  <c r="AH265" i="8"/>
  <c r="AH266" i="8"/>
  <c r="AH267" i="8"/>
  <c r="AH268" i="8"/>
  <c r="AH269" i="8"/>
  <c r="AH270" i="8"/>
  <c r="AH271" i="8"/>
  <c r="AH272" i="8"/>
  <c r="AH273" i="8"/>
  <c r="AH274" i="8"/>
  <c r="AH275" i="8"/>
  <c r="AH276" i="8"/>
  <c r="AH277" i="8"/>
  <c r="AH278" i="8"/>
  <c r="AH279" i="8"/>
  <c r="AH280" i="8"/>
  <c r="AH281" i="8"/>
  <c r="AH282" i="8"/>
  <c r="AH283" i="8"/>
  <c r="AH284" i="8"/>
  <c r="AH285" i="8"/>
  <c r="AH286" i="8"/>
  <c r="AH287" i="8"/>
  <c r="AH288" i="8"/>
  <c r="AH289" i="8"/>
  <c r="AH290" i="8"/>
  <c r="AH291" i="8"/>
  <c r="AH292" i="8"/>
  <c r="AH293" i="8"/>
  <c r="AH294" i="8"/>
  <c r="AH295" i="8"/>
  <c r="AH296" i="8"/>
  <c r="AH297" i="8"/>
  <c r="AH298" i="8"/>
  <c r="AH299" i="8"/>
  <c r="AH300" i="8"/>
  <c r="AH301" i="8"/>
  <c r="AH302" i="8"/>
  <c r="AH303" i="8"/>
  <c r="AH304" i="8"/>
  <c r="AH305" i="8"/>
  <c r="AH306" i="8"/>
  <c r="AH307" i="8"/>
  <c r="AH308" i="8"/>
  <c r="AH309" i="8"/>
  <c r="AH310" i="8"/>
  <c r="AH311" i="8"/>
  <c r="AH312" i="8"/>
  <c r="AH313" i="8"/>
  <c r="AH314" i="8"/>
  <c r="AH315" i="8"/>
  <c r="AH316" i="8"/>
  <c r="AH317" i="8"/>
  <c r="AH318" i="8"/>
  <c r="AH319" i="8"/>
  <c r="AH320" i="8"/>
  <c r="AH321" i="8"/>
  <c r="AH322" i="8"/>
  <c r="AH323" i="8"/>
  <c r="AH324" i="8"/>
  <c r="AH325" i="8"/>
  <c r="AH326" i="8"/>
  <c r="AH327" i="8"/>
  <c r="AH328" i="8"/>
  <c r="AH329" i="8"/>
  <c r="AH330" i="8"/>
  <c r="AH331" i="8"/>
  <c r="AH332" i="8"/>
  <c r="AH333" i="8"/>
  <c r="AH334" i="8"/>
  <c r="AH335" i="8"/>
  <c r="AH336" i="8"/>
  <c r="AH337" i="8"/>
  <c r="AH338" i="8"/>
  <c r="AH339" i="8"/>
  <c r="AH340" i="8"/>
  <c r="AH341" i="8"/>
  <c r="AH342" i="8"/>
  <c r="AH343" i="8"/>
  <c r="AH344" i="8"/>
  <c r="AH345" i="8"/>
  <c r="AH16" i="8"/>
  <c r="AB16" i="8"/>
  <c r="AG17" i="8"/>
  <c r="AG18" i="8"/>
  <c r="AG19" i="8"/>
  <c r="AG20" i="8"/>
  <c r="AG21" i="8"/>
  <c r="AG22" i="8"/>
  <c r="AG23" i="8"/>
  <c r="AG24" i="8"/>
  <c r="AG25" i="8"/>
  <c r="AG26" i="8"/>
  <c r="AG27" i="8"/>
  <c r="AG28" i="8"/>
  <c r="AG29" i="8"/>
  <c r="AG30" i="8"/>
  <c r="AG31" i="8"/>
  <c r="AG32" i="8"/>
  <c r="AG33" i="8"/>
  <c r="AG34" i="8"/>
  <c r="AG35" i="8"/>
  <c r="AG36" i="8"/>
  <c r="AG37" i="8"/>
  <c r="AG38" i="8"/>
  <c r="AG39" i="8"/>
  <c r="AG40" i="8"/>
  <c r="AG41" i="8"/>
  <c r="AG42" i="8"/>
  <c r="AG43" i="8"/>
  <c r="AG44" i="8"/>
  <c r="AG45" i="8"/>
  <c r="AG46" i="8"/>
  <c r="AG47" i="8"/>
  <c r="AG48" i="8"/>
  <c r="AG49" i="8"/>
  <c r="AG50" i="8"/>
  <c r="AG51" i="8"/>
  <c r="AG52" i="8"/>
  <c r="AG53" i="8"/>
  <c r="AG54" i="8"/>
  <c r="AG55" i="8"/>
  <c r="AG56" i="8"/>
  <c r="AG57" i="8"/>
  <c r="AG58" i="8"/>
  <c r="AG59" i="8"/>
  <c r="AG60" i="8"/>
  <c r="AG61" i="8"/>
  <c r="AG62" i="8"/>
  <c r="AG63" i="8"/>
  <c r="AG64" i="8"/>
  <c r="AG65" i="8"/>
  <c r="AG66" i="8"/>
  <c r="AG67" i="8"/>
  <c r="AG68" i="8"/>
  <c r="AG69" i="8"/>
  <c r="AG70" i="8"/>
  <c r="AG71" i="8"/>
  <c r="AG72" i="8"/>
  <c r="AG73" i="8"/>
  <c r="AG74" i="8"/>
  <c r="AG75" i="8"/>
  <c r="AG76" i="8"/>
  <c r="AG77" i="8"/>
  <c r="AG78" i="8"/>
  <c r="AG79" i="8"/>
  <c r="AG80" i="8"/>
  <c r="AG81" i="8"/>
  <c r="AG82" i="8"/>
  <c r="AG83" i="8"/>
  <c r="AG84" i="8"/>
  <c r="AG85" i="8"/>
  <c r="AG86" i="8"/>
  <c r="AG87" i="8"/>
  <c r="AG88" i="8"/>
  <c r="AG89" i="8"/>
  <c r="AG90" i="8"/>
  <c r="AG91" i="8"/>
  <c r="AG92" i="8"/>
  <c r="AG93" i="8"/>
  <c r="AG94" i="8"/>
  <c r="AG95" i="8"/>
  <c r="AG96" i="8"/>
  <c r="AG97" i="8"/>
  <c r="AG98" i="8"/>
  <c r="AG99" i="8"/>
  <c r="AG100" i="8"/>
  <c r="AG101" i="8"/>
  <c r="AG102" i="8"/>
  <c r="AG103" i="8"/>
  <c r="AG104" i="8"/>
  <c r="AG105" i="8"/>
  <c r="AG106" i="8"/>
  <c r="AG107" i="8"/>
  <c r="AG108" i="8"/>
  <c r="AG109" i="8"/>
  <c r="AG110" i="8"/>
  <c r="AG111" i="8"/>
  <c r="AG112" i="8"/>
  <c r="AG113" i="8"/>
  <c r="AG114" i="8"/>
  <c r="AG115" i="8"/>
  <c r="AG116" i="8"/>
  <c r="AG117" i="8"/>
  <c r="AG118" i="8"/>
  <c r="AG119" i="8"/>
  <c r="AG120" i="8"/>
  <c r="AG121" i="8"/>
  <c r="AG122" i="8"/>
  <c r="AG123" i="8"/>
  <c r="AG124" i="8"/>
  <c r="AG125" i="8"/>
  <c r="AG126" i="8"/>
  <c r="AG127" i="8"/>
  <c r="AG128" i="8"/>
  <c r="AG129" i="8"/>
  <c r="AG130" i="8"/>
  <c r="AG131" i="8"/>
  <c r="AG132" i="8"/>
  <c r="AG133" i="8"/>
  <c r="AG134" i="8"/>
  <c r="AG135" i="8"/>
  <c r="AG136" i="8"/>
  <c r="AG137" i="8"/>
  <c r="AG138" i="8"/>
  <c r="AG139" i="8"/>
  <c r="AG140" i="8"/>
  <c r="AG141" i="8"/>
  <c r="AG142" i="8"/>
  <c r="AG143" i="8"/>
  <c r="AG144" i="8"/>
  <c r="AG145" i="8"/>
  <c r="AG146" i="8"/>
  <c r="AG147" i="8"/>
  <c r="AG148" i="8"/>
  <c r="AG149" i="8"/>
  <c r="AG150" i="8"/>
  <c r="AG151" i="8"/>
  <c r="AG152" i="8"/>
  <c r="AG153" i="8"/>
  <c r="AG154" i="8"/>
  <c r="AG155" i="8"/>
  <c r="AG156" i="8"/>
  <c r="AG157" i="8"/>
  <c r="AG158" i="8"/>
  <c r="AG159" i="8"/>
  <c r="AG160" i="8"/>
  <c r="AG161" i="8"/>
  <c r="AG162" i="8"/>
  <c r="AG163" i="8"/>
  <c r="AG164" i="8"/>
  <c r="AG165" i="8"/>
  <c r="AG166" i="8"/>
  <c r="AG167" i="8"/>
  <c r="AG168" i="8"/>
  <c r="AG169" i="8"/>
  <c r="AG170" i="8"/>
  <c r="AG171" i="8"/>
  <c r="AG172" i="8"/>
  <c r="AG173" i="8"/>
  <c r="AG174" i="8"/>
  <c r="AG175" i="8"/>
  <c r="AG176" i="8"/>
  <c r="AG177" i="8"/>
  <c r="AG178" i="8"/>
  <c r="AG179" i="8"/>
  <c r="AG180" i="8"/>
  <c r="AG181" i="8"/>
  <c r="AG182" i="8"/>
  <c r="AG183" i="8"/>
  <c r="AG184" i="8"/>
  <c r="AG185" i="8"/>
  <c r="AG186" i="8"/>
  <c r="AG187" i="8"/>
  <c r="AG188" i="8"/>
  <c r="AG189" i="8"/>
  <c r="AG190" i="8"/>
  <c r="AG191" i="8"/>
  <c r="AG192" i="8"/>
  <c r="AG193" i="8"/>
  <c r="AG194" i="8"/>
  <c r="AG195" i="8"/>
  <c r="AG196" i="8"/>
  <c r="AG197" i="8"/>
  <c r="AG198" i="8"/>
  <c r="AG199" i="8"/>
  <c r="AG200" i="8"/>
  <c r="AG201" i="8"/>
  <c r="AG202" i="8"/>
  <c r="AG203" i="8"/>
  <c r="AG204" i="8"/>
  <c r="AG205" i="8"/>
  <c r="AG206" i="8"/>
  <c r="AG207" i="8"/>
  <c r="AG208" i="8"/>
  <c r="AG209" i="8"/>
  <c r="AG210" i="8"/>
  <c r="AG211" i="8"/>
  <c r="AG212" i="8"/>
  <c r="AG213" i="8"/>
  <c r="AG214" i="8"/>
  <c r="AG215" i="8"/>
  <c r="AG216" i="8"/>
  <c r="AG217" i="8"/>
  <c r="AG218" i="8"/>
  <c r="AG219" i="8"/>
  <c r="AG220" i="8"/>
  <c r="AG221" i="8"/>
  <c r="AG222" i="8"/>
  <c r="AG223" i="8"/>
  <c r="AG224" i="8"/>
  <c r="AG225" i="8"/>
  <c r="AG226" i="8"/>
  <c r="AG227" i="8"/>
  <c r="AG228" i="8"/>
  <c r="AG229" i="8"/>
  <c r="AG230" i="8"/>
  <c r="AG231" i="8"/>
  <c r="AG232" i="8"/>
  <c r="AG233" i="8"/>
  <c r="AG234" i="8"/>
  <c r="AG235" i="8"/>
  <c r="AG236" i="8"/>
  <c r="AG237" i="8"/>
  <c r="AG238" i="8"/>
  <c r="AG239" i="8"/>
  <c r="AG240" i="8"/>
  <c r="AG241" i="8"/>
  <c r="AG242" i="8"/>
  <c r="AG243" i="8"/>
  <c r="AG244" i="8"/>
  <c r="AG245" i="8"/>
  <c r="AG246" i="8"/>
  <c r="AG247" i="8"/>
  <c r="AG248" i="8"/>
  <c r="AG249" i="8"/>
  <c r="AG250" i="8"/>
  <c r="AG251" i="8"/>
  <c r="AG252" i="8"/>
  <c r="AG253" i="8"/>
  <c r="AG254" i="8"/>
  <c r="AG255" i="8"/>
  <c r="AG256" i="8"/>
  <c r="AG257" i="8"/>
  <c r="AG258" i="8"/>
  <c r="AG259" i="8"/>
  <c r="AG260" i="8"/>
  <c r="AG261" i="8"/>
  <c r="AG262" i="8"/>
  <c r="AG263" i="8"/>
  <c r="AG264" i="8"/>
  <c r="AG265" i="8"/>
  <c r="AG266" i="8"/>
  <c r="AG267" i="8"/>
  <c r="AG268" i="8"/>
  <c r="AG269" i="8"/>
  <c r="AG270" i="8"/>
  <c r="AG271" i="8"/>
  <c r="AG272" i="8"/>
  <c r="AG273" i="8"/>
  <c r="AG274" i="8"/>
  <c r="AG275" i="8"/>
  <c r="AG276" i="8"/>
  <c r="AG277" i="8"/>
  <c r="AG278" i="8"/>
  <c r="AG279" i="8"/>
  <c r="AG280" i="8"/>
  <c r="AG281" i="8"/>
  <c r="AG282" i="8"/>
  <c r="AG283" i="8"/>
  <c r="AG284" i="8"/>
  <c r="AG285" i="8"/>
  <c r="AG286" i="8"/>
  <c r="AG287" i="8"/>
  <c r="AG288" i="8"/>
  <c r="AG289" i="8"/>
  <c r="AG290" i="8"/>
  <c r="AG291" i="8"/>
  <c r="AG292" i="8"/>
  <c r="AG293" i="8"/>
  <c r="AG294" i="8"/>
  <c r="AG295" i="8"/>
  <c r="AG296" i="8"/>
  <c r="AG297" i="8"/>
  <c r="AG298" i="8"/>
  <c r="AG299" i="8"/>
  <c r="AG300" i="8"/>
  <c r="AG301" i="8"/>
  <c r="AG302" i="8"/>
  <c r="AG303" i="8"/>
  <c r="AG304" i="8"/>
  <c r="AG305" i="8"/>
  <c r="AG306" i="8"/>
  <c r="AG307" i="8"/>
  <c r="AG308" i="8"/>
  <c r="AG309" i="8"/>
  <c r="AG310" i="8"/>
  <c r="AG311" i="8"/>
  <c r="AG312" i="8"/>
  <c r="AG313" i="8"/>
  <c r="AG314" i="8"/>
  <c r="AG315" i="8"/>
  <c r="AG316" i="8"/>
  <c r="AG317" i="8"/>
  <c r="AG318" i="8"/>
  <c r="AG319" i="8"/>
  <c r="AG320" i="8"/>
  <c r="AG321" i="8"/>
  <c r="AG322" i="8"/>
  <c r="AG323" i="8"/>
  <c r="AG324" i="8"/>
  <c r="AG325" i="8"/>
  <c r="AG326" i="8"/>
  <c r="AG327" i="8"/>
  <c r="AG328" i="8"/>
  <c r="AG329" i="8"/>
  <c r="AG330" i="8"/>
  <c r="AG331" i="8"/>
  <c r="AG332" i="8"/>
  <c r="AG333" i="8"/>
  <c r="AG334" i="8"/>
  <c r="AG335" i="8"/>
  <c r="AG336" i="8"/>
  <c r="AG337" i="8"/>
  <c r="AG338" i="8"/>
  <c r="AG339" i="8"/>
  <c r="AG340" i="8"/>
  <c r="AG341" i="8"/>
  <c r="AG342" i="8"/>
  <c r="AG343" i="8"/>
  <c r="AG344" i="8"/>
  <c r="AG345" i="8"/>
  <c r="AG16" i="8"/>
  <c r="BH128" i="5" l="1"/>
  <c r="BI128" i="5" s="1"/>
  <c r="BH129" i="5"/>
  <c r="BI129" i="5" s="1"/>
  <c r="BH130" i="5"/>
  <c r="BI130" i="5" s="1"/>
  <c r="BH131" i="5"/>
  <c r="BI131" i="5" s="1"/>
  <c r="BH132" i="5"/>
  <c r="BI132" i="5" s="1"/>
  <c r="BH133" i="5"/>
  <c r="BI133" i="5" s="1"/>
  <c r="BH134" i="5"/>
  <c r="BI134" i="5" s="1"/>
  <c r="BH135" i="5"/>
  <c r="BI135" i="5" s="1"/>
  <c r="BH136" i="5"/>
  <c r="BI136" i="5" s="1"/>
  <c r="BH137" i="5"/>
  <c r="BI137" i="5" s="1"/>
  <c r="BH138" i="5"/>
  <c r="BI138" i="5" s="1"/>
  <c r="BH139" i="5"/>
  <c r="BI139" i="5" s="1"/>
  <c r="BH140" i="5"/>
  <c r="BI140" i="5" s="1"/>
  <c r="BH141" i="5"/>
  <c r="BI141" i="5" s="1"/>
  <c r="BH142" i="5"/>
  <c r="BI142" i="5" s="1"/>
  <c r="BH143" i="5"/>
  <c r="BI143" i="5" s="1"/>
  <c r="BH144" i="5"/>
  <c r="BI144" i="5" s="1"/>
  <c r="BH145" i="5"/>
  <c r="BI145" i="5" s="1"/>
  <c r="BH146" i="5"/>
  <c r="BI146" i="5" s="1"/>
  <c r="BH147" i="5"/>
  <c r="BI147" i="5" s="1"/>
  <c r="BH148" i="5"/>
  <c r="BI148" i="5" s="1"/>
  <c r="BH149" i="5"/>
  <c r="BI149" i="5" s="1"/>
  <c r="BH150" i="5"/>
  <c r="BI150" i="5" s="1"/>
  <c r="BH151" i="5"/>
  <c r="BI151" i="5" s="1"/>
  <c r="BH152" i="5"/>
  <c r="BI152" i="5" s="1"/>
  <c r="BH153" i="5"/>
  <c r="BI153" i="5" s="1"/>
  <c r="BH154" i="5"/>
  <c r="BI154" i="5" s="1"/>
  <c r="BH155" i="5"/>
  <c r="BI155" i="5" s="1"/>
  <c r="BH156" i="5"/>
  <c r="BI156" i="5" s="1"/>
  <c r="BH157" i="5"/>
  <c r="BI157" i="5" s="1"/>
  <c r="BH158" i="5"/>
  <c r="BI158" i="5" s="1"/>
  <c r="BH159" i="5"/>
  <c r="BI159" i="5" s="1"/>
  <c r="BH160" i="5"/>
  <c r="BI160" i="5" s="1"/>
  <c r="BH161" i="5"/>
  <c r="BI161" i="5" s="1"/>
  <c r="BH162" i="5"/>
  <c r="BI162" i="5" s="1"/>
  <c r="BH163" i="5"/>
  <c r="BI163" i="5" s="1"/>
  <c r="BH164" i="5"/>
  <c r="BI164" i="5" s="1"/>
  <c r="BH165" i="5"/>
  <c r="BI165" i="5" s="1"/>
  <c r="BH166" i="5"/>
  <c r="BI166" i="5" s="1"/>
  <c r="BH167" i="5"/>
  <c r="BI167" i="5" s="1"/>
  <c r="BH168" i="5"/>
  <c r="BI168" i="5" s="1"/>
  <c r="BH169" i="5"/>
  <c r="BI169" i="5" s="1"/>
  <c r="BH170" i="5"/>
  <c r="BI170" i="5" s="1"/>
  <c r="BH171" i="5"/>
  <c r="BI171" i="5" s="1"/>
  <c r="BH172" i="5"/>
  <c r="BI172" i="5" s="1"/>
  <c r="BH173" i="5"/>
  <c r="BI173" i="5" s="1"/>
  <c r="BH174" i="5"/>
  <c r="BI174" i="5" s="1"/>
  <c r="BH175" i="5"/>
  <c r="BI175" i="5" s="1"/>
  <c r="BH176" i="5"/>
  <c r="BI176" i="5" s="1"/>
  <c r="BH177" i="5"/>
  <c r="BI177" i="5" s="1"/>
  <c r="BH178" i="5"/>
  <c r="BI178" i="5" s="1"/>
  <c r="BH179" i="5"/>
  <c r="BI179" i="5" s="1"/>
  <c r="BH180" i="5"/>
  <c r="BI180" i="5" s="1"/>
  <c r="BH181" i="5"/>
  <c r="BI181" i="5" s="1"/>
  <c r="BH182" i="5"/>
  <c r="BI182" i="5" s="1"/>
  <c r="BH183" i="5"/>
  <c r="BI183" i="5" s="1"/>
  <c r="BH184" i="5"/>
  <c r="BI184" i="5" s="1"/>
  <c r="BH185" i="5"/>
  <c r="BI185" i="5" s="1"/>
  <c r="BH186" i="5"/>
  <c r="BI186" i="5" s="1"/>
  <c r="BH187" i="5"/>
  <c r="BI187" i="5" s="1"/>
  <c r="BH188" i="5"/>
  <c r="BI188" i="5" s="1"/>
  <c r="BH189" i="5"/>
  <c r="BI189" i="5" s="1"/>
  <c r="BH190" i="5"/>
  <c r="BI190" i="5" s="1"/>
  <c r="BH191" i="5"/>
  <c r="BI191" i="5" s="1"/>
  <c r="BH192" i="5"/>
  <c r="BI192" i="5" s="1"/>
  <c r="BH193" i="5"/>
  <c r="BI193" i="5" s="1"/>
  <c r="BH194" i="5"/>
  <c r="BI194" i="5" s="1"/>
  <c r="BH195" i="5"/>
  <c r="BI195" i="5" s="1"/>
  <c r="BH196" i="5"/>
  <c r="BI196" i="5" s="1"/>
  <c r="BH197" i="5"/>
  <c r="BI197" i="5" s="1"/>
  <c r="BH198" i="5"/>
  <c r="BI198" i="5" s="1"/>
  <c r="BH199" i="5"/>
  <c r="BI199" i="5" s="1"/>
  <c r="BH200" i="5"/>
  <c r="BI200" i="5" s="1"/>
  <c r="BH201" i="5"/>
  <c r="BI201" i="5" s="1"/>
  <c r="BH202" i="5"/>
  <c r="BI202" i="5" s="1"/>
  <c r="BH203" i="5"/>
  <c r="BI203" i="5" s="1"/>
  <c r="BH204" i="5"/>
  <c r="BI204" i="5" s="1"/>
  <c r="BH205" i="5"/>
  <c r="BI205" i="5" s="1"/>
  <c r="BH206" i="5"/>
  <c r="BI206" i="5" s="1"/>
  <c r="BH207" i="5"/>
  <c r="BI207" i="5" s="1"/>
  <c r="BH208" i="5"/>
  <c r="BI208" i="5" s="1"/>
  <c r="BH209" i="5"/>
  <c r="BI209" i="5" s="1"/>
  <c r="BH210" i="5"/>
  <c r="BI210" i="5" s="1"/>
  <c r="BH211" i="5"/>
  <c r="BI211" i="5" s="1"/>
  <c r="BH212" i="5"/>
  <c r="BI212" i="5" s="1"/>
  <c r="BH213" i="5"/>
  <c r="BI213" i="5" s="1"/>
  <c r="BH214" i="5"/>
  <c r="BI214" i="5" s="1"/>
  <c r="BH215" i="5"/>
  <c r="BI215" i="5" s="1"/>
  <c r="BH216" i="5"/>
  <c r="BI216" i="5" s="1"/>
  <c r="BH217" i="5"/>
  <c r="BI217" i="5" s="1"/>
  <c r="BH218" i="5"/>
  <c r="BI218" i="5" s="1"/>
  <c r="BH219" i="5"/>
  <c r="BI219" i="5" s="1"/>
  <c r="BH220" i="5"/>
  <c r="BI220" i="5" s="1"/>
  <c r="BH221" i="5"/>
  <c r="BI221" i="5" s="1"/>
  <c r="BH222" i="5"/>
  <c r="BI222" i="5" s="1"/>
  <c r="BH223" i="5"/>
  <c r="BI223" i="5" s="1"/>
  <c r="BH224" i="5"/>
  <c r="BI224" i="5" s="1"/>
  <c r="BH225" i="5"/>
  <c r="BI225" i="5" s="1"/>
  <c r="BH226" i="5"/>
  <c r="BI226" i="5" s="1"/>
  <c r="BH227" i="5"/>
  <c r="BI227" i="5" s="1"/>
  <c r="BH228" i="5"/>
  <c r="BI228" i="5" s="1"/>
  <c r="BH229" i="5"/>
  <c r="BI229" i="5" s="1"/>
  <c r="BH230" i="5"/>
  <c r="BI230" i="5" s="1"/>
  <c r="BH114" i="5"/>
  <c r="BI114" i="5" s="1"/>
  <c r="BH115" i="5"/>
  <c r="BI115" i="5" s="1"/>
  <c r="BH116" i="5"/>
  <c r="BI116" i="5" s="1"/>
  <c r="BH117" i="5"/>
  <c r="BI117" i="5" s="1"/>
  <c r="BH118" i="5"/>
  <c r="BI118" i="5" s="1"/>
  <c r="BH119" i="5"/>
  <c r="BI119" i="5" s="1"/>
  <c r="BH120" i="5"/>
  <c r="BI120" i="5" s="1"/>
  <c r="BH121" i="5"/>
  <c r="BI121" i="5" s="1"/>
  <c r="BH122" i="5"/>
  <c r="BI122" i="5" s="1"/>
  <c r="BH123" i="5"/>
  <c r="BI123" i="5" s="1"/>
  <c r="BH124" i="5"/>
  <c r="BI124" i="5" s="1"/>
  <c r="BH125" i="5"/>
  <c r="BI125" i="5" s="1"/>
  <c r="BH126" i="5"/>
  <c r="BI126" i="5" s="1"/>
  <c r="BH127" i="5"/>
  <c r="BI127" i="5" s="1"/>
  <c r="BH100" i="5"/>
  <c r="BI100" i="5" s="1"/>
  <c r="BH101" i="5"/>
  <c r="BI101" i="5" s="1"/>
  <c r="BH102" i="5"/>
  <c r="BI102" i="5" s="1"/>
  <c r="BH103" i="5"/>
  <c r="BI103" i="5" s="1"/>
  <c r="BH104" i="5"/>
  <c r="BI104" i="5" s="1"/>
  <c r="BH105" i="5"/>
  <c r="BI105" i="5" s="1"/>
  <c r="BH106" i="5"/>
  <c r="BI106" i="5" s="1"/>
  <c r="BH107" i="5"/>
  <c r="BI107" i="5" s="1"/>
  <c r="BH108" i="5"/>
  <c r="BI108" i="5" s="1"/>
  <c r="BH109" i="5"/>
  <c r="BI109" i="5" s="1"/>
  <c r="BH110" i="5"/>
  <c r="BI110" i="5" s="1"/>
  <c r="BH111" i="5"/>
  <c r="BI111" i="5" s="1"/>
  <c r="BH112" i="5"/>
  <c r="BI112" i="5" s="1"/>
  <c r="BH113" i="5"/>
  <c r="BI113" i="5" s="1"/>
  <c r="BH86" i="5"/>
  <c r="BI86" i="5" s="1"/>
  <c r="BH87" i="5"/>
  <c r="BI87" i="5" s="1"/>
  <c r="BH88" i="5"/>
  <c r="BI88" i="5" s="1"/>
  <c r="BH89" i="5"/>
  <c r="BI89" i="5" s="1"/>
  <c r="BH90" i="5"/>
  <c r="BI90" i="5" s="1"/>
  <c r="BH91" i="5"/>
  <c r="BI91" i="5" s="1"/>
  <c r="BH92" i="5"/>
  <c r="BI92" i="5" s="1"/>
  <c r="BH93" i="5"/>
  <c r="BI93" i="5" s="1"/>
  <c r="BH94" i="5"/>
  <c r="BI94" i="5" s="1"/>
  <c r="BH95" i="5"/>
  <c r="BI95" i="5" s="1"/>
  <c r="BH96" i="5"/>
  <c r="BI96" i="5" s="1"/>
  <c r="BH97" i="5"/>
  <c r="BI97" i="5" s="1"/>
  <c r="BH98" i="5"/>
  <c r="BI98" i="5" s="1"/>
  <c r="BH99" i="5"/>
  <c r="BI99" i="5" s="1"/>
  <c r="BA128" i="5"/>
  <c r="BB128" i="5" s="1"/>
  <c r="BA129" i="5"/>
  <c r="BB129" i="5" s="1"/>
  <c r="BA130" i="5"/>
  <c r="BB130" i="5" s="1"/>
  <c r="BA131" i="5"/>
  <c r="BB131" i="5" s="1"/>
  <c r="BA132" i="5"/>
  <c r="BB132" i="5" s="1"/>
  <c r="BA133" i="5"/>
  <c r="BB133" i="5" s="1"/>
  <c r="BA134" i="5"/>
  <c r="BB134" i="5" s="1"/>
  <c r="BA135" i="5"/>
  <c r="BB135" i="5" s="1"/>
  <c r="BA136" i="5"/>
  <c r="BB136" i="5" s="1"/>
  <c r="BA137" i="5"/>
  <c r="BB137" i="5" s="1"/>
  <c r="BA138" i="5"/>
  <c r="BB138" i="5" s="1"/>
  <c r="BA139" i="5"/>
  <c r="BB139" i="5" s="1"/>
  <c r="BA140" i="5"/>
  <c r="BB140" i="5" s="1"/>
  <c r="BA141" i="5"/>
  <c r="BB141" i="5" s="1"/>
  <c r="BA142" i="5"/>
  <c r="BB142" i="5" s="1"/>
  <c r="BA143" i="5"/>
  <c r="BB143" i="5" s="1"/>
  <c r="BA144" i="5"/>
  <c r="BB144" i="5" s="1"/>
  <c r="BA145" i="5"/>
  <c r="BB145" i="5" s="1"/>
  <c r="BA146" i="5"/>
  <c r="BB146" i="5" s="1"/>
  <c r="BA147" i="5"/>
  <c r="BB147" i="5" s="1"/>
  <c r="BA148" i="5"/>
  <c r="BB148" i="5" s="1"/>
  <c r="BA149" i="5"/>
  <c r="BB149" i="5" s="1"/>
  <c r="BA150" i="5"/>
  <c r="BB150" i="5" s="1"/>
  <c r="BA151" i="5"/>
  <c r="BB151" i="5" s="1"/>
  <c r="BA152" i="5"/>
  <c r="BB152" i="5" s="1"/>
  <c r="BA153" i="5"/>
  <c r="BB153" i="5" s="1"/>
  <c r="BA154" i="5"/>
  <c r="BB154" i="5" s="1"/>
  <c r="BA155" i="5"/>
  <c r="BB155" i="5" s="1"/>
  <c r="BA156" i="5"/>
  <c r="BB156" i="5" s="1"/>
  <c r="BA157" i="5"/>
  <c r="BB157" i="5" s="1"/>
  <c r="BA158" i="5"/>
  <c r="BB158" i="5" s="1"/>
  <c r="BA159" i="5"/>
  <c r="BB159" i="5" s="1"/>
  <c r="BA160" i="5"/>
  <c r="BB160" i="5" s="1"/>
  <c r="BA161" i="5"/>
  <c r="BB161" i="5" s="1"/>
  <c r="BA162" i="5"/>
  <c r="BB162" i="5" s="1"/>
  <c r="BA163" i="5"/>
  <c r="BB163" i="5" s="1"/>
  <c r="BA164" i="5"/>
  <c r="BB164" i="5" s="1"/>
  <c r="BA165" i="5"/>
  <c r="BB165" i="5" s="1"/>
  <c r="BA166" i="5"/>
  <c r="BB166" i="5" s="1"/>
  <c r="BA167" i="5"/>
  <c r="BB167" i="5" s="1"/>
  <c r="BA168" i="5"/>
  <c r="BB168" i="5" s="1"/>
  <c r="BA169" i="5"/>
  <c r="BB169" i="5" s="1"/>
  <c r="BA170" i="5"/>
  <c r="BB170" i="5" s="1"/>
  <c r="BA171" i="5"/>
  <c r="BB171" i="5" s="1"/>
  <c r="BA172" i="5"/>
  <c r="BB172" i="5" s="1"/>
  <c r="BA173" i="5"/>
  <c r="BB173" i="5" s="1"/>
  <c r="BA174" i="5"/>
  <c r="BB174" i="5" s="1"/>
  <c r="BA175" i="5"/>
  <c r="BB175" i="5" s="1"/>
  <c r="BA176" i="5"/>
  <c r="BB176" i="5" s="1"/>
  <c r="BA177" i="5"/>
  <c r="BB177" i="5" s="1"/>
  <c r="BA178" i="5"/>
  <c r="BB178" i="5" s="1"/>
  <c r="BA179" i="5"/>
  <c r="BB179" i="5" s="1"/>
  <c r="BA180" i="5"/>
  <c r="BB180" i="5" s="1"/>
  <c r="BA181" i="5"/>
  <c r="BB181" i="5" s="1"/>
  <c r="BA182" i="5"/>
  <c r="BB182" i="5" s="1"/>
  <c r="BA183" i="5"/>
  <c r="BB183" i="5" s="1"/>
  <c r="BA184" i="5"/>
  <c r="BB184" i="5" s="1"/>
  <c r="BA185" i="5"/>
  <c r="BB185" i="5" s="1"/>
  <c r="BA186" i="5"/>
  <c r="BB186" i="5" s="1"/>
  <c r="BA187" i="5"/>
  <c r="BB187" i="5" s="1"/>
  <c r="BA188" i="5"/>
  <c r="BB188" i="5" s="1"/>
  <c r="BA189" i="5"/>
  <c r="BB189" i="5" s="1"/>
  <c r="BA190" i="5"/>
  <c r="BB190" i="5" s="1"/>
  <c r="BA191" i="5"/>
  <c r="BB191" i="5" s="1"/>
  <c r="BA192" i="5"/>
  <c r="BB192" i="5" s="1"/>
  <c r="BA193" i="5"/>
  <c r="BB193" i="5" s="1"/>
  <c r="BA194" i="5"/>
  <c r="BB194" i="5" s="1"/>
  <c r="BA195" i="5"/>
  <c r="BB195" i="5" s="1"/>
  <c r="BA196" i="5"/>
  <c r="BB196" i="5" s="1"/>
  <c r="BA197" i="5"/>
  <c r="BB197" i="5" s="1"/>
  <c r="BA198" i="5"/>
  <c r="BB198" i="5" s="1"/>
  <c r="BA199" i="5"/>
  <c r="BB199" i="5" s="1"/>
  <c r="BA200" i="5"/>
  <c r="BB200" i="5" s="1"/>
  <c r="BA201" i="5"/>
  <c r="BB201" i="5" s="1"/>
  <c r="BA202" i="5"/>
  <c r="BB202" i="5" s="1"/>
  <c r="BA203" i="5"/>
  <c r="BB203" i="5" s="1"/>
  <c r="BA204" i="5"/>
  <c r="BB204" i="5" s="1"/>
  <c r="BA205" i="5"/>
  <c r="BB205" i="5" s="1"/>
  <c r="BA206" i="5"/>
  <c r="BB206" i="5" s="1"/>
  <c r="BA207" i="5"/>
  <c r="BB207" i="5" s="1"/>
  <c r="BA208" i="5"/>
  <c r="BB208" i="5" s="1"/>
  <c r="BA209" i="5"/>
  <c r="BB209" i="5" s="1"/>
  <c r="BA210" i="5"/>
  <c r="BB210" i="5" s="1"/>
  <c r="BA211" i="5"/>
  <c r="BB211" i="5" s="1"/>
  <c r="BA212" i="5"/>
  <c r="BB212" i="5" s="1"/>
  <c r="BA213" i="5"/>
  <c r="BB213" i="5" s="1"/>
  <c r="BA214" i="5"/>
  <c r="BB214" i="5" s="1"/>
  <c r="BA215" i="5"/>
  <c r="BB215" i="5" s="1"/>
  <c r="BA216" i="5"/>
  <c r="BB216" i="5" s="1"/>
  <c r="BA217" i="5"/>
  <c r="BB217" i="5" s="1"/>
  <c r="BA218" i="5"/>
  <c r="BB218" i="5" s="1"/>
  <c r="BA219" i="5"/>
  <c r="BB219" i="5" s="1"/>
  <c r="BA220" i="5"/>
  <c r="BB220" i="5" s="1"/>
  <c r="BA221" i="5"/>
  <c r="BB221" i="5" s="1"/>
  <c r="BA222" i="5"/>
  <c r="BB222" i="5" s="1"/>
  <c r="BA223" i="5"/>
  <c r="BB223" i="5" s="1"/>
  <c r="BA224" i="5"/>
  <c r="BB224" i="5" s="1"/>
  <c r="BA225" i="5"/>
  <c r="BB225" i="5" s="1"/>
  <c r="BA226" i="5"/>
  <c r="BB226" i="5" s="1"/>
  <c r="BA227" i="5"/>
  <c r="BB227" i="5" s="1"/>
  <c r="BA228" i="5"/>
  <c r="BB228" i="5" s="1"/>
  <c r="BA229" i="5"/>
  <c r="BB229" i="5" s="1"/>
  <c r="BA230" i="5"/>
  <c r="BB230" i="5" s="1"/>
  <c r="AT114" i="5"/>
  <c r="AU114" i="5" s="1"/>
  <c r="AT115" i="5"/>
  <c r="AU115" i="5" s="1"/>
  <c r="AT116" i="5"/>
  <c r="AU116" i="5" s="1"/>
  <c r="AT117" i="5"/>
  <c r="AU117" i="5" s="1"/>
  <c r="AT118" i="5"/>
  <c r="AU118" i="5" s="1"/>
  <c r="AT119" i="5"/>
  <c r="AU119" i="5" s="1"/>
  <c r="AT120" i="5"/>
  <c r="AU120" i="5" s="1"/>
  <c r="AT121" i="5"/>
  <c r="AU121" i="5" s="1"/>
  <c r="AT122" i="5"/>
  <c r="AU122" i="5" s="1"/>
  <c r="AT123" i="5"/>
  <c r="AU123" i="5" s="1"/>
  <c r="AT124" i="5"/>
  <c r="AU124" i="5" s="1"/>
  <c r="AT125" i="5"/>
  <c r="AU125" i="5" s="1"/>
  <c r="AT126" i="5"/>
  <c r="AT127" i="5"/>
  <c r="AU127" i="5" s="1"/>
  <c r="BA114" i="5"/>
  <c r="BB114" i="5" s="1"/>
  <c r="BA115" i="5"/>
  <c r="BB115" i="5" s="1"/>
  <c r="BA116" i="5"/>
  <c r="BB116" i="5" s="1"/>
  <c r="BA117" i="5"/>
  <c r="BB117" i="5" s="1"/>
  <c r="BA118" i="5"/>
  <c r="BB118" i="5" s="1"/>
  <c r="BA119" i="5"/>
  <c r="BB119" i="5" s="1"/>
  <c r="BA120" i="5"/>
  <c r="BB120" i="5" s="1"/>
  <c r="BA121" i="5"/>
  <c r="BB121" i="5" s="1"/>
  <c r="BA122" i="5"/>
  <c r="BB122" i="5" s="1"/>
  <c r="BA123" i="5"/>
  <c r="BB123" i="5" s="1"/>
  <c r="BA124" i="5"/>
  <c r="BB124" i="5" s="1"/>
  <c r="BA125" i="5"/>
  <c r="BB125" i="5" s="1"/>
  <c r="BA126" i="5"/>
  <c r="BB126" i="5" s="1"/>
  <c r="BA127" i="5"/>
  <c r="BB127" i="5" s="1"/>
  <c r="BA100" i="5"/>
  <c r="BB100" i="5" s="1"/>
  <c r="BA101" i="5"/>
  <c r="BB101" i="5" s="1"/>
  <c r="BA102" i="5"/>
  <c r="BB102" i="5" s="1"/>
  <c r="BA103" i="5"/>
  <c r="BB103" i="5" s="1"/>
  <c r="BA104" i="5"/>
  <c r="BB104" i="5" s="1"/>
  <c r="BA105" i="5"/>
  <c r="BB105" i="5" s="1"/>
  <c r="BA106" i="5"/>
  <c r="BB106" i="5" s="1"/>
  <c r="BA107" i="5"/>
  <c r="BB107" i="5" s="1"/>
  <c r="BA108" i="5"/>
  <c r="BB108" i="5" s="1"/>
  <c r="BA109" i="5"/>
  <c r="BB109" i="5" s="1"/>
  <c r="BA110" i="5"/>
  <c r="BB110" i="5" s="1"/>
  <c r="BA111" i="5"/>
  <c r="BB111" i="5" s="1"/>
  <c r="BA112" i="5"/>
  <c r="BB112" i="5" s="1"/>
  <c r="BA113" i="5"/>
  <c r="BB113" i="5" s="1"/>
  <c r="BA86" i="5"/>
  <c r="BB86" i="5" s="1"/>
  <c r="BA87" i="5"/>
  <c r="BB87" i="5" s="1"/>
  <c r="BA88" i="5"/>
  <c r="BB88" i="5" s="1"/>
  <c r="BA89" i="5"/>
  <c r="BB89" i="5" s="1"/>
  <c r="BA90" i="5"/>
  <c r="BB90" i="5" s="1"/>
  <c r="BA91" i="5"/>
  <c r="BB91" i="5" s="1"/>
  <c r="BA92" i="5"/>
  <c r="BB92" i="5" s="1"/>
  <c r="BA93" i="5"/>
  <c r="BB93" i="5" s="1"/>
  <c r="BA94" i="5"/>
  <c r="BB94" i="5" s="1"/>
  <c r="BA95" i="5"/>
  <c r="BB95" i="5" s="1"/>
  <c r="BA96" i="5"/>
  <c r="BB96" i="5" s="1"/>
  <c r="BA97" i="5"/>
  <c r="BB97" i="5" s="1"/>
  <c r="BA98" i="5"/>
  <c r="BB98" i="5" s="1"/>
  <c r="BA99" i="5"/>
  <c r="BB99" i="5" s="1"/>
  <c r="AT128" i="5"/>
  <c r="AU128" i="5" s="1"/>
  <c r="AT129" i="5"/>
  <c r="AU129" i="5" s="1"/>
  <c r="AT130" i="5"/>
  <c r="AU130" i="5" s="1"/>
  <c r="AT131" i="5"/>
  <c r="AU131" i="5" s="1"/>
  <c r="AT132" i="5"/>
  <c r="AU132" i="5" s="1"/>
  <c r="AT133" i="5"/>
  <c r="AU133" i="5" s="1"/>
  <c r="AT134" i="5"/>
  <c r="AU134" i="5" s="1"/>
  <c r="AT135" i="5"/>
  <c r="AU135" i="5" s="1"/>
  <c r="AT136" i="5"/>
  <c r="AU136" i="5" s="1"/>
  <c r="AT137" i="5"/>
  <c r="AU137" i="5" s="1"/>
  <c r="AT138" i="5"/>
  <c r="AU138" i="5" s="1"/>
  <c r="AT139" i="5"/>
  <c r="AU139" i="5" s="1"/>
  <c r="AT140" i="5"/>
  <c r="AU140" i="5" s="1"/>
  <c r="AT141" i="5"/>
  <c r="AU141" i="5" s="1"/>
  <c r="AT142" i="5"/>
  <c r="AU142" i="5" s="1"/>
  <c r="AT143" i="5"/>
  <c r="AU143" i="5" s="1"/>
  <c r="AT144" i="5"/>
  <c r="AU144" i="5" s="1"/>
  <c r="AT145" i="5"/>
  <c r="AU145" i="5" s="1"/>
  <c r="AT146" i="5"/>
  <c r="AU146" i="5" s="1"/>
  <c r="AT147" i="5"/>
  <c r="AU147" i="5" s="1"/>
  <c r="AT148" i="5"/>
  <c r="AU148" i="5" s="1"/>
  <c r="AT149" i="5"/>
  <c r="AU149" i="5" s="1"/>
  <c r="AT150" i="5"/>
  <c r="AU150" i="5" s="1"/>
  <c r="AT151" i="5"/>
  <c r="AU151" i="5" s="1"/>
  <c r="AT152" i="5"/>
  <c r="AU152" i="5" s="1"/>
  <c r="AT153" i="5"/>
  <c r="AU153" i="5" s="1"/>
  <c r="AT154" i="5"/>
  <c r="AU154" i="5" s="1"/>
  <c r="AT155" i="5"/>
  <c r="AU155" i="5" s="1"/>
  <c r="AT156" i="5"/>
  <c r="AU156" i="5" s="1"/>
  <c r="AT157" i="5"/>
  <c r="AU157" i="5" s="1"/>
  <c r="AT158" i="5"/>
  <c r="AU158" i="5" s="1"/>
  <c r="AT159" i="5"/>
  <c r="AU159" i="5" s="1"/>
  <c r="AT160" i="5"/>
  <c r="AU160" i="5" s="1"/>
  <c r="AT161" i="5"/>
  <c r="AU161" i="5" s="1"/>
  <c r="AT162" i="5"/>
  <c r="AU162" i="5" s="1"/>
  <c r="AT163" i="5"/>
  <c r="AU163" i="5" s="1"/>
  <c r="AT164" i="5"/>
  <c r="AU164" i="5" s="1"/>
  <c r="AT165" i="5"/>
  <c r="AU165" i="5" s="1"/>
  <c r="AT166" i="5"/>
  <c r="AU166" i="5" s="1"/>
  <c r="AT167" i="5"/>
  <c r="AU167" i="5" s="1"/>
  <c r="AT168" i="5"/>
  <c r="AU168" i="5" s="1"/>
  <c r="AT169" i="5"/>
  <c r="AU169" i="5" s="1"/>
  <c r="AT170" i="5"/>
  <c r="AU170" i="5" s="1"/>
  <c r="AT171" i="5"/>
  <c r="AU171" i="5" s="1"/>
  <c r="AT172" i="5"/>
  <c r="AU172" i="5" s="1"/>
  <c r="AT173" i="5"/>
  <c r="AU173" i="5" s="1"/>
  <c r="AT174" i="5"/>
  <c r="AU174" i="5" s="1"/>
  <c r="AT175" i="5"/>
  <c r="AU175" i="5" s="1"/>
  <c r="AT176" i="5"/>
  <c r="AU176" i="5" s="1"/>
  <c r="AT177" i="5"/>
  <c r="AU177" i="5" s="1"/>
  <c r="AT178" i="5"/>
  <c r="AU178" i="5" s="1"/>
  <c r="AT179" i="5"/>
  <c r="AU179" i="5" s="1"/>
  <c r="AT180" i="5"/>
  <c r="AU180" i="5" s="1"/>
  <c r="AT181" i="5"/>
  <c r="AU181" i="5" s="1"/>
  <c r="AT182" i="5"/>
  <c r="AU182" i="5" s="1"/>
  <c r="AT183" i="5"/>
  <c r="AU183" i="5" s="1"/>
  <c r="AT184" i="5"/>
  <c r="AU184" i="5" s="1"/>
  <c r="AT185" i="5"/>
  <c r="AU185" i="5" s="1"/>
  <c r="AT186" i="5"/>
  <c r="AU186" i="5" s="1"/>
  <c r="AT187" i="5"/>
  <c r="AU187" i="5" s="1"/>
  <c r="AT188" i="5"/>
  <c r="AU188" i="5" s="1"/>
  <c r="AT189" i="5"/>
  <c r="AU189" i="5" s="1"/>
  <c r="AT190" i="5"/>
  <c r="AU190" i="5" s="1"/>
  <c r="AT191" i="5"/>
  <c r="AU191" i="5" s="1"/>
  <c r="AT192" i="5"/>
  <c r="AU192" i="5" s="1"/>
  <c r="AT193" i="5"/>
  <c r="AU193" i="5" s="1"/>
  <c r="AT194" i="5"/>
  <c r="AU194" i="5" s="1"/>
  <c r="AT195" i="5"/>
  <c r="AU195" i="5" s="1"/>
  <c r="AT196" i="5"/>
  <c r="AU196" i="5" s="1"/>
  <c r="AT197" i="5"/>
  <c r="AU197" i="5" s="1"/>
  <c r="AT198" i="5"/>
  <c r="AU198" i="5" s="1"/>
  <c r="AT199" i="5"/>
  <c r="AU199" i="5" s="1"/>
  <c r="AT200" i="5"/>
  <c r="AU200" i="5" s="1"/>
  <c r="AT201" i="5"/>
  <c r="AU201" i="5" s="1"/>
  <c r="AT202" i="5"/>
  <c r="AU202" i="5" s="1"/>
  <c r="AT203" i="5"/>
  <c r="AU203" i="5" s="1"/>
  <c r="AT204" i="5"/>
  <c r="AU204" i="5" s="1"/>
  <c r="AT205" i="5"/>
  <c r="AU205" i="5" s="1"/>
  <c r="AT206" i="5"/>
  <c r="AU206" i="5" s="1"/>
  <c r="AT207" i="5"/>
  <c r="AU207" i="5" s="1"/>
  <c r="AT208" i="5"/>
  <c r="AU208" i="5" s="1"/>
  <c r="AT209" i="5"/>
  <c r="AU209" i="5" s="1"/>
  <c r="AT210" i="5"/>
  <c r="AU210" i="5" s="1"/>
  <c r="AT211" i="5"/>
  <c r="AU211" i="5" s="1"/>
  <c r="AT212" i="5"/>
  <c r="AU212" i="5" s="1"/>
  <c r="AT213" i="5"/>
  <c r="AU213" i="5" s="1"/>
  <c r="AT214" i="5"/>
  <c r="AU214" i="5" s="1"/>
  <c r="AT215" i="5"/>
  <c r="AU215" i="5" s="1"/>
  <c r="AT216" i="5"/>
  <c r="AU216" i="5" s="1"/>
  <c r="AT217" i="5"/>
  <c r="AU217" i="5" s="1"/>
  <c r="AT218" i="5"/>
  <c r="AU218" i="5" s="1"/>
  <c r="AT219" i="5"/>
  <c r="AU219" i="5" s="1"/>
  <c r="AT220" i="5"/>
  <c r="AU220" i="5" s="1"/>
  <c r="AT221" i="5"/>
  <c r="AU221" i="5" s="1"/>
  <c r="AT222" i="5"/>
  <c r="AU222" i="5" s="1"/>
  <c r="AT223" i="5"/>
  <c r="AU223" i="5" s="1"/>
  <c r="AT224" i="5"/>
  <c r="AU224" i="5" s="1"/>
  <c r="AT225" i="5"/>
  <c r="AU225" i="5" s="1"/>
  <c r="AT226" i="5"/>
  <c r="AU226" i="5" s="1"/>
  <c r="AT227" i="5"/>
  <c r="AU227" i="5" s="1"/>
  <c r="AT228" i="5"/>
  <c r="AU228" i="5" s="1"/>
  <c r="AT229" i="5"/>
  <c r="AU229" i="5" s="1"/>
  <c r="AT230" i="5"/>
  <c r="AU230" i="5" s="1"/>
  <c r="AU126" i="5"/>
  <c r="AT100" i="5"/>
  <c r="AU100" i="5" s="1"/>
  <c r="AT101" i="5"/>
  <c r="AU101" i="5" s="1"/>
  <c r="AT102" i="5"/>
  <c r="AU102" i="5" s="1"/>
  <c r="AT103" i="5"/>
  <c r="AU103" i="5" s="1"/>
  <c r="AT104" i="5"/>
  <c r="AU104" i="5" s="1"/>
  <c r="AT105" i="5"/>
  <c r="AU105" i="5" s="1"/>
  <c r="AT106" i="5"/>
  <c r="AU106" i="5" s="1"/>
  <c r="AT107" i="5"/>
  <c r="AU107" i="5" s="1"/>
  <c r="AT108" i="5"/>
  <c r="AU108" i="5" s="1"/>
  <c r="AT109" i="5"/>
  <c r="AU109" i="5" s="1"/>
  <c r="AT110" i="5"/>
  <c r="AU110" i="5" s="1"/>
  <c r="AT111" i="5"/>
  <c r="AU111" i="5" s="1"/>
  <c r="AT112" i="5"/>
  <c r="AU112" i="5" s="1"/>
  <c r="AT113" i="5"/>
  <c r="AU113" i="5" s="1"/>
  <c r="AT86" i="5"/>
  <c r="AU86" i="5" s="1"/>
  <c r="AT87" i="5"/>
  <c r="AU87" i="5" s="1"/>
  <c r="AT88" i="5"/>
  <c r="AU88" i="5" s="1"/>
  <c r="AT89" i="5"/>
  <c r="AU89" i="5" s="1"/>
  <c r="AT90" i="5"/>
  <c r="AU90" i="5" s="1"/>
  <c r="AT91" i="5"/>
  <c r="AU91" i="5" s="1"/>
  <c r="AT92" i="5"/>
  <c r="AU92" i="5" s="1"/>
  <c r="AT93" i="5"/>
  <c r="AU93" i="5" s="1"/>
  <c r="AT94" i="5"/>
  <c r="AU94" i="5" s="1"/>
  <c r="AT95" i="5"/>
  <c r="AU95" i="5" s="1"/>
  <c r="AT96" i="5"/>
  <c r="AU96" i="5" s="1"/>
  <c r="AT97" i="5"/>
  <c r="AU97" i="5" s="1"/>
  <c r="AT98" i="5"/>
  <c r="AU98" i="5" s="1"/>
  <c r="AT99" i="5"/>
  <c r="AU99" i="5" s="1"/>
  <c r="AM128" i="5"/>
  <c r="AN128" i="5" s="1"/>
  <c r="AM129" i="5"/>
  <c r="AN129" i="5" s="1"/>
  <c r="AM130" i="5"/>
  <c r="AN130" i="5" s="1"/>
  <c r="AM131" i="5"/>
  <c r="AN131" i="5" s="1"/>
  <c r="AM132" i="5"/>
  <c r="AN132" i="5" s="1"/>
  <c r="AM133" i="5"/>
  <c r="AN133" i="5" s="1"/>
  <c r="AM134" i="5"/>
  <c r="AN134" i="5" s="1"/>
  <c r="AM135" i="5"/>
  <c r="AN135" i="5" s="1"/>
  <c r="AM136" i="5"/>
  <c r="AN136" i="5" s="1"/>
  <c r="AM137" i="5"/>
  <c r="AN137" i="5" s="1"/>
  <c r="AM138" i="5"/>
  <c r="AN138" i="5" s="1"/>
  <c r="AM139" i="5"/>
  <c r="AN139" i="5" s="1"/>
  <c r="AM140" i="5"/>
  <c r="AN140" i="5" s="1"/>
  <c r="AM141" i="5"/>
  <c r="AN141" i="5" s="1"/>
  <c r="AM142" i="5"/>
  <c r="AN142" i="5" s="1"/>
  <c r="AM143" i="5"/>
  <c r="AN143" i="5" s="1"/>
  <c r="AM144" i="5"/>
  <c r="AN144" i="5" s="1"/>
  <c r="AM145" i="5"/>
  <c r="AN145" i="5" s="1"/>
  <c r="AM146" i="5"/>
  <c r="AN146" i="5" s="1"/>
  <c r="AM147" i="5"/>
  <c r="AN147" i="5" s="1"/>
  <c r="AM148" i="5"/>
  <c r="AN148" i="5" s="1"/>
  <c r="AM149" i="5"/>
  <c r="AN149" i="5" s="1"/>
  <c r="AM150" i="5"/>
  <c r="AN150" i="5" s="1"/>
  <c r="AM151" i="5"/>
  <c r="AN151" i="5" s="1"/>
  <c r="AM152" i="5"/>
  <c r="AN152" i="5" s="1"/>
  <c r="AM153" i="5"/>
  <c r="AN153" i="5" s="1"/>
  <c r="AM154" i="5"/>
  <c r="AN154" i="5" s="1"/>
  <c r="AM155" i="5"/>
  <c r="AN155" i="5" s="1"/>
  <c r="AM156" i="5"/>
  <c r="AN156" i="5" s="1"/>
  <c r="AM157" i="5"/>
  <c r="AN157" i="5" s="1"/>
  <c r="AM158" i="5"/>
  <c r="AN158" i="5" s="1"/>
  <c r="AM159" i="5"/>
  <c r="AN159" i="5" s="1"/>
  <c r="AM160" i="5"/>
  <c r="AN160" i="5" s="1"/>
  <c r="AM161" i="5"/>
  <c r="AN161" i="5" s="1"/>
  <c r="AM162" i="5"/>
  <c r="AN162" i="5" s="1"/>
  <c r="AM163" i="5"/>
  <c r="AN163" i="5" s="1"/>
  <c r="AM164" i="5"/>
  <c r="AN164" i="5" s="1"/>
  <c r="AM165" i="5"/>
  <c r="AN165" i="5" s="1"/>
  <c r="AM166" i="5"/>
  <c r="AN166" i="5" s="1"/>
  <c r="AM167" i="5"/>
  <c r="AN167" i="5" s="1"/>
  <c r="AM168" i="5"/>
  <c r="AN168" i="5" s="1"/>
  <c r="AM169" i="5"/>
  <c r="AN169" i="5" s="1"/>
  <c r="AM170" i="5"/>
  <c r="AN170" i="5" s="1"/>
  <c r="AM171" i="5"/>
  <c r="AN171" i="5" s="1"/>
  <c r="AM172" i="5"/>
  <c r="AN172" i="5" s="1"/>
  <c r="AM173" i="5"/>
  <c r="AN173" i="5" s="1"/>
  <c r="AM174" i="5"/>
  <c r="AN174" i="5" s="1"/>
  <c r="AM175" i="5"/>
  <c r="AN175" i="5" s="1"/>
  <c r="AM176" i="5"/>
  <c r="AN176" i="5" s="1"/>
  <c r="AM177" i="5"/>
  <c r="AN177" i="5" s="1"/>
  <c r="AM178" i="5"/>
  <c r="AN178" i="5" s="1"/>
  <c r="AM179" i="5"/>
  <c r="AN179" i="5" s="1"/>
  <c r="AM180" i="5"/>
  <c r="AN180" i="5" s="1"/>
  <c r="AM181" i="5"/>
  <c r="AN181" i="5" s="1"/>
  <c r="AM182" i="5"/>
  <c r="AN182" i="5" s="1"/>
  <c r="AM183" i="5"/>
  <c r="AN183" i="5" s="1"/>
  <c r="AM184" i="5"/>
  <c r="AN184" i="5" s="1"/>
  <c r="AM185" i="5"/>
  <c r="AN185" i="5" s="1"/>
  <c r="AM186" i="5"/>
  <c r="AN186" i="5" s="1"/>
  <c r="AM187" i="5"/>
  <c r="AN187" i="5" s="1"/>
  <c r="AM188" i="5"/>
  <c r="AN188" i="5" s="1"/>
  <c r="AM189" i="5"/>
  <c r="AN189" i="5" s="1"/>
  <c r="AM190" i="5"/>
  <c r="AN190" i="5" s="1"/>
  <c r="AM191" i="5"/>
  <c r="AN191" i="5" s="1"/>
  <c r="AM192" i="5"/>
  <c r="AN192" i="5" s="1"/>
  <c r="AM193" i="5"/>
  <c r="AN193" i="5" s="1"/>
  <c r="AM194" i="5"/>
  <c r="AN194" i="5" s="1"/>
  <c r="AM195" i="5"/>
  <c r="AN195" i="5" s="1"/>
  <c r="AM196" i="5"/>
  <c r="AN196" i="5" s="1"/>
  <c r="AM197" i="5"/>
  <c r="AN197" i="5" s="1"/>
  <c r="AM198" i="5"/>
  <c r="AN198" i="5" s="1"/>
  <c r="AM199" i="5"/>
  <c r="AN199" i="5" s="1"/>
  <c r="AM200" i="5"/>
  <c r="AN200" i="5"/>
  <c r="AM201" i="5"/>
  <c r="AN201" i="5" s="1"/>
  <c r="AM202" i="5"/>
  <c r="AN202" i="5" s="1"/>
  <c r="AM203" i="5"/>
  <c r="AN203" i="5" s="1"/>
  <c r="AM204" i="5"/>
  <c r="AN204" i="5" s="1"/>
  <c r="AM205" i="5"/>
  <c r="AN205" i="5" s="1"/>
  <c r="AM206" i="5"/>
  <c r="AN206" i="5" s="1"/>
  <c r="AM207" i="5"/>
  <c r="AN207" i="5" s="1"/>
  <c r="AM208" i="5"/>
  <c r="AN208" i="5" s="1"/>
  <c r="AM209" i="5"/>
  <c r="AN209" i="5" s="1"/>
  <c r="AM210" i="5"/>
  <c r="AN210" i="5" s="1"/>
  <c r="AM211" i="5"/>
  <c r="AN211" i="5" s="1"/>
  <c r="AM212" i="5"/>
  <c r="AN212" i="5" s="1"/>
  <c r="AM213" i="5"/>
  <c r="AN213" i="5" s="1"/>
  <c r="AM214" i="5"/>
  <c r="AN214" i="5" s="1"/>
  <c r="AM215" i="5"/>
  <c r="AN215" i="5" s="1"/>
  <c r="AM216" i="5"/>
  <c r="AN216" i="5" s="1"/>
  <c r="AM217" i="5"/>
  <c r="AN217" i="5" s="1"/>
  <c r="AM218" i="5"/>
  <c r="AN218" i="5" s="1"/>
  <c r="AM219" i="5"/>
  <c r="AN219" i="5" s="1"/>
  <c r="AM220" i="5"/>
  <c r="AN220" i="5" s="1"/>
  <c r="AM221" i="5"/>
  <c r="AN221" i="5" s="1"/>
  <c r="AM222" i="5"/>
  <c r="AN222" i="5" s="1"/>
  <c r="AM223" i="5"/>
  <c r="AN223" i="5" s="1"/>
  <c r="AM224" i="5"/>
  <c r="AN224" i="5" s="1"/>
  <c r="AM225" i="5"/>
  <c r="AN225" i="5" s="1"/>
  <c r="AM226" i="5"/>
  <c r="AN226" i="5" s="1"/>
  <c r="AM227" i="5"/>
  <c r="AN227" i="5" s="1"/>
  <c r="AM228" i="5"/>
  <c r="AN228" i="5" s="1"/>
  <c r="AM229" i="5"/>
  <c r="AN229" i="5" s="1"/>
  <c r="AM230" i="5"/>
  <c r="AN230" i="5" s="1"/>
  <c r="AM114" i="5"/>
  <c r="AN114" i="5" s="1"/>
  <c r="AM115" i="5"/>
  <c r="AN115" i="5" s="1"/>
  <c r="AM116" i="5"/>
  <c r="AN116" i="5" s="1"/>
  <c r="AM117" i="5"/>
  <c r="AN117" i="5" s="1"/>
  <c r="AM118" i="5"/>
  <c r="AN118" i="5" s="1"/>
  <c r="AM119" i="5"/>
  <c r="AN119" i="5" s="1"/>
  <c r="AM120" i="5"/>
  <c r="AN120" i="5" s="1"/>
  <c r="AM121" i="5"/>
  <c r="AN121" i="5" s="1"/>
  <c r="AM122" i="5"/>
  <c r="AN122" i="5" s="1"/>
  <c r="AM123" i="5"/>
  <c r="AN123" i="5" s="1"/>
  <c r="AM124" i="5"/>
  <c r="AN124" i="5" s="1"/>
  <c r="AM125" i="5"/>
  <c r="AN125" i="5" s="1"/>
  <c r="AM126" i="5"/>
  <c r="AN126" i="5" s="1"/>
  <c r="AM127" i="5"/>
  <c r="AN127" i="5" s="1"/>
  <c r="AM100" i="5"/>
  <c r="AN100" i="5" s="1"/>
  <c r="AM101" i="5"/>
  <c r="AN101" i="5" s="1"/>
  <c r="AM102" i="5"/>
  <c r="AN102" i="5" s="1"/>
  <c r="AM103" i="5"/>
  <c r="AN103" i="5" s="1"/>
  <c r="AM104" i="5"/>
  <c r="AN104" i="5" s="1"/>
  <c r="AM105" i="5"/>
  <c r="AN105" i="5" s="1"/>
  <c r="AM106" i="5"/>
  <c r="AN106" i="5" s="1"/>
  <c r="AM107" i="5"/>
  <c r="AN107" i="5" s="1"/>
  <c r="AM108" i="5"/>
  <c r="AN108" i="5" s="1"/>
  <c r="AM109" i="5"/>
  <c r="AN109" i="5" s="1"/>
  <c r="AM110" i="5"/>
  <c r="AN110" i="5" s="1"/>
  <c r="AM111" i="5"/>
  <c r="AN111" i="5" s="1"/>
  <c r="AM112" i="5"/>
  <c r="AN112" i="5" s="1"/>
  <c r="AM113" i="5"/>
  <c r="AN113" i="5" s="1"/>
  <c r="AM86" i="5"/>
  <c r="AN86" i="5" s="1"/>
  <c r="AM87" i="5"/>
  <c r="AN87" i="5" s="1"/>
  <c r="AM88" i="5"/>
  <c r="AN88" i="5" s="1"/>
  <c r="AM89" i="5"/>
  <c r="AN89" i="5" s="1"/>
  <c r="AM90" i="5"/>
  <c r="AN90" i="5" s="1"/>
  <c r="AM91" i="5"/>
  <c r="AN91" i="5" s="1"/>
  <c r="AM92" i="5"/>
  <c r="AN92" i="5" s="1"/>
  <c r="AM93" i="5"/>
  <c r="AN93" i="5" s="1"/>
  <c r="AM94" i="5"/>
  <c r="AN94" i="5" s="1"/>
  <c r="AM95" i="5"/>
  <c r="AN95" i="5" s="1"/>
  <c r="AM96" i="5"/>
  <c r="AN96" i="5" s="1"/>
  <c r="AM97" i="5"/>
  <c r="AN97" i="5" s="1"/>
  <c r="AM98" i="5"/>
  <c r="AN98" i="5" s="1"/>
  <c r="AM99" i="5"/>
  <c r="AN99" i="5" s="1"/>
  <c r="BH85" i="5"/>
  <c r="BI85" i="5" s="1"/>
  <c r="BA85" i="5"/>
  <c r="BB85" i="5" s="1"/>
  <c r="AT85" i="5"/>
  <c r="AU85" i="5" s="1"/>
  <c r="AM85" i="5"/>
  <c r="AN85" i="5" s="1"/>
  <c r="BH84" i="5"/>
  <c r="BI84" i="5" s="1"/>
  <c r="BA84" i="5"/>
  <c r="BB84" i="5" s="1"/>
  <c r="AT84" i="5"/>
  <c r="AU84" i="5" s="1"/>
  <c r="AM84" i="5"/>
  <c r="AN84" i="5" s="1"/>
  <c r="BH83" i="5"/>
  <c r="BI83" i="5" s="1"/>
  <c r="BA83" i="5"/>
  <c r="BB83" i="5" s="1"/>
  <c r="AT83" i="5"/>
  <c r="AU83" i="5" s="1"/>
  <c r="AM83" i="5"/>
  <c r="AN83" i="5" s="1"/>
  <c r="BH82" i="5"/>
  <c r="BI82" i="5" s="1"/>
  <c r="BA82" i="5"/>
  <c r="BB82" i="5" s="1"/>
  <c r="AT82" i="5"/>
  <c r="AU82" i="5" s="1"/>
  <c r="AM82" i="5"/>
  <c r="AN82" i="5" s="1"/>
  <c r="BH81" i="5"/>
  <c r="BI81" i="5" s="1"/>
  <c r="BA81" i="5"/>
  <c r="BB81" i="5" s="1"/>
  <c r="AT81" i="5"/>
  <c r="AU81" i="5" s="1"/>
  <c r="AM81" i="5"/>
  <c r="AN81" i="5" s="1"/>
  <c r="BH80" i="5"/>
  <c r="BI80" i="5" s="1"/>
  <c r="BA80" i="5"/>
  <c r="BB80" i="5" s="1"/>
  <c r="AT80" i="5"/>
  <c r="AU80" i="5" s="1"/>
  <c r="AM80" i="5"/>
  <c r="AN80" i="5" s="1"/>
  <c r="BH79" i="5"/>
  <c r="BI79" i="5" s="1"/>
  <c r="BA79" i="5"/>
  <c r="BB79" i="5" s="1"/>
  <c r="AT79" i="5"/>
  <c r="AU79" i="5" s="1"/>
  <c r="AM79" i="5"/>
  <c r="AN79" i="5" s="1"/>
  <c r="BH78" i="5"/>
  <c r="BI78" i="5" s="1"/>
  <c r="BA78" i="5"/>
  <c r="BB78" i="5" s="1"/>
  <c r="AT78" i="5"/>
  <c r="AU78" i="5" s="1"/>
  <c r="AM78" i="5"/>
  <c r="AN78" i="5" s="1"/>
  <c r="BH77" i="5"/>
  <c r="BI77" i="5" s="1"/>
  <c r="BA77" i="5"/>
  <c r="BB77" i="5" s="1"/>
  <c r="AT77" i="5"/>
  <c r="AU77" i="5" s="1"/>
  <c r="AM77" i="5"/>
  <c r="AN77" i="5" s="1"/>
  <c r="BH76" i="5"/>
  <c r="BI76" i="5" s="1"/>
  <c r="BA76" i="5"/>
  <c r="BB76" i="5" s="1"/>
  <c r="AT76" i="5"/>
  <c r="AU76" i="5" s="1"/>
  <c r="AM76" i="5"/>
  <c r="AN76" i="5" s="1"/>
  <c r="BH75" i="5"/>
  <c r="BI75" i="5" s="1"/>
  <c r="BA75" i="5"/>
  <c r="BB75" i="5" s="1"/>
  <c r="AT75" i="5"/>
  <c r="AU75" i="5" s="1"/>
  <c r="AM75" i="5"/>
  <c r="AN75" i="5" s="1"/>
  <c r="BH74" i="5"/>
  <c r="BI74" i="5" s="1"/>
  <c r="BA74" i="5"/>
  <c r="BB74" i="5" s="1"/>
  <c r="AT74" i="5"/>
  <c r="AU74" i="5" s="1"/>
  <c r="AM74" i="5"/>
  <c r="AN74" i="5" s="1"/>
  <c r="BH73" i="5"/>
  <c r="BI73" i="5" s="1"/>
  <c r="BA73" i="5"/>
  <c r="BB73" i="5" s="1"/>
  <c r="AT73" i="5"/>
  <c r="AU73" i="5" s="1"/>
  <c r="AM73" i="5"/>
  <c r="AN73" i="5" s="1"/>
  <c r="BH72" i="5"/>
  <c r="BI72" i="5" s="1"/>
  <c r="BA72" i="5"/>
  <c r="BB72" i="5" s="1"/>
  <c r="AT72" i="5"/>
  <c r="AU72" i="5" s="1"/>
  <c r="AM72" i="5"/>
  <c r="AN72" i="5" s="1"/>
  <c r="BH71" i="5"/>
  <c r="BI71" i="5" s="1"/>
  <c r="BA71" i="5"/>
  <c r="BB71" i="5" s="1"/>
  <c r="AT71" i="5"/>
  <c r="AU71" i="5" s="1"/>
  <c r="AM71" i="5"/>
  <c r="AN71" i="5" s="1"/>
  <c r="BH70" i="5"/>
  <c r="BI70" i="5" s="1"/>
  <c r="BA70" i="5"/>
  <c r="BB70" i="5" s="1"/>
  <c r="AT70" i="5"/>
  <c r="AU70" i="5" s="1"/>
  <c r="AM70" i="5"/>
  <c r="AN70" i="5" s="1"/>
  <c r="BH69" i="5"/>
  <c r="BI69" i="5" s="1"/>
  <c r="BA69" i="5"/>
  <c r="BB69" i="5" s="1"/>
  <c r="AT69" i="5"/>
  <c r="AU69" i="5" s="1"/>
  <c r="AM69" i="5"/>
  <c r="AN69" i="5" s="1"/>
  <c r="BH68" i="5"/>
  <c r="BI68" i="5" s="1"/>
  <c r="BA68" i="5"/>
  <c r="BB68" i="5" s="1"/>
  <c r="AT68" i="5"/>
  <c r="AU68" i="5" s="1"/>
  <c r="AM68" i="5"/>
  <c r="AN68" i="5" s="1"/>
  <c r="BH67" i="5"/>
  <c r="BI67" i="5" s="1"/>
  <c r="BA67" i="5"/>
  <c r="BB67" i="5" s="1"/>
  <c r="AT67" i="5"/>
  <c r="AU67" i="5" s="1"/>
  <c r="AM67" i="5"/>
  <c r="AN67" i="5" s="1"/>
  <c r="BH66" i="5"/>
  <c r="BI66" i="5" s="1"/>
  <c r="BA66" i="5"/>
  <c r="BB66" i="5" s="1"/>
  <c r="AT66" i="5"/>
  <c r="AU66" i="5" s="1"/>
  <c r="AM66" i="5"/>
  <c r="AN66" i="5" s="1"/>
  <c r="BH65" i="5"/>
  <c r="BI65" i="5" s="1"/>
  <c r="BA65" i="5"/>
  <c r="BB65" i="5" s="1"/>
  <c r="AT65" i="5"/>
  <c r="AU65" i="5" s="1"/>
  <c r="AM65" i="5"/>
  <c r="AN65" i="5" s="1"/>
  <c r="BH64" i="5"/>
  <c r="BI64" i="5" s="1"/>
  <c r="BA64" i="5"/>
  <c r="BB64" i="5" s="1"/>
  <c r="AT64" i="5"/>
  <c r="AU64" i="5" s="1"/>
  <c r="AM64" i="5"/>
  <c r="AN64" i="5" s="1"/>
  <c r="BH63" i="5"/>
  <c r="BI63" i="5" s="1"/>
  <c r="BA63" i="5"/>
  <c r="BB63" i="5" s="1"/>
  <c r="AT63" i="5"/>
  <c r="AU63" i="5" s="1"/>
  <c r="AM63" i="5"/>
  <c r="AN63" i="5" s="1"/>
  <c r="BH62" i="5"/>
  <c r="BI62" i="5" s="1"/>
  <c r="BA62" i="5"/>
  <c r="BB62" i="5" s="1"/>
  <c r="AT62" i="5"/>
  <c r="AU62" i="5" s="1"/>
  <c r="AM62" i="5"/>
  <c r="AN62" i="5" s="1"/>
  <c r="BH61" i="5"/>
  <c r="BI61" i="5" s="1"/>
  <c r="BA61" i="5"/>
  <c r="BB61" i="5" s="1"/>
  <c r="AT61" i="5"/>
  <c r="AU61" i="5" s="1"/>
  <c r="AM61" i="5"/>
  <c r="AN61" i="5" s="1"/>
  <c r="BH60" i="5"/>
  <c r="BI60" i="5" s="1"/>
  <c r="BA60" i="5"/>
  <c r="BB60" i="5" s="1"/>
  <c r="AT60" i="5"/>
  <c r="AU60" i="5" s="1"/>
  <c r="AM60" i="5"/>
  <c r="AN60" i="5" s="1"/>
  <c r="BH59" i="5"/>
  <c r="BI59" i="5" s="1"/>
  <c r="BA59" i="5"/>
  <c r="BB59" i="5" s="1"/>
  <c r="AT59" i="5"/>
  <c r="AU59" i="5" s="1"/>
  <c r="AM59" i="5"/>
  <c r="AN59" i="5" s="1"/>
  <c r="BH58" i="5"/>
  <c r="BI58" i="5" s="1"/>
  <c r="BA58" i="5"/>
  <c r="BB58" i="5" s="1"/>
  <c r="AT58" i="5"/>
  <c r="AU58" i="5" s="1"/>
  <c r="AM58" i="5"/>
  <c r="AN58" i="5" s="1"/>
  <c r="BH57" i="5"/>
  <c r="BI57" i="5" s="1"/>
  <c r="BA57" i="5"/>
  <c r="BB57" i="5" s="1"/>
  <c r="AT57" i="5"/>
  <c r="AU57" i="5" s="1"/>
  <c r="AM57" i="5"/>
  <c r="AN57" i="5" s="1"/>
  <c r="BH56" i="5"/>
  <c r="BI56" i="5" s="1"/>
  <c r="BA56" i="5"/>
  <c r="BB56" i="5" s="1"/>
  <c r="AT56" i="5"/>
  <c r="AU56" i="5" s="1"/>
  <c r="AM56" i="5"/>
  <c r="AN56" i="5" s="1"/>
  <c r="BH55" i="5"/>
  <c r="BI55" i="5" s="1"/>
  <c r="BA55" i="5"/>
  <c r="BB55" i="5" s="1"/>
  <c r="AT55" i="5"/>
  <c r="AU55" i="5" s="1"/>
  <c r="AM55" i="5"/>
  <c r="AN55" i="5" s="1"/>
  <c r="BH54" i="5"/>
  <c r="BI54" i="5" s="1"/>
  <c r="BA54" i="5"/>
  <c r="BB54" i="5" s="1"/>
  <c r="AT54" i="5"/>
  <c r="AU54" i="5" s="1"/>
  <c r="AM54" i="5"/>
  <c r="AN54" i="5" s="1"/>
  <c r="BH53" i="5"/>
  <c r="BI53" i="5" s="1"/>
  <c r="BA53" i="5"/>
  <c r="BB53" i="5" s="1"/>
  <c r="AT53" i="5"/>
  <c r="AU53" i="5" s="1"/>
  <c r="AM53" i="5"/>
  <c r="AN53" i="5" s="1"/>
  <c r="BH52" i="5"/>
  <c r="BI52" i="5" s="1"/>
  <c r="BA52" i="5"/>
  <c r="BB52" i="5" s="1"/>
  <c r="AT52" i="5"/>
  <c r="AU52" i="5" s="1"/>
  <c r="AM52" i="5"/>
  <c r="AN52" i="5" s="1"/>
  <c r="BH51" i="5"/>
  <c r="BI51" i="5" s="1"/>
  <c r="BA51" i="5"/>
  <c r="BB51" i="5" s="1"/>
  <c r="AT51" i="5"/>
  <c r="AU51" i="5" s="1"/>
  <c r="AM51" i="5"/>
  <c r="AN51" i="5" s="1"/>
  <c r="BH50" i="5"/>
  <c r="BI50" i="5" s="1"/>
  <c r="BA50" i="5"/>
  <c r="BB50" i="5" s="1"/>
  <c r="AT50" i="5"/>
  <c r="AU50" i="5" s="1"/>
  <c r="AM50" i="5"/>
  <c r="AN50" i="5" s="1"/>
  <c r="BH49" i="5"/>
  <c r="BI49" i="5" s="1"/>
  <c r="BA49" i="5"/>
  <c r="BB49" i="5" s="1"/>
  <c r="AT49" i="5"/>
  <c r="AU49" i="5" s="1"/>
  <c r="AM49" i="5"/>
  <c r="AN49" i="5" s="1"/>
  <c r="BH48" i="5"/>
  <c r="BI48" i="5" s="1"/>
  <c r="BA48" i="5"/>
  <c r="BB48" i="5" s="1"/>
  <c r="AT48" i="5"/>
  <c r="AU48" i="5" s="1"/>
  <c r="AM48" i="5"/>
  <c r="AN48" i="5" s="1"/>
  <c r="BH47" i="5"/>
  <c r="BI47" i="5" s="1"/>
  <c r="BA47" i="5"/>
  <c r="BB47" i="5" s="1"/>
  <c r="AT47" i="5"/>
  <c r="AU47" i="5" s="1"/>
  <c r="AM47" i="5"/>
  <c r="AN47" i="5" s="1"/>
  <c r="BH46" i="5"/>
  <c r="BI46" i="5" s="1"/>
  <c r="BA46" i="5"/>
  <c r="BB46" i="5" s="1"/>
  <c r="AT46" i="5"/>
  <c r="AU46" i="5" s="1"/>
  <c r="AM46" i="5"/>
  <c r="AN46" i="5" s="1"/>
  <c r="BH45" i="5"/>
  <c r="BI45" i="5" s="1"/>
  <c r="BA45" i="5"/>
  <c r="BB45" i="5" s="1"/>
  <c r="AT45" i="5"/>
  <c r="AU45" i="5" s="1"/>
  <c r="AM45" i="5"/>
  <c r="AN45" i="5" s="1"/>
  <c r="BH44" i="5"/>
  <c r="BI44" i="5" s="1"/>
  <c r="BA44" i="5"/>
  <c r="BB44" i="5" s="1"/>
  <c r="AT44" i="5"/>
  <c r="AU44" i="5" s="1"/>
  <c r="AM44" i="5"/>
  <c r="AN44" i="5" s="1"/>
  <c r="BH43" i="5"/>
  <c r="BI43" i="5" s="1"/>
  <c r="BA43" i="5"/>
  <c r="BB43" i="5" s="1"/>
  <c r="AT43" i="5"/>
  <c r="AU43" i="5" s="1"/>
  <c r="AM43" i="5"/>
  <c r="AN43" i="5" s="1"/>
  <c r="BH42" i="5"/>
  <c r="BI42" i="5" s="1"/>
  <c r="BA42" i="5"/>
  <c r="BB42" i="5" s="1"/>
  <c r="AT42" i="5"/>
  <c r="AU42" i="5" s="1"/>
  <c r="AM42" i="5"/>
  <c r="AN42" i="5" s="1"/>
  <c r="BH41" i="5"/>
  <c r="BI41" i="5" s="1"/>
  <c r="BA41" i="5"/>
  <c r="BB41" i="5" s="1"/>
  <c r="AT41" i="5"/>
  <c r="AU41" i="5" s="1"/>
  <c r="AM41" i="5"/>
  <c r="AN41" i="5" s="1"/>
  <c r="BH40" i="5"/>
  <c r="BI40" i="5" s="1"/>
  <c r="BA40" i="5"/>
  <c r="BB40" i="5" s="1"/>
  <c r="AT40" i="5"/>
  <c r="AU40" i="5" s="1"/>
  <c r="AM40" i="5"/>
  <c r="AN40" i="5" s="1"/>
  <c r="BH39" i="5"/>
  <c r="BI39" i="5" s="1"/>
  <c r="BA39" i="5"/>
  <c r="BB39" i="5" s="1"/>
  <c r="AT39" i="5"/>
  <c r="AU39" i="5" s="1"/>
  <c r="AM39" i="5"/>
  <c r="AN39" i="5" s="1"/>
  <c r="BH38" i="5"/>
  <c r="BI38" i="5" s="1"/>
  <c r="BA38" i="5"/>
  <c r="BB38" i="5" s="1"/>
  <c r="AT38" i="5"/>
  <c r="AU38" i="5" s="1"/>
  <c r="AM38" i="5"/>
  <c r="AN38" i="5" s="1"/>
  <c r="BH37" i="5"/>
  <c r="BI37" i="5" s="1"/>
  <c r="BA37" i="5"/>
  <c r="BB37" i="5" s="1"/>
  <c r="AT37" i="5"/>
  <c r="AU37" i="5" s="1"/>
  <c r="AM37" i="5"/>
  <c r="AN37" i="5" s="1"/>
  <c r="BH36" i="5"/>
  <c r="BI36" i="5" s="1"/>
  <c r="BA36" i="5"/>
  <c r="BB36" i="5" s="1"/>
  <c r="AT36" i="5"/>
  <c r="AU36" i="5" s="1"/>
  <c r="AM36" i="5"/>
  <c r="AN36" i="5" s="1"/>
  <c r="BH35" i="5"/>
  <c r="BI35" i="5" s="1"/>
  <c r="BA35" i="5"/>
  <c r="BB35" i="5" s="1"/>
  <c r="AT35" i="5"/>
  <c r="AU35" i="5" s="1"/>
  <c r="AM35" i="5"/>
  <c r="AN35" i="5" s="1"/>
  <c r="BH34" i="5"/>
  <c r="BI34" i="5" s="1"/>
  <c r="BA34" i="5"/>
  <c r="BB34" i="5" s="1"/>
  <c r="AT34" i="5"/>
  <c r="AU34" i="5" s="1"/>
  <c r="AM34" i="5"/>
  <c r="AN34" i="5" s="1"/>
  <c r="BH33" i="5"/>
  <c r="BI33" i="5" s="1"/>
  <c r="BA33" i="5"/>
  <c r="BB33" i="5" s="1"/>
  <c r="AT33" i="5"/>
  <c r="AU33" i="5" s="1"/>
  <c r="AM33" i="5"/>
  <c r="AN33" i="5" s="1"/>
  <c r="BH32" i="5"/>
  <c r="BI32" i="5" s="1"/>
  <c r="BA32" i="5"/>
  <c r="BB32" i="5" s="1"/>
  <c r="AT32" i="5"/>
  <c r="AU32" i="5" s="1"/>
  <c r="AM32" i="5"/>
  <c r="AN32" i="5" s="1"/>
  <c r="BH31" i="5"/>
  <c r="BI31" i="5" s="1"/>
  <c r="BA31" i="5"/>
  <c r="BB31" i="5" s="1"/>
  <c r="AT31" i="5"/>
  <c r="AU31" i="5" s="1"/>
  <c r="AM31" i="5"/>
  <c r="AN31" i="5" s="1"/>
  <c r="BH30" i="5"/>
  <c r="BI30" i="5" s="1"/>
  <c r="BA30" i="5"/>
  <c r="BB30" i="5" s="1"/>
  <c r="AT30" i="5"/>
  <c r="AU30" i="5" s="1"/>
  <c r="AM30" i="5"/>
  <c r="AN30" i="5" s="1"/>
  <c r="BH29" i="5"/>
  <c r="BI29" i="5" s="1"/>
  <c r="BA29" i="5"/>
  <c r="BB29" i="5" s="1"/>
  <c r="AT29" i="5"/>
  <c r="AU29" i="5" s="1"/>
  <c r="AM29" i="5"/>
  <c r="AN29" i="5" s="1"/>
  <c r="BH28" i="5"/>
  <c r="BI28" i="5" s="1"/>
  <c r="BA28" i="5"/>
  <c r="BB28" i="5" s="1"/>
  <c r="AT28" i="5"/>
  <c r="AU28" i="5" s="1"/>
  <c r="AM28" i="5"/>
  <c r="AN28" i="5" s="1"/>
  <c r="BH27" i="5"/>
  <c r="BI27" i="5" s="1"/>
  <c r="BA27" i="5"/>
  <c r="BB27" i="5" s="1"/>
  <c r="AT27" i="5"/>
  <c r="AU27" i="5" s="1"/>
  <c r="AM27" i="5"/>
  <c r="AN27" i="5" s="1"/>
  <c r="BH26" i="5"/>
  <c r="BI26" i="5" s="1"/>
  <c r="BA26" i="5"/>
  <c r="BB26" i="5" s="1"/>
  <c r="AT26" i="5"/>
  <c r="AU26" i="5" s="1"/>
  <c r="AM26" i="5"/>
  <c r="AN26" i="5" s="1"/>
  <c r="BH25" i="5"/>
  <c r="BI25" i="5" s="1"/>
  <c r="BA25" i="5"/>
  <c r="BB25" i="5" s="1"/>
  <c r="AT25" i="5"/>
  <c r="AU25" i="5" s="1"/>
  <c r="AM25" i="5"/>
  <c r="AN25" i="5" s="1"/>
  <c r="BH24" i="5"/>
  <c r="BI24" i="5" s="1"/>
  <c r="BA24" i="5"/>
  <c r="BB24" i="5" s="1"/>
  <c r="AT24" i="5"/>
  <c r="AU24" i="5" s="1"/>
  <c r="AM24" i="5"/>
  <c r="AN24" i="5" s="1"/>
  <c r="BH23" i="5"/>
  <c r="BI23" i="5" s="1"/>
  <c r="BA23" i="5"/>
  <c r="BB23" i="5" s="1"/>
  <c r="AT23" i="5"/>
  <c r="AU23" i="5" s="1"/>
  <c r="AM23" i="5"/>
  <c r="AN23" i="5" s="1"/>
  <c r="BH22" i="5"/>
  <c r="BI22" i="5" s="1"/>
  <c r="BA22" i="5"/>
  <c r="BB22" i="5" s="1"/>
  <c r="AT22" i="5"/>
  <c r="AU22" i="5" s="1"/>
  <c r="AM22" i="5"/>
  <c r="AN22" i="5" s="1"/>
  <c r="BH21" i="5"/>
  <c r="BI21" i="5" s="1"/>
  <c r="BA21" i="5"/>
  <c r="BB21" i="5" s="1"/>
  <c r="AT21" i="5"/>
  <c r="AU21" i="5" s="1"/>
  <c r="AM21" i="5"/>
  <c r="AN21" i="5" s="1"/>
  <c r="BH20" i="5"/>
  <c r="BI20" i="5" s="1"/>
  <c r="BA20" i="5"/>
  <c r="BB20" i="5" s="1"/>
  <c r="AT20" i="5"/>
  <c r="AU20" i="5" s="1"/>
  <c r="AM20" i="5"/>
  <c r="AN20" i="5" s="1"/>
  <c r="BH19" i="5"/>
  <c r="BI19" i="5" s="1"/>
  <c r="BA19" i="5"/>
  <c r="BB19" i="5" s="1"/>
  <c r="AT19" i="5"/>
  <c r="AU19" i="5" s="1"/>
  <c r="AM19" i="5"/>
  <c r="AN19" i="5" s="1"/>
  <c r="BH18" i="5"/>
  <c r="BI18" i="5" s="1"/>
  <c r="BA18" i="5"/>
  <c r="BB18" i="5" s="1"/>
  <c r="AT18" i="5"/>
  <c r="AU18" i="5" s="1"/>
  <c r="AM18" i="5"/>
  <c r="AN18" i="5" s="1"/>
  <c r="BH17" i="5"/>
  <c r="BI17" i="5" s="1"/>
  <c r="BA17" i="5"/>
  <c r="BB17" i="5" s="1"/>
  <c r="AT17" i="5"/>
  <c r="AU17" i="5" s="1"/>
  <c r="AM17" i="5"/>
  <c r="AN17" i="5" s="1"/>
  <c r="BH16" i="5"/>
  <c r="BI16" i="5" s="1"/>
  <c r="BA16" i="5"/>
  <c r="BB16" i="5" s="1"/>
  <c r="AT16" i="5"/>
  <c r="AU16" i="5" s="1"/>
  <c r="AM16" i="5"/>
  <c r="AN16" i="5" s="1"/>
  <c r="BH244" i="7" l="1"/>
  <c r="BI244" i="7" s="1"/>
  <c r="BH243" i="7"/>
  <c r="BI243" i="7" s="1"/>
  <c r="BH242" i="7"/>
  <c r="BI242" i="7" s="1"/>
  <c r="BH241" i="7"/>
  <c r="BI241" i="7" s="1"/>
  <c r="BH240" i="7"/>
  <c r="BI240" i="7" s="1"/>
  <c r="BH239" i="7"/>
  <c r="BI239" i="7" s="1"/>
  <c r="BH238" i="7"/>
  <c r="BI238" i="7" s="1"/>
  <c r="BH237" i="7"/>
  <c r="BI237" i="7" s="1"/>
  <c r="BH236" i="7"/>
  <c r="BI236" i="7" s="1"/>
  <c r="BH235" i="7"/>
  <c r="BI235" i="7" s="1"/>
  <c r="BH234" i="7"/>
  <c r="BI234" i="7" s="1"/>
  <c r="BH233" i="7"/>
  <c r="BI233" i="7" s="1"/>
  <c r="BH232" i="7"/>
  <c r="BI232" i="7" s="1"/>
  <c r="BH231" i="7"/>
  <c r="BI231" i="7" s="1"/>
  <c r="BH230" i="7"/>
  <c r="BI230" i="7" s="1"/>
  <c r="BH229" i="7"/>
  <c r="BI229" i="7" s="1"/>
  <c r="BH228" i="7"/>
  <c r="BI228" i="7" s="1"/>
  <c r="BH227" i="7"/>
  <c r="BI227" i="7" s="1"/>
  <c r="BH226" i="7"/>
  <c r="BI226" i="7" s="1"/>
  <c r="BH225" i="7"/>
  <c r="BI225" i="7" s="1"/>
  <c r="BH224" i="7"/>
  <c r="BI224" i="7" s="1"/>
  <c r="BH223" i="7"/>
  <c r="BI223" i="7" s="1"/>
  <c r="BH222" i="7"/>
  <c r="BI222" i="7" s="1"/>
  <c r="BH221" i="7"/>
  <c r="BI221" i="7" s="1"/>
  <c r="BH220" i="7"/>
  <c r="BI220" i="7" s="1"/>
  <c r="BH219" i="7"/>
  <c r="BI219" i="7" s="1"/>
  <c r="BH218" i="7"/>
  <c r="BI218" i="7" s="1"/>
  <c r="BH217" i="7"/>
  <c r="BI217" i="7" s="1"/>
  <c r="BH216" i="7"/>
  <c r="BI216" i="7" s="1"/>
  <c r="BH215" i="7"/>
  <c r="BI215" i="7" s="1"/>
  <c r="BH214" i="7"/>
  <c r="BI214" i="7" s="1"/>
  <c r="BH213" i="7"/>
  <c r="BI213" i="7" s="1"/>
  <c r="BH212" i="7"/>
  <c r="BI212" i="7" s="1"/>
  <c r="BH211" i="7"/>
  <c r="BI211" i="7" s="1"/>
  <c r="BH210" i="7"/>
  <c r="BI210" i="7" s="1"/>
  <c r="BH209" i="7"/>
  <c r="BI209" i="7" s="1"/>
  <c r="BH208" i="7"/>
  <c r="BI208" i="7" s="1"/>
  <c r="BH207" i="7"/>
  <c r="BI207" i="7" s="1"/>
  <c r="BH206" i="7"/>
  <c r="BI206" i="7" s="1"/>
  <c r="BH205" i="7"/>
  <c r="BI205" i="7" s="1"/>
  <c r="BH204" i="7"/>
  <c r="BI204" i="7" s="1"/>
  <c r="BH203" i="7"/>
  <c r="BI203" i="7" s="1"/>
  <c r="BH202" i="7"/>
  <c r="BI202" i="7" s="1"/>
  <c r="BH201" i="7"/>
  <c r="BI201" i="7" s="1"/>
  <c r="BH200" i="7"/>
  <c r="BI200" i="7" s="1"/>
  <c r="BH199" i="7"/>
  <c r="BI199" i="7" s="1"/>
  <c r="BH198" i="7"/>
  <c r="BI198" i="7" s="1"/>
  <c r="BH197" i="7"/>
  <c r="BI197" i="7" s="1"/>
  <c r="BH196" i="7"/>
  <c r="BI196" i="7" s="1"/>
  <c r="BH195" i="7"/>
  <c r="BI195" i="7" s="1"/>
  <c r="BH194" i="7"/>
  <c r="BI194" i="7" s="1"/>
  <c r="BH193" i="7"/>
  <c r="BI193" i="7" s="1"/>
  <c r="BH192" i="7"/>
  <c r="BI192" i="7" s="1"/>
  <c r="BH191" i="7"/>
  <c r="BI191" i="7" s="1"/>
  <c r="BH190" i="7"/>
  <c r="BI190" i="7" s="1"/>
  <c r="BF178" i="7"/>
  <c r="BF179" i="7" s="1"/>
  <c r="BH177" i="7"/>
  <c r="BI177" i="7" s="1"/>
  <c r="BH176" i="7"/>
  <c r="BI176" i="7" s="1"/>
  <c r="BH175" i="7"/>
  <c r="BI175" i="7" s="1"/>
  <c r="BH174" i="7"/>
  <c r="BI174" i="7" s="1"/>
  <c r="BH173" i="7"/>
  <c r="BI173" i="7" s="1"/>
  <c r="BF163" i="7"/>
  <c r="BH163" i="7" s="1"/>
  <c r="BI163" i="7" s="1"/>
  <c r="BH162" i="7"/>
  <c r="BI162" i="7" s="1"/>
  <c r="BH161" i="7"/>
  <c r="BI161" i="7" s="1"/>
  <c r="BH160" i="7"/>
  <c r="BI160" i="7" s="1"/>
  <c r="BH159" i="7"/>
  <c r="BI159" i="7" s="1"/>
  <c r="BH158" i="7"/>
  <c r="BI158" i="7" s="1"/>
  <c r="BF147" i="7"/>
  <c r="BF148" i="7" s="1"/>
  <c r="BH146" i="7"/>
  <c r="BI146" i="7" s="1"/>
  <c r="BH145" i="7"/>
  <c r="BI145" i="7" s="1"/>
  <c r="BH144" i="7"/>
  <c r="BI144" i="7" s="1"/>
  <c r="BH143" i="7"/>
  <c r="BI143" i="7" s="1"/>
  <c r="BH142" i="7"/>
  <c r="BI142" i="7" s="1"/>
  <c r="BF131" i="7"/>
  <c r="BH131" i="7" s="1"/>
  <c r="BI131" i="7" s="1"/>
  <c r="BH130" i="7"/>
  <c r="BI130" i="7" s="1"/>
  <c r="BH129" i="7"/>
  <c r="BI129" i="7" s="1"/>
  <c r="BH128" i="7"/>
  <c r="BI128" i="7" s="1"/>
  <c r="BH127" i="7"/>
  <c r="BI127" i="7" s="1"/>
  <c r="BH126" i="7"/>
  <c r="BI126" i="7" s="1"/>
  <c r="BH125" i="7"/>
  <c r="BI125" i="7" s="1"/>
  <c r="BH124" i="7"/>
  <c r="BI124" i="7" s="1"/>
  <c r="BF114" i="7"/>
  <c r="BF115" i="7" s="1"/>
  <c r="BH113" i="7"/>
  <c r="BI113" i="7" s="1"/>
  <c r="BH112" i="7"/>
  <c r="BI112" i="7" s="1"/>
  <c r="BH111" i="7"/>
  <c r="BI111" i="7" s="1"/>
  <c r="BH110" i="7"/>
  <c r="BI110" i="7" s="1"/>
  <c r="BF98" i="7"/>
  <c r="BH98" i="7" s="1"/>
  <c r="BI98" i="7" s="1"/>
  <c r="BH97" i="7"/>
  <c r="BI97" i="7" s="1"/>
  <c r="BH96" i="7"/>
  <c r="BI96" i="7" s="1"/>
  <c r="BH95" i="7"/>
  <c r="BI95" i="7" s="1"/>
  <c r="BF85" i="7"/>
  <c r="BH85" i="7" s="1"/>
  <c r="BI85" i="7" s="1"/>
  <c r="BH84" i="7"/>
  <c r="BI84" i="7" s="1"/>
  <c r="BH83" i="7"/>
  <c r="BI83" i="7" s="1"/>
  <c r="BH82" i="7"/>
  <c r="BI82" i="7" s="1"/>
  <c r="BF72" i="7"/>
  <c r="BF73" i="7" s="1"/>
  <c r="BH71" i="7"/>
  <c r="BI71" i="7" s="1"/>
  <c r="BH70" i="7"/>
  <c r="BI70" i="7" s="1"/>
  <c r="BH69" i="7"/>
  <c r="BI69" i="7" s="1"/>
  <c r="BH68" i="7"/>
  <c r="BI68" i="7" s="1"/>
  <c r="BH67" i="7"/>
  <c r="BI67" i="7" s="1"/>
  <c r="BH66" i="7"/>
  <c r="BI66" i="7" s="1"/>
  <c r="BH65" i="7"/>
  <c r="BI65" i="7" s="1"/>
  <c r="BH64" i="7"/>
  <c r="BI64" i="7" s="1"/>
  <c r="BH63" i="7"/>
  <c r="BI63" i="7" s="1"/>
  <c r="BH62" i="7"/>
  <c r="BI62" i="7" s="1"/>
  <c r="BH61" i="7"/>
  <c r="BI61" i="7" s="1"/>
  <c r="BH60" i="7"/>
  <c r="BI60" i="7" s="1"/>
  <c r="BH59" i="7"/>
  <c r="BI59" i="7" s="1"/>
  <c r="BH58" i="7"/>
  <c r="BI58" i="7" s="1"/>
  <c r="BH57" i="7"/>
  <c r="BI57" i="7" s="1"/>
  <c r="BH56" i="7"/>
  <c r="BI56" i="7" s="1"/>
  <c r="BH55" i="7"/>
  <c r="BI55" i="7" s="1"/>
  <c r="BH54" i="7"/>
  <c r="BI54" i="7" s="1"/>
  <c r="BH53" i="7"/>
  <c r="BI53" i="7" s="1"/>
  <c r="BH52" i="7"/>
  <c r="BI52" i="7" s="1"/>
  <c r="BH51" i="7"/>
  <c r="BI51" i="7" s="1"/>
  <c r="BH50" i="7"/>
  <c r="BI50" i="7" s="1"/>
  <c r="BH49" i="7"/>
  <c r="BI49" i="7" s="1"/>
  <c r="BH48" i="7"/>
  <c r="BI48" i="7" s="1"/>
  <c r="BH47" i="7"/>
  <c r="BI47" i="7" s="1"/>
  <c r="BH46" i="7"/>
  <c r="BI46" i="7" s="1"/>
  <c r="BH45" i="7"/>
  <c r="BI45" i="7" s="1"/>
  <c r="BH44" i="7"/>
  <c r="BI44" i="7" s="1"/>
  <c r="BH43" i="7"/>
  <c r="BI43" i="7" s="1"/>
  <c r="BH42" i="7"/>
  <c r="BI42" i="7" s="1"/>
  <c r="BH41" i="7"/>
  <c r="BI41" i="7" s="1"/>
  <c r="BH40" i="7"/>
  <c r="BI40" i="7" s="1"/>
  <c r="BH39" i="7"/>
  <c r="BI39" i="7" s="1"/>
  <c r="BH38" i="7"/>
  <c r="BI38" i="7" s="1"/>
  <c r="BH37" i="7"/>
  <c r="BI37" i="7" s="1"/>
  <c r="BH36" i="7"/>
  <c r="BI36" i="7" s="1"/>
  <c r="BH35" i="7"/>
  <c r="BI35" i="7" s="1"/>
  <c r="BH34" i="7"/>
  <c r="BI34" i="7" s="1"/>
  <c r="BH33" i="7"/>
  <c r="BI33" i="7" s="1"/>
  <c r="BH32" i="7"/>
  <c r="BI32" i="7" s="1"/>
  <c r="BH31" i="7"/>
  <c r="BI31" i="7" s="1"/>
  <c r="BH30" i="7"/>
  <c r="BI30" i="7" s="1"/>
  <c r="BH29" i="7"/>
  <c r="BI29" i="7" s="1"/>
  <c r="BH28" i="7"/>
  <c r="BI28" i="7" s="1"/>
  <c r="BH27" i="7"/>
  <c r="BI27" i="7" s="1"/>
  <c r="BH26" i="7"/>
  <c r="BI26" i="7" s="1"/>
  <c r="BH25" i="7"/>
  <c r="BI25" i="7" s="1"/>
  <c r="BH24" i="7"/>
  <c r="BI24" i="7" s="1"/>
  <c r="BH23" i="7"/>
  <c r="BI23" i="7" s="1"/>
  <c r="BH22" i="7"/>
  <c r="BI22" i="7" s="1"/>
  <c r="BH21" i="7"/>
  <c r="BI21" i="7" s="1"/>
  <c r="BH20" i="7"/>
  <c r="BI20" i="7" s="1"/>
  <c r="BH19" i="7"/>
  <c r="BI19" i="7" s="1"/>
  <c r="BG19" i="7"/>
  <c r="BG20" i="7" s="1"/>
  <c r="BH18" i="7"/>
  <c r="BI18" i="7" s="1"/>
  <c r="BH17" i="7"/>
  <c r="BI17" i="7" s="1"/>
  <c r="BA244" i="7"/>
  <c r="BB244" i="7" s="1"/>
  <c r="BA243" i="7"/>
  <c r="BB243" i="7" s="1"/>
  <c r="BA242" i="7"/>
  <c r="BB242" i="7" s="1"/>
  <c r="BA241" i="7"/>
  <c r="BB241" i="7" s="1"/>
  <c r="BA240" i="7"/>
  <c r="BB240" i="7" s="1"/>
  <c r="BA239" i="7"/>
  <c r="BB239" i="7" s="1"/>
  <c r="BA238" i="7"/>
  <c r="BB238" i="7" s="1"/>
  <c r="BA237" i="7"/>
  <c r="BB237" i="7" s="1"/>
  <c r="BA236" i="7"/>
  <c r="BB236" i="7" s="1"/>
  <c r="BA235" i="7"/>
  <c r="BB235" i="7" s="1"/>
  <c r="BA234" i="7"/>
  <c r="BB234" i="7" s="1"/>
  <c r="BA233" i="7"/>
  <c r="BB233" i="7" s="1"/>
  <c r="BA232" i="7"/>
  <c r="BB232" i="7" s="1"/>
  <c r="BA231" i="7"/>
  <c r="BB231" i="7" s="1"/>
  <c r="BA230" i="7"/>
  <c r="BB230" i="7" s="1"/>
  <c r="BA229" i="7"/>
  <c r="BB229" i="7" s="1"/>
  <c r="BA228" i="7"/>
  <c r="BB228" i="7" s="1"/>
  <c r="BA227" i="7"/>
  <c r="BB227" i="7" s="1"/>
  <c r="BA226" i="7"/>
  <c r="BB226" i="7" s="1"/>
  <c r="BA225" i="7"/>
  <c r="BB225" i="7" s="1"/>
  <c r="BA224" i="7"/>
  <c r="BB224" i="7" s="1"/>
  <c r="BA223" i="7"/>
  <c r="BB223" i="7" s="1"/>
  <c r="BA222" i="7"/>
  <c r="BB222" i="7" s="1"/>
  <c r="BA221" i="7"/>
  <c r="BB221" i="7" s="1"/>
  <c r="BA220" i="7"/>
  <c r="BB220" i="7" s="1"/>
  <c r="BA219" i="7"/>
  <c r="BB219" i="7" s="1"/>
  <c r="BA218" i="7"/>
  <c r="BB218" i="7" s="1"/>
  <c r="BA217" i="7"/>
  <c r="BB217" i="7" s="1"/>
  <c r="BA216" i="7"/>
  <c r="BB216" i="7" s="1"/>
  <c r="BA215" i="7"/>
  <c r="BB215" i="7" s="1"/>
  <c r="BA214" i="7"/>
  <c r="BB214" i="7" s="1"/>
  <c r="BA213" i="7"/>
  <c r="BB213" i="7" s="1"/>
  <c r="BA212" i="7"/>
  <c r="BB212" i="7" s="1"/>
  <c r="BA211" i="7"/>
  <c r="BB211" i="7" s="1"/>
  <c r="BA210" i="7"/>
  <c r="BB210" i="7" s="1"/>
  <c r="BA209" i="7"/>
  <c r="BB209" i="7" s="1"/>
  <c r="BA208" i="7"/>
  <c r="BB208" i="7" s="1"/>
  <c r="BA207" i="7"/>
  <c r="BB207" i="7" s="1"/>
  <c r="BA206" i="7"/>
  <c r="BB206" i="7" s="1"/>
  <c r="BA205" i="7"/>
  <c r="BB205" i="7" s="1"/>
  <c r="BA204" i="7"/>
  <c r="BB204" i="7" s="1"/>
  <c r="BA203" i="7"/>
  <c r="BB203" i="7" s="1"/>
  <c r="BA202" i="7"/>
  <c r="BB202" i="7" s="1"/>
  <c r="BA201" i="7"/>
  <c r="BB201" i="7" s="1"/>
  <c r="BA200" i="7"/>
  <c r="BB200" i="7" s="1"/>
  <c r="BA199" i="7"/>
  <c r="BB199" i="7" s="1"/>
  <c r="BA198" i="7"/>
  <c r="BB198" i="7" s="1"/>
  <c r="BA197" i="7"/>
  <c r="BB197" i="7" s="1"/>
  <c r="BA196" i="7"/>
  <c r="BB196" i="7" s="1"/>
  <c r="BA195" i="7"/>
  <c r="BB195" i="7" s="1"/>
  <c r="BA194" i="7"/>
  <c r="BB194" i="7" s="1"/>
  <c r="BA193" i="7"/>
  <c r="BB193" i="7" s="1"/>
  <c r="BA192" i="7"/>
  <c r="BB192" i="7" s="1"/>
  <c r="BA191" i="7"/>
  <c r="BB191" i="7" s="1"/>
  <c r="BA190" i="7"/>
  <c r="BB190" i="7" s="1"/>
  <c r="AY178" i="7"/>
  <c r="AY179" i="7" s="1"/>
  <c r="BA177" i="7"/>
  <c r="BB177" i="7" s="1"/>
  <c r="BA176" i="7"/>
  <c r="BB176" i="7" s="1"/>
  <c r="BA175" i="7"/>
  <c r="BB175" i="7" s="1"/>
  <c r="BA174" i="7"/>
  <c r="BB174" i="7" s="1"/>
  <c r="BA173" i="7"/>
  <c r="BB173" i="7" s="1"/>
  <c r="AY163" i="7"/>
  <c r="BA163" i="7" s="1"/>
  <c r="BB163" i="7" s="1"/>
  <c r="BA162" i="7"/>
  <c r="BB162" i="7" s="1"/>
  <c r="BA161" i="7"/>
  <c r="BB161" i="7" s="1"/>
  <c r="BA160" i="7"/>
  <c r="BB160" i="7" s="1"/>
  <c r="BA159" i="7"/>
  <c r="BB159" i="7" s="1"/>
  <c r="BA158" i="7"/>
  <c r="BB158" i="7" s="1"/>
  <c r="AY147" i="7"/>
  <c r="AY148" i="7" s="1"/>
  <c r="BA146" i="7"/>
  <c r="BB146" i="7" s="1"/>
  <c r="BA145" i="7"/>
  <c r="BB145" i="7" s="1"/>
  <c r="BA144" i="7"/>
  <c r="BB144" i="7" s="1"/>
  <c r="BA143" i="7"/>
  <c r="BB143" i="7" s="1"/>
  <c r="BA142" i="7"/>
  <c r="BB142" i="7" s="1"/>
  <c r="AY131" i="7"/>
  <c r="BA131" i="7" s="1"/>
  <c r="BB131" i="7" s="1"/>
  <c r="BA130" i="7"/>
  <c r="BB130" i="7" s="1"/>
  <c r="BA129" i="7"/>
  <c r="BB129" i="7" s="1"/>
  <c r="BA128" i="7"/>
  <c r="BB128" i="7" s="1"/>
  <c r="BA127" i="7"/>
  <c r="BB127" i="7" s="1"/>
  <c r="BA126" i="7"/>
  <c r="BB126" i="7" s="1"/>
  <c r="BA125" i="7"/>
  <c r="BB125" i="7" s="1"/>
  <c r="BA124" i="7"/>
  <c r="BB124" i="7" s="1"/>
  <c r="AY114" i="7"/>
  <c r="AY115" i="7" s="1"/>
  <c r="BA113" i="7"/>
  <c r="BB113" i="7" s="1"/>
  <c r="BA112" i="7"/>
  <c r="BB112" i="7" s="1"/>
  <c r="BA111" i="7"/>
  <c r="BB111" i="7" s="1"/>
  <c r="BA110" i="7"/>
  <c r="BB110" i="7" s="1"/>
  <c r="AY98" i="7"/>
  <c r="AY99" i="7" s="1"/>
  <c r="BA97" i="7"/>
  <c r="BB97" i="7" s="1"/>
  <c r="BA96" i="7"/>
  <c r="BB96" i="7" s="1"/>
  <c r="BA95" i="7"/>
  <c r="BB95" i="7" s="1"/>
  <c r="AY85" i="7"/>
  <c r="BA85" i="7" s="1"/>
  <c r="BB85" i="7" s="1"/>
  <c r="BA84" i="7"/>
  <c r="BB84" i="7" s="1"/>
  <c r="BA83" i="7"/>
  <c r="BB83" i="7" s="1"/>
  <c r="BA82" i="7"/>
  <c r="BB82" i="7" s="1"/>
  <c r="AY72" i="7"/>
  <c r="AY73" i="7" s="1"/>
  <c r="BA71" i="7"/>
  <c r="BB71" i="7" s="1"/>
  <c r="BA70" i="7"/>
  <c r="BB70" i="7" s="1"/>
  <c r="BA69" i="7"/>
  <c r="BB69" i="7" s="1"/>
  <c r="BA68" i="7"/>
  <c r="BB68" i="7" s="1"/>
  <c r="BA67" i="7"/>
  <c r="BB67" i="7" s="1"/>
  <c r="BA66" i="7"/>
  <c r="BB66" i="7" s="1"/>
  <c r="BA65" i="7"/>
  <c r="BB65" i="7" s="1"/>
  <c r="BA64" i="7"/>
  <c r="BB64" i="7" s="1"/>
  <c r="BA63" i="7"/>
  <c r="BB63" i="7" s="1"/>
  <c r="BA62" i="7"/>
  <c r="BB62" i="7" s="1"/>
  <c r="BA61" i="7"/>
  <c r="BB61" i="7" s="1"/>
  <c r="BA60" i="7"/>
  <c r="BB60" i="7" s="1"/>
  <c r="BA59" i="7"/>
  <c r="BB59" i="7" s="1"/>
  <c r="BA58" i="7"/>
  <c r="BB58" i="7" s="1"/>
  <c r="BA57" i="7"/>
  <c r="BB57" i="7" s="1"/>
  <c r="BA56" i="7"/>
  <c r="BB56" i="7" s="1"/>
  <c r="BA55" i="7"/>
  <c r="BB55" i="7" s="1"/>
  <c r="BA54" i="7"/>
  <c r="BB54" i="7" s="1"/>
  <c r="BA53" i="7"/>
  <c r="BB53" i="7" s="1"/>
  <c r="BA52" i="7"/>
  <c r="BB52" i="7" s="1"/>
  <c r="BA51" i="7"/>
  <c r="BB51" i="7" s="1"/>
  <c r="BA50" i="7"/>
  <c r="BB50" i="7" s="1"/>
  <c r="BA49" i="7"/>
  <c r="BB49" i="7" s="1"/>
  <c r="BA48" i="7"/>
  <c r="BB48" i="7" s="1"/>
  <c r="BA47" i="7"/>
  <c r="BB47" i="7" s="1"/>
  <c r="BA46" i="7"/>
  <c r="BB46" i="7" s="1"/>
  <c r="BA45" i="7"/>
  <c r="BB45" i="7" s="1"/>
  <c r="BA44" i="7"/>
  <c r="BB44" i="7" s="1"/>
  <c r="BA43" i="7"/>
  <c r="BB43" i="7" s="1"/>
  <c r="BA42" i="7"/>
  <c r="BB42" i="7" s="1"/>
  <c r="BA41" i="7"/>
  <c r="BB41" i="7" s="1"/>
  <c r="BA40" i="7"/>
  <c r="BB40" i="7" s="1"/>
  <c r="BA39" i="7"/>
  <c r="BB39" i="7" s="1"/>
  <c r="BA38" i="7"/>
  <c r="BB38" i="7" s="1"/>
  <c r="BA37" i="7"/>
  <c r="BB37" i="7" s="1"/>
  <c r="BA36" i="7"/>
  <c r="BB36" i="7" s="1"/>
  <c r="BA35" i="7"/>
  <c r="BB35" i="7" s="1"/>
  <c r="BA34" i="7"/>
  <c r="BB34" i="7" s="1"/>
  <c r="BA33" i="7"/>
  <c r="BB33" i="7" s="1"/>
  <c r="BA32" i="7"/>
  <c r="BB32" i="7" s="1"/>
  <c r="BA31" i="7"/>
  <c r="BB31" i="7" s="1"/>
  <c r="BA30" i="7"/>
  <c r="BB30" i="7" s="1"/>
  <c r="BA29" i="7"/>
  <c r="BB29" i="7" s="1"/>
  <c r="BA28" i="7"/>
  <c r="BB28" i="7" s="1"/>
  <c r="BA27" i="7"/>
  <c r="BB27" i="7" s="1"/>
  <c r="BA26" i="7"/>
  <c r="BB26" i="7" s="1"/>
  <c r="BA25" i="7"/>
  <c r="BB25" i="7" s="1"/>
  <c r="BA24" i="7"/>
  <c r="BB24" i="7" s="1"/>
  <c r="BA23" i="7"/>
  <c r="BB23" i="7" s="1"/>
  <c r="BA22" i="7"/>
  <c r="BB22" i="7" s="1"/>
  <c r="BA21" i="7"/>
  <c r="BB21" i="7" s="1"/>
  <c r="BA20" i="7"/>
  <c r="BB20" i="7" s="1"/>
  <c r="BA19" i="7"/>
  <c r="BB19" i="7" s="1"/>
  <c r="AZ19" i="7"/>
  <c r="AZ20" i="7" s="1"/>
  <c r="BA18" i="7"/>
  <c r="BB18" i="7" s="1"/>
  <c r="BA17" i="7"/>
  <c r="BB17" i="7" s="1"/>
  <c r="AF20" i="7"/>
  <c r="AE19" i="7"/>
  <c r="AT244" i="7"/>
  <c r="AU244" i="7" s="1"/>
  <c r="AT243" i="7"/>
  <c r="AU243" i="7" s="1"/>
  <c r="AT242" i="7"/>
  <c r="AU242" i="7" s="1"/>
  <c r="AT241" i="7"/>
  <c r="AU241" i="7" s="1"/>
  <c r="AT240" i="7"/>
  <c r="AU240" i="7" s="1"/>
  <c r="AT239" i="7"/>
  <c r="AU239" i="7" s="1"/>
  <c r="AT238" i="7"/>
  <c r="AU238" i="7" s="1"/>
  <c r="AT237" i="7"/>
  <c r="AU237" i="7" s="1"/>
  <c r="AT236" i="7"/>
  <c r="AU236" i="7" s="1"/>
  <c r="AT235" i="7"/>
  <c r="AU235" i="7" s="1"/>
  <c r="AT234" i="7"/>
  <c r="AU234" i="7" s="1"/>
  <c r="AT233" i="7"/>
  <c r="AU233" i="7" s="1"/>
  <c r="AT232" i="7"/>
  <c r="AU232" i="7" s="1"/>
  <c r="AT231" i="7"/>
  <c r="AU231" i="7" s="1"/>
  <c r="AT230" i="7"/>
  <c r="AU230" i="7" s="1"/>
  <c r="AT229" i="7"/>
  <c r="AU229" i="7" s="1"/>
  <c r="AT228" i="7"/>
  <c r="AU228" i="7" s="1"/>
  <c r="AT227" i="7"/>
  <c r="AU227" i="7" s="1"/>
  <c r="AT226" i="7"/>
  <c r="AU226" i="7" s="1"/>
  <c r="AT225" i="7"/>
  <c r="AU225" i="7" s="1"/>
  <c r="AT224" i="7"/>
  <c r="AU224" i="7" s="1"/>
  <c r="AT223" i="7"/>
  <c r="AU223" i="7" s="1"/>
  <c r="AT222" i="7"/>
  <c r="AU222" i="7" s="1"/>
  <c r="AT221" i="7"/>
  <c r="AU221" i="7" s="1"/>
  <c r="AT220" i="7"/>
  <c r="AU220" i="7" s="1"/>
  <c r="AT219" i="7"/>
  <c r="AU219" i="7" s="1"/>
  <c r="AT218" i="7"/>
  <c r="AU218" i="7" s="1"/>
  <c r="AT217" i="7"/>
  <c r="AU217" i="7" s="1"/>
  <c r="AT216" i="7"/>
  <c r="AU216" i="7" s="1"/>
  <c r="AT215" i="7"/>
  <c r="AU215" i="7" s="1"/>
  <c r="AT214" i="7"/>
  <c r="AU214" i="7" s="1"/>
  <c r="AT213" i="7"/>
  <c r="AU213" i="7" s="1"/>
  <c r="AT212" i="7"/>
  <c r="AU212" i="7" s="1"/>
  <c r="AT211" i="7"/>
  <c r="AU211" i="7" s="1"/>
  <c r="AT210" i="7"/>
  <c r="AU210" i="7" s="1"/>
  <c r="AT209" i="7"/>
  <c r="AU209" i="7" s="1"/>
  <c r="AT208" i="7"/>
  <c r="AU208" i="7" s="1"/>
  <c r="AT207" i="7"/>
  <c r="AU207" i="7" s="1"/>
  <c r="AT206" i="7"/>
  <c r="AU206" i="7" s="1"/>
  <c r="AT205" i="7"/>
  <c r="AU205" i="7" s="1"/>
  <c r="AT204" i="7"/>
  <c r="AU204" i="7" s="1"/>
  <c r="AT203" i="7"/>
  <c r="AU203" i="7" s="1"/>
  <c r="AT202" i="7"/>
  <c r="AU202" i="7" s="1"/>
  <c r="AT201" i="7"/>
  <c r="AU201" i="7" s="1"/>
  <c r="AT200" i="7"/>
  <c r="AU200" i="7" s="1"/>
  <c r="AT199" i="7"/>
  <c r="AU199" i="7" s="1"/>
  <c r="AT198" i="7"/>
  <c r="AU198" i="7" s="1"/>
  <c r="AT197" i="7"/>
  <c r="AU197" i="7" s="1"/>
  <c r="AT196" i="7"/>
  <c r="AU196" i="7" s="1"/>
  <c r="AT195" i="7"/>
  <c r="AU195" i="7" s="1"/>
  <c r="AT194" i="7"/>
  <c r="AU194" i="7" s="1"/>
  <c r="AT193" i="7"/>
  <c r="AU193" i="7" s="1"/>
  <c r="AT192" i="7"/>
  <c r="AU192" i="7" s="1"/>
  <c r="AT191" i="7"/>
  <c r="AU191" i="7" s="1"/>
  <c r="AT190" i="7"/>
  <c r="AU190" i="7" s="1"/>
  <c r="AR178" i="7"/>
  <c r="AR179" i="7" s="1"/>
  <c r="AT177" i="7"/>
  <c r="AU177" i="7" s="1"/>
  <c r="AT176" i="7"/>
  <c r="AU176" i="7" s="1"/>
  <c r="AT175" i="7"/>
  <c r="AU175" i="7" s="1"/>
  <c r="AT174" i="7"/>
  <c r="AU174" i="7" s="1"/>
  <c r="AT173" i="7"/>
  <c r="AU173" i="7" s="1"/>
  <c r="AR163" i="7"/>
  <c r="AT163" i="7" s="1"/>
  <c r="AU163" i="7" s="1"/>
  <c r="AT162" i="7"/>
  <c r="AU162" i="7" s="1"/>
  <c r="AT161" i="7"/>
  <c r="AU161" i="7" s="1"/>
  <c r="AT160" i="7"/>
  <c r="AU160" i="7" s="1"/>
  <c r="AT159" i="7"/>
  <c r="AU159" i="7" s="1"/>
  <c r="AT158" i="7"/>
  <c r="AU158" i="7" s="1"/>
  <c r="AR147" i="7"/>
  <c r="AR148" i="7" s="1"/>
  <c r="AT146" i="7"/>
  <c r="AU146" i="7" s="1"/>
  <c r="AT145" i="7"/>
  <c r="AU145" i="7" s="1"/>
  <c r="AT144" i="7"/>
  <c r="AU144" i="7" s="1"/>
  <c r="AT143" i="7"/>
  <c r="AU143" i="7" s="1"/>
  <c r="AT142" i="7"/>
  <c r="AU142" i="7" s="1"/>
  <c r="AR131" i="7"/>
  <c r="AT131" i="7" s="1"/>
  <c r="AU131" i="7" s="1"/>
  <c r="AT130" i="7"/>
  <c r="AU130" i="7" s="1"/>
  <c r="AT129" i="7"/>
  <c r="AU129" i="7" s="1"/>
  <c r="AT128" i="7"/>
  <c r="AU128" i="7" s="1"/>
  <c r="AT127" i="7"/>
  <c r="AU127" i="7" s="1"/>
  <c r="AT126" i="7"/>
  <c r="AU126" i="7" s="1"/>
  <c r="AT125" i="7"/>
  <c r="AU125" i="7" s="1"/>
  <c r="AT124" i="7"/>
  <c r="AU124" i="7" s="1"/>
  <c r="AR114" i="7"/>
  <c r="AR115" i="7" s="1"/>
  <c r="AT113" i="7"/>
  <c r="AU113" i="7" s="1"/>
  <c r="AT112" i="7"/>
  <c r="AU112" i="7" s="1"/>
  <c r="AT111" i="7"/>
  <c r="AU111" i="7" s="1"/>
  <c r="AT110" i="7"/>
  <c r="AU110" i="7" s="1"/>
  <c r="AR98" i="7"/>
  <c r="AR99" i="7" s="1"/>
  <c r="AT97" i="7"/>
  <c r="AU97" i="7" s="1"/>
  <c r="AT96" i="7"/>
  <c r="AU96" i="7" s="1"/>
  <c r="AT95" i="7"/>
  <c r="AU95" i="7" s="1"/>
  <c r="AR85" i="7"/>
  <c r="AT85" i="7" s="1"/>
  <c r="AU85" i="7" s="1"/>
  <c r="AT84" i="7"/>
  <c r="AU84" i="7" s="1"/>
  <c r="AT83" i="7"/>
  <c r="AU83" i="7" s="1"/>
  <c r="AT82" i="7"/>
  <c r="AU82" i="7" s="1"/>
  <c r="AR72" i="7"/>
  <c r="AR73" i="7" s="1"/>
  <c r="AT71" i="7"/>
  <c r="AU71" i="7" s="1"/>
  <c r="AT70" i="7"/>
  <c r="AU70" i="7" s="1"/>
  <c r="AT69" i="7"/>
  <c r="AU69" i="7" s="1"/>
  <c r="AT68" i="7"/>
  <c r="AU68" i="7" s="1"/>
  <c r="AT67" i="7"/>
  <c r="AU67" i="7" s="1"/>
  <c r="AT66" i="7"/>
  <c r="AU66" i="7" s="1"/>
  <c r="AT65" i="7"/>
  <c r="AU65" i="7" s="1"/>
  <c r="AT64" i="7"/>
  <c r="AU64" i="7" s="1"/>
  <c r="AT63" i="7"/>
  <c r="AU63" i="7" s="1"/>
  <c r="AT62" i="7"/>
  <c r="AU62" i="7" s="1"/>
  <c r="AT61" i="7"/>
  <c r="AU61" i="7" s="1"/>
  <c r="AT60" i="7"/>
  <c r="AU60" i="7" s="1"/>
  <c r="AT59" i="7"/>
  <c r="AU59" i="7" s="1"/>
  <c r="AT58" i="7"/>
  <c r="AU58" i="7" s="1"/>
  <c r="AT57" i="7"/>
  <c r="AU57" i="7" s="1"/>
  <c r="AT56" i="7"/>
  <c r="AU56" i="7" s="1"/>
  <c r="AT55" i="7"/>
  <c r="AU55" i="7" s="1"/>
  <c r="AT54" i="7"/>
  <c r="AU54" i="7" s="1"/>
  <c r="AT53" i="7"/>
  <c r="AU53" i="7" s="1"/>
  <c r="AT52" i="7"/>
  <c r="AU52" i="7" s="1"/>
  <c r="AT51" i="7"/>
  <c r="AU51" i="7" s="1"/>
  <c r="AT50" i="7"/>
  <c r="AU50" i="7" s="1"/>
  <c r="AT49" i="7"/>
  <c r="AU49" i="7" s="1"/>
  <c r="AT48" i="7"/>
  <c r="AU48" i="7" s="1"/>
  <c r="AT47" i="7"/>
  <c r="AU47" i="7" s="1"/>
  <c r="AT46" i="7"/>
  <c r="AU46" i="7" s="1"/>
  <c r="AT45" i="7"/>
  <c r="AU45" i="7" s="1"/>
  <c r="AT44" i="7"/>
  <c r="AU44" i="7" s="1"/>
  <c r="AT43" i="7"/>
  <c r="AU43" i="7" s="1"/>
  <c r="AT42" i="7"/>
  <c r="AU42" i="7" s="1"/>
  <c r="AT41" i="7"/>
  <c r="AU41" i="7" s="1"/>
  <c r="AT40" i="7"/>
  <c r="AU40" i="7" s="1"/>
  <c r="AT39" i="7"/>
  <c r="AU39" i="7" s="1"/>
  <c r="AT38" i="7"/>
  <c r="AU38" i="7" s="1"/>
  <c r="AT37" i="7"/>
  <c r="AU37" i="7" s="1"/>
  <c r="AT36" i="7"/>
  <c r="AU36" i="7" s="1"/>
  <c r="AT35" i="7"/>
  <c r="AU35" i="7" s="1"/>
  <c r="AT34" i="7"/>
  <c r="AU34" i="7" s="1"/>
  <c r="AT33" i="7"/>
  <c r="AU33" i="7" s="1"/>
  <c r="AT32" i="7"/>
  <c r="AU32" i="7" s="1"/>
  <c r="AT31" i="7"/>
  <c r="AU31" i="7" s="1"/>
  <c r="AT30" i="7"/>
  <c r="AU30" i="7" s="1"/>
  <c r="AT29" i="7"/>
  <c r="AU29" i="7" s="1"/>
  <c r="AT28" i="7"/>
  <c r="AU28" i="7" s="1"/>
  <c r="AT27" i="7"/>
  <c r="AU27" i="7" s="1"/>
  <c r="AT26" i="7"/>
  <c r="AU26" i="7" s="1"/>
  <c r="AT25" i="7"/>
  <c r="AU25" i="7" s="1"/>
  <c r="AT24" i="7"/>
  <c r="AU24" i="7" s="1"/>
  <c r="AT23" i="7"/>
  <c r="AU23" i="7" s="1"/>
  <c r="AT22" i="7"/>
  <c r="AU22" i="7" s="1"/>
  <c r="AT21" i="7"/>
  <c r="AU21" i="7" s="1"/>
  <c r="AT20" i="7"/>
  <c r="AU20" i="7" s="1"/>
  <c r="AT19" i="7"/>
  <c r="AU19" i="7" s="1"/>
  <c r="AS19" i="7"/>
  <c r="AS20" i="7" s="1"/>
  <c r="AT18" i="7"/>
  <c r="AU18" i="7" s="1"/>
  <c r="AT17" i="7"/>
  <c r="AU17" i="7" s="1"/>
  <c r="BF164" i="7" l="1"/>
  <c r="BH164" i="7" s="1"/>
  <c r="BI164" i="7" s="1"/>
  <c r="BA98" i="7"/>
  <c r="BB98" i="7" s="1"/>
  <c r="BF86" i="7"/>
  <c r="BF87" i="7" s="1"/>
  <c r="BF99" i="7"/>
  <c r="BF100" i="7" s="1"/>
  <c r="BF101" i="7" s="1"/>
  <c r="BH72" i="7"/>
  <c r="BI72" i="7" s="1"/>
  <c r="AY86" i="7"/>
  <c r="AY87" i="7" s="1"/>
  <c r="BA87" i="7" s="1"/>
  <c r="BB87" i="7" s="1"/>
  <c r="BH148" i="7"/>
  <c r="BI148" i="7" s="1"/>
  <c r="BF149" i="7"/>
  <c r="BH179" i="7"/>
  <c r="BI179" i="7" s="1"/>
  <c r="BF180" i="7"/>
  <c r="BG21" i="7"/>
  <c r="BF88" i="7"/>
  <c r="BH87" i="7"/>
  <c r="BI87" i="7" s="1"/>
  <c r="BH115" i="7"/>
  <c r="BI115" i="7" s="1"/>
  <c r="BF116" i="7"/>
  <c r="BH73" i="7"/>
  <c r="BI73" i="7" s="1"/>
  <c r="BF74" i="7"/>
  <c r="BH114" i="7"/>
  <c r="BI114" i="7" s="1"/>
  <c r="BF132" i="7"/>
  <c r="BH147" i="7"/>
  <c r="BI147" i="7" s="1"/>
  <c r="BH86" i="7"/>
  <c r="BI86" i="7" s="1"/>
  <c r="BH178" i="7"/>
  <c r="BI178" i="7" s="1"/>
  <c r="BA114" i="7"/>
  <c r="BB114" i="7" s="1"/>
  <c r="AY164" i="7"/>
  <c r="AY165" i="7" s="1"/>
  <c r="BA165" i="7" s="1"/>
  <c r="BB165" i="7" s="1"/>
  <c r="BA147" i="7"/>
  <c r="BB147" i="7" s="1"/>
  <c r="AY74" i="7"/>
  <c r="BA73" i="7"/>
  <c r="BB73" i="7" s="1"/>
  <c r="AZ21" i="7"/>
  <c r="AY180" i="7"/>
  <c r="BA179" i="7"/>
  <c r="BB179" i="7" s="1"/>
  <c r="AY100" i="7"/>
  <c r="BA99" i="7"/>
  <c r="BB99" i="7" s="1"/>
  <c r="BA148" i="7"/>
  <c r="BB148" i="7" s="1"/>
  <c r="AY149" i="7"/>
  <c r="BA115" i="7"/>
  <c r="BB115" i="7" s="1"/>
  <c r="AY116" i="7"/>
  <c r="AY132" i="7"/>
  <c r="BA72" i="7"/>
  <c r="BB72" i="7" s="1"/>
  <c r="BA178" i="7"/>
  <c r="BB178" i="7" s="1"/>
  <c r="AT114" i="7"/>
  <c r="AU114" i="7" s="1"/>
  <c r="AT147" i="7"/>
  <c r="AU147" i="7" s="1"/>
  <c r="AT98" i="7"/>
  <c r="AU98" i="7" s="1"/>
  <c r="AR164" i="7"/>
  <c r="AR165" i="7" s="1"/>
  <c r="AR166" i="7" s="1"/>
  <c r="AR86" i="7"/>
  <c r="AR87" i="7" s="1"/>
  <c r="AT87" i="7" s="1"/>
  <c r="AU87" i="7" s="1"/>
  <c r="AR180" i="7"/>
  <c r="AT179" i="7"/>
  <c r="AU179" i="7" s="1"/>
  <c r="AT73" i="7"/>
  <c r="AU73" i="7" s="1"/>
  <c r="AR74" i="7"/>
  <c r="AS21" i="7"/>
  <c r="AR100" i="7"/>
  <c r="AT99" i="7"/>
  <c r="AU99" i="7" s="1"/>
  <c r="AT148" i="7"/>
  <c r="AU148" i="7" s="1"/>
  <c r="AR149" i="7"/>
  <c r="AT115" i="7"/>
  <c r="AU115" i="7" s="1"/>
  <c r="AR116" i="7"/>
  <c r="AR132" i="7"/>
  <c r="AT72" i="7"/>
  <c r="AU72" i="7" s="1"/>
  <c r="AT178" i="7"/>
  <c r="AU178" i="7" s="1"/>
  <c r="BA86" i="7" l="1"/>
  <c r="BB86" i="7" s="1"/>
  <c r="AY88" i="7"/>
  <c r="BA88" i="7" s="1"/>
  <c r="BB88" i="7" s="1"/>
  <c r="BF165" i="7"/>
  <c r="BF166" i="7" s="1"/>
  <c r="BH99" i="7"/>
  <c r="BI99" i="7" s="1"/>
  <c r="BH100" i="7"/>
  <c r="BI100" i="7" s="1"/>
  <c r="AY166" i="7"/>
  <c r="BA166" i="7" s="1"/>
  <c r="BB166" i="7" s="1"/>
  <c r="BF89" i="7"/>
  <c r="BH88" i="7"/>
  <c r="BI88" i="7" s="1"/>
  <c r="BF102" i="7"/>
  <c r="BH101" i="7"/>
  <c r="BI101" i="7" s="1"/>
  <c r="BG22" i="7"/>
  <c r="BF75" i="7"/>
  <c r="BH74" i="7"/>
  <c r="BI74" i="7" s="1"/>
  <c r="BF181" i="7"/>
  <c r="BH180" i="7"/>
  <c r="BI180" i="7" s="1"/>
  <c r="BF117" i="7"/>
  <c r="BH116" i="7"/>
  <c r="BI116" i="7" s="1"/>
  <c r="BF150" i="7"/>
  <c r="BH149" i="7"/>
  <c r="BI149" i="7" s="1"/>
  <c r="BF133" i="7"/>
  <c r="BH132" i="7"/>
  <c r="BI132" i="7" s="1"/>
  <c r="BA164" i="7"/>
  <c r="BB164" i="7" s="1"/>
  <c r="AY75" i="7"/>
  <c r="BA74" i="7"/>
  <c r="BB74" i="7" s="1"/>
  <c r="AY117" i="7"/>
  <c r="BA116" i="7"/>
  <c r="BB116" i="7" s="1"/>
  <c r="AY181" i="7"/>
  <c r="BA180" i="7"/>
  <c r="BB180" i="7" s="1"/>
  <c r="AY150" i="7"/>
  <c r="BA149" i="7"/>
  <c r="BB149" i="7" s="1"/>
  <c r="AZ22" i="7"/>
  <c r="AY133" i="7"/>
  <c r="BA132" i="7"/>
  <c r="BB132" i="7" s="1"/>
  <c r="BA100" i="7"/>
  <c r="BB100" i="7" s="1"/>
  <c r="AY101" i="7"/>
  <c r="AY89" i="7"/>
  <c r="AR88" i="7"/>
  <c r="AR89" i="7" s="1"/>
  <c r="AT165" i="7"/>
  <c r="AU165" i="7" s="1"/>
  <c r="AT164" i="7"/>
  <c r="AU164" i="7" s="1"/>
  <c r="AT86" i="7"/>
  <c r="AU86" i="7" s="1"/>
  <c r="AT100" i="7"/>
  <c r="AU100" i="7" s="1"/>
  <c r="AR101" i="7"/>
  <c r="AR181" i="7"/>
  <c r="AT180" i="7"/>
  <c r="AU180" i="7" s="1"/>
  <c r="AR117" i="7"/>
  <c r="AT116" i="7"/>
  <c r="AU116" i="7" s="1"/>
  <c r="AS22" i="7"/>
  <c r="AR150" i="7"/>
  <c r="AT149" i="7"/>
  <c r="AU149" i="7" s="1"/>
  <c r="AR167" i="7"/>
  <c r="AT166" i="7"/>
  <c r="AU166" i="7" s="1"/>
  <c r="AR75" i="7"/>
  <c r="AT74" i="7"/>
  <c r="AU74" i="7" s="1"/>
  <c r="AR133" i="7"/>
  <c r="AT132" i="7"/>
  <c r="AU132" i="7" s="1"/>
  <c r="AY167" i="7" l="1"/>
  <c r="AT88" i="7"/>
  <c r="AU88" i="7" s="1"/>
  <c r="BH165" i="7"/>
  <c r="BI165" i="7" s="1"/>
  <c r="BH150" i="7"/>
  <c r="BI150" i="7" s="1"/>
  <c r="BF151" i="7"/>
  <c r="BH181" i="7"/>
  <c r="BI181" i="7" s="1"/>
  <c r="BF182" i="7"/>
  <c r="BH102" i="7"/>
  <c r="BI102" i="7" s="1"/>
  <c r="BF103" i="7"/>
  <c r="BH166" i="7"/>
  <c r="BI166" i="7" s="1"/>
  <c r="BF167" i="7"/>
  <c r="BH117" i="7"/>
  <c r="BI117" i="7" s="1"/>
  <c r="BF118" i="7"/>
  <c r="BG23" i="7"/>
  <c r="BH133" i="7"/>
  <c r="BI133" i="7" s="1"/>
  <c r="BF134" i="7"/>
  <c r="BH75" i="7"/>
  <c r="BI75" i="7" s="1"/>
  <c r="BF76" i="7"/>
  <c r="BF90" i="7"/>
  <c r="BH89" i="7"/>
  <c r="BI89" i="7" s="1"/>
  <c r="BA167" i="7"/>
  <c r="BB167" i="7" s="1"/>
  <c r="AY168" i="7"/>
  <c r="BA89" i="7"/>
  <c r="BB89" i="7" s="1"/>
  <c r="AY90" i="7"/>
  <c r="BA150" i="7"/>
  <c r="BB150" i="7" s="1"/>
  <c r="AY151" i="7"/>
  <c r="AY102" i="7"/>
  <c r="BA101" i="7"/>
  <c r="BB101" i="7" s="1"/>
  <c r="AY182" i="7"/>
  <c r="BA181" i="7"/>
  <c r="BB181" i="7" s="1"/>
  <c r="AY76" i="7"/>
  <c r="BA75" i="7"/>
  <c r="BB75" i="7" s="1"/>
  <c r="BA133" i="7"/>
  <c r="BB133" i="7" s="1"/>
  <c r="AY134" i="7"/>
  <c r="BA117" i="7"/>
  <c r="BB117" i="7" s="1"/>
  <c r="AY118" i="7"/>
  <c r="AZ23" i="7"/>
  <c r="AR182" i="7"/>
  <c r="AT181" i="7"/>
  <c r="AU181" i="7" s="1"/>
  <c r="AR102" i="7"/>
  <c r="AT101" i="7"/>
  <c r="AU101" i="7" s="1"/>
  <c r="AR76" i="7"/>
  <c r="AT75" i="7"/>
  <c r="AU75" i="7" s="1"/>
  <c r="AS23" i="7"/>
  <c r="AT133" i="7"/>
  <c r="AU133" i="7" s="1"/>
  <c r="AR134" i="7"/>
  <c r="AT150" i="7"/>
  <c r="AU150" i="7" s="1"/>
  <c r="AR151" i="7"/>
  <c r="AT167" i="7"/>
  <c r="AU167" i="7" s="1"/>
  <c r="AR168" i="7"/>
  <c r="AR90" i="7"/>
  <c r="AT89" i="7"/>
  <c r="AU89" i="7" s="1"/>
  <c r="AT117" i="7"/>
  <c r="AU117" i="7" s="1"/>
  <c r="AR118" i="7"/>
  <c r="BF135" i="7" l="1"/>
  <c r="BH134" i="7"/>
  <c r="BI134" i="7" s="1"/>
  <c r="BF104" i="7"/>
  <c r="BH103" i="7"/>
  <c r="BI103" i="7" s="1"/>
  <c r="BF183" i="7"/>
  <c r="BH182" i="7"/>
  <c r="BI182" i="7" s="1"/>
  <c r="BH167" i="7"/>
  <c r="BI167" i="7" s="1"/>
  <c r="BF168" i="7"/>
  <c r="BG24" i="7"/>
  <c r="BF77" i="7"/>
  <c r="BH76" i="7"/>
  <c r="BI76" i="7" s="1"/>
  <c r="BF119" i="7"/>
  <c r="BH118" i="7"/>
  <c r="BI118" i="7" s="1"/>
  <c r="BF152" i="7"/>
  <c r="BH151" i="7"/>
  <c r="BI151" i="7" s="1"/>
  <c r="BH90" i="7"/>
  <c r="BI90" i="7" s="1"/>
  <c r="BF91" i="7"/>
  <c r="AY169" i="7"/>
  <c r="BA168" i="7"/>
  <c r="BB168" i="7" s="1"/>
  <c r="AZ24" i="7"/>
  <c r="AY183" i="7"/>
  <c r="BA182" i="7"/>
  <c r="BB182" i="7" s="1"/>
  <c r="AY119" i="7"/>
  <c r="BA118" i="7"/>
  <c r="BB118" i="7" s="1"/>
  <c r="BA102" i="7"/>
  <c r="BB102" i="7" s="1"/>
  <c r="AY103" i="7"/>
  <c r="AY135" i="7"/>
  <c r="BA134" i="7"/>
  <c r="BB134" i="7" s="1"/>
  <c r="AY152" i="7"/>
  <c r="BA151" i="7"/>
  <c r="BB151" i="7" s="1"/>
  <c r="AY91" i="7"/>
  <c r="BA90" i="7"/>
  <c r="BB90" i="7" s="1"/>
  <c r="AY77" i="7"/>
  <c r="BA76" i="7"/>
  <c r="BB76" i="7" s="1"/>
  <c r="AT102" i="7"/>
  <c r="AU102" i="7" s="1"/>
  <c r="AR103" i="7"/>
  <c r="AR91" i="7"/>
  <c r="AT90" i="7"/>
  <c r="AU90" i="7" s="1"/>
  <c r="AS24" i="7"/>
  <c r="AR119" i="7"/>
  <c r="AT118" i="7"/>
  <c r="AU118" i="7" s="1"/>
  <c r="AR135" i="7"/>
  <c r="AT134" i="7"/>
  <c r="AU134" i="7" s="1"/>
  <c r="AR183" i="7"/>
  <c r="AT182" i="7"/>
  <c r="AU182" i="7" s="1"/>
  <c r="AR169" i="7"/>
  <c r="AT168" i="7"/>
  <c r="AU168" i="7" s="1"/>
  <c r="AR77" i="7"/>
  <c r="AT76" i="7"/>
  <c r="AU76" i="7" s="1"/>
  <c r="AR152" i="7"/>
  <c r="AT151" i="7"/>
  <c r="AU151" i="7" s="1"/>
  <c r="BG25" i="7" l="1"/>
  <c r="BH168" i="7"/>
  <c r="BI168" i="7" s="1"/>
  <c r="BF169" i="7"/>
  <c r="BH119" i="7"/>
  <c r="BI119" i="7" s="1"/>
  <c r="BF120" i="7"/>
  <c r="BF184" i="7"/>
  <c r="BH183" i="7"/>
  <c r="BI183" i="7" s="1"/>
  <c r="BH135" i="7"/>
  <c r="BI135" i="7" s="1"/>
  <c r="BF136" i="7"/>
  <c r="BF153" i="7"/>
  <c r="BH152" i="7"/>
  <c r="BI152" i="7" s="1"/>
  <c r="BH77" i="7"/>
  <c r="BI77" i="7" s="1"/>
  <c r="BF78" i="7"/>
  <c r="BH104" i="7"/>
  <c r="BI104" i="7" s="1"/>
  <c r="BF105" i="7"/>
  <c r="BH91" i="7"/>
  <c r="BI91" i="7" s="1"/>
  <c r="BF92" i="7"/>
  <c r="BA169" i="7"/>
  <c r="BB169" i="7" s="1"/>
  <c r="AY170" i="7"/>
  <c r="BA91" i="7"/>
  <c r="BB91" i="7" s="1"/>
  <c r="AY92" i="7"/>
  <c r="BA119" i="7"/>
  <c r="BB119" i="7" s="1"/>
  <c r="AY120" i="7"/>
  <c r="AY78" i="7"/>
  <c r="BA77" i="7"/>
  <c r="BB77" i="7" s="1"/>
  <c r="BA152" i="7"/>
  <c r="BB152" i="7" s="1"/>
  <c r="AY153" i="7"/>
  <c r="AY184" i="7"/>
  <c r="BA183" i="7"/>
  <c r="BB183" i="7" s="1"/>
  <c r="BA135" i="7"/>
  <c r="BB135" i="7" s="1"/>
  <c r="AY136" i="7"/>
  <c r="AZ25" i="7"/>
  <c r="AY104" i="7"/>
  <c r="BA103" i="7"/>
  <c r="BB103" i="7" s="1"/>
  <c r="AT91" i="7"/>
  <c r="AU91" i="7" s="1"/>
  <c r="AR92" i="7"/>
  <c r="AR104" i="7"/>
  <c r="AT103" i="7"/>
  <c r="AU103" i="7" s="1"/>
  <c r="AT152" i="7"/>
  <c r="AU152" i="7" s="1"/>
  <c r="AR153" i="7"/>
  <c r="AT135" i="7"/>
  <c r="AU135" i="7" s="1"/>
  <c r="AR136" i="7"/>
  <c r="AT77" i="7"/>
  <c r="AU77" i="7" s="1"/>
  <c r="AR78" i="7"/>
  <c r="AT119" i="7"/>
  <c r="AU119" i="7" s="1"/>
  <c r="AR120" i="7"/>
  <c r="AR184" i="7"/>
  <c r="AT183" i="7"/>
  <c r="AU183" i="7" s="1"/>
  <c r="AT169" i="7"/>
  <c r="AU169" i="7" s="1"/>
  <c r="AR170" i="7"/>
  <c r="AS25" i="7"/>
  <c r="BF185" i="7" l="1"/>
  <c r="BH184" i="7"/>
  <c r="BI184" i="7" s="1"/>
  <c r="BF79" i="7"/>
  <c r="BH78" i="7"/>
  <c r="BI78" i="7" s="1"/>
  <c r="BF121" i="7"/>
  <c r="BH120" i="7"/>
  <c r="BI120" i="7" s="1"/>
  <c r="BH169" i="7"/>
  <c r="BI169" i="7" s="1"/>
  <c r="BF170" i="7"/>
  <c r="BF154" i="7"/>
  <c r="BH153" i="7"/>
  <c r="BI153" i="7" s="1"/>
  <c r="BF106" i="7"/>
  <c r="BH105" i="7"/>
  <c r="BI105" i="7" s="1"/>
  <c r="BH92" i="7"/>
  <c r="BI92" i="7" s="1"/>
  <c r="BF93" i="7"/>
  <c r="BF137" i="7"/>
  <c r="BH136" i="7"/>
  <c r="BI136" i="7" s="1"/>
  <c r="BG26" i="7"/>
  <c r="BA104" i="7"/>
  <c r="BB104" i="7" s="1"/>
  <c r="AY105" i="7"/>
  <c r="AZ26" i="7"/>
  <c r="AY79" i="7"/>
  <c r="BA78" i="7"/>
  <c r="BB78" i="7" s="1"/>
  <c r="AY137" i="7"/>
  <c r="BA136" i="7"/>
  <c r="BB136" i="7" s="1"/>
  <c r="AY121" i="7"/>
  <c r="BA120" i="7"/>
  <c r="BB120" i="7" s="1"/>
  <c r="AY93" i="7"/>
  <c r="BA92" i="7"/>
  <c r="BB92" i="7" s="1"/>
  <c r="AY185" i="7"/>
  <c r="BA184" i="7"/>
  <c r="BB184" i="7" s="1"/>
  <c r="AY154" i="7"/>
  <c r="BA153" i="7"/>
  <c r="BB153" i="7" s="1"/>
  <c r="AY171" i="7"/>
  <c r="BA170" i="7"/>
  <c r="BB170" i="7" s="1"/>
  <c r="AR93" i="7"/>
  <c r="AT92" i="7"/>
  <c r="AU92" i="7" s="1"/>
  <c r="AR171" i="7"/>
  <c r="AT170" i="7"/>
  <c r="AU170" i="7" s="1"/>
  <c r="AR137" i="7"/>
  <c r="AT136" i="7"/>
  <c r="AU136" i="7" s="1"/>
  <c r="AR154" i="7"/>
  <c r="AT153" i="7"/>
  <c r="AU153" i="7" s="1"/>
  <c r="AT104" i="7"/>
  <c r="AU104" i="7" s="1"/>
  <c r="AR105" i="7"/>
  <c r="AR79" i="7"/>
  <c r="AT78" i="7"/>
  <c r="AU78" i="7" s="1"/>
  <c r="AS26" i="7"/>
  <c r="AR185" i="7"/>
  <c r="AT184" i="7"/>
  <c r="AU184" i="7" s="1"/>
  <c r="AR121" i="7"/>
  <c r="AT120" i="7"/>
  <c r="AU120" i="7" s="1"/>
  <c r="BF122" i="7" l="1"/>
  <c r="BH121" i="7"/>
  <c r="BI121" i="7" s="1"/>
  <c r="BH137" i="7"/>
  <c r="BI137" i="7" s="1"/>
  <c r="BF138" i="7"/>
  <c r="BH93" i="7"/>
  <c r="BI93" i="7" s="1"/>
  <c r="BF94" i="7"/>
  <c r="BH94" i="7" s="1"/>
  <c r="BI94" i="7" s="1"/>
  <c r="BH106" i="7"/>
  <c r="BI106" i="7" s="1"/>
  <c r="BF107" i="7"/>
  <c r="BH79" i="7"/>
  <c r="BI79" i="7" s="1"/>
  <c r="BF80" i="7"/>
  <c r="BF171" i="7"/>
  <c r="BH170" i="7"/>
  <c r="BI170" i="7" s="1"/>
  <c r="BG27" i="7"/>
  <c r="BH154" i="7"/>
  <c r="BI154" i="7" s="1"/>
  <c r="BF155" i="7"/>
  <c r="BH185" i="7"/>
  <c r="BI185" i="7" s="1"/>
  <c r="BF186" i="7"/>
  <c r="BA171" i="7"/>
  <c r="BB171" i="7" s="1"/>
  <c r="AY172" i="7"/>
  <c r="BA172" i="7" s="1"/>
  <c r="BB172" i="7" s="1"/>
  <c r="BA121" i="7"/>
  <c r="BB121" i="7" s="1"/>
  <c r="AY122" i="7"/>
  <c r="BA154" i="7"/>
  <c r="BB154" i="7" s="1"/>
  <c r="AY155" i="7"/>
  <c r="BA137" i="7"/>
  <c r="BB137" i="7" s="1"/>
  <c r="AY138" i="7"/>
  <c r="BA93" i="7"/>
  <c r="BB93" i="7" s="1"/>
  <c r="AY94" i="7"/>
  <c r="BA94" i="7" s="1"/>
  <c r="BB94" i="7" s="1"/>
  <c r="AZ27" i="7"/>
  <c r="AY186" i="7"/>
  <c r="BA185" i="7"/>
  <c r="BB185" i="7" s="1"/>
  <c r="AY80" i="7"/>
  <c r="BA79" i="7"/>
  <c r="BB79" i="7" s="1"/>
  <c r="AY106" i="7"/>
  <c r="BA105" i="7"/>
  <c r="BB105" i="7" s="1"/>
  <c r="AT171" i="7"/>
  <c r="AU171" i="7" s="1"/>
  <c r="AR172" i="7"/>
  <c r="AT172" i="7" s="1"/>
  <c r="AU172" i="7" s="1"/>
  <c r="AT121" i="7"/>
  <c r="AU121" i="7" s="1"/>
  <c r="AR122" i="7"/>
  <c r="AT93" i="7"/>
  <c r="AU93" i="7" s="1"/>
  <c r="AR94" i="7"/>
  <c r="AT94" i="7" s="1"/>
  <c r="AU94" i="7" s="1"/>
  <c r="AR186" i="7"/>
  <c r="AT185" i="7"/>
  <c r="AU185" i="7" s="1"/>
  <c r="AT154" i="7"/>
  <c r="AU154" i="7" s="1"/>
  <c r="AR155" i="7"/>
  <c r="AT79" i="7"/>
  <c r="AU79" i="7" s="1"/>
  <c r="AR80" i="7"/>
  <c r="AR106" i="7"/>
  <c r="AT105" i="7"/>
  <c r="AU105" i="7" s="1"/>
  <c r="AS27" i="7"/>
  <c r="AT137" i="7"/>
  <c r="AU137" i="7" s="1"/>
  <c r="AR138" i="7"/>
  <c r="BF156" i="7" l="1"/>
  <c r="BH155" i="7"/>
  <c r="BI155" i="7" s="1"/>
  <c r="BF139" i="7"/>
  <c r="BH138" i="7"/>
  <c r="BI138" i="7" s="1"/>
  <c r="BF123" i="7"/>
  <c r="BH123" i="7" s="1"/>
  <c r="BI123" i="7" s="1"/>
  <c r="BH122" i="7"/>
  <c r="BI122" i="7" s="1"/>
  <c r="BF108" i="7"/>
  <c r="BH107" i="7"/>
  <c r="BI107" i="7" s="1"/>
  <c r="BH171" i="7"/>
  <c r="BI171" i="7" s="1"/>
  <c r="BF172" i="7"/>
  <c r="BH172" i="7" s="1"/>
  <c r="BI172" i="7" s="1"/>
  <c r="BF187" i="7"/>
  <c r="BH186" i="7"/>
  <c r="BI186" i="7" s="1"/>
  <c r="BF81" i="7"/>
  <c r="BH81" i="7" s="1"/>
  <c r="BI81" i="7" s="1"/>
  <c r="BH80" i="7"/>
  <c r="BI80" i="7" s="1"/>
  <c r="BA106" i="7"/>
  <c r="BB106" i="7" s="1"/>
  <c r="AY107" i="7"/>
  <c r="AY139" i="7"/>
  <c r="BA138" i="7"/>
  <c r="BB138" i="7" s="1"/>
  <c r="AY81" i="7"/>
  <c r="BA81" i="7" s="1"/>
  <c r="BB81" i="7" s="1"/>
  <c r="BA80" i="7"/>
  <c r="BB80" i="7" s="1"/>
  <c r="AY156" i="7"/>
  <c r="BA155" i="7"/>
  <c r="BB155" i="7" s="1"/>
  <c r="AY187" i="7"/>
  <c r="BA186" i="7"/>
  <c r="BB186" i="7" s="1"/>
  <c r="AY123" i="7"/>
  <c r="BA123" i="7" s="1"/>
  <c r="BB123" i="7" s="1"/>
  <c r="BA122" i="7"/>
  <c r="BB122" i="7" s="1"/>
  <c r="AR156" i="7"/>
  <c r="AT155" i="7"/>
  <c r="AU155" i="7" s="1"/>
  <c r="AR187" i="7"/>
  <c r="AT186" i="7"/>
  <c r="AU186" i="7" s="1"/>
  <c r="AR139" i="7"/>
  <c r="AT138" i="7"/>
  <c r="AU138" i="7" s="1"/>
  <c r="AT106" i="7"/>
  <c r="AU106" i="7" s="1"/>
  <c r="AR107" i="7"/>
  <c r="AR81" i="7"/>
  <c r="AT81" i="7" s="1"/>
  <c r="AU81" i="7" s="1"/>
  <c r="AT80" i="7"/>
  <c r="AU80" i="7" s="1"/>
  <c r="AR123" i="7"/>
  <c r="AT123" i="7" s="1"/>
  <c r="AU123" i="7" s="1"/>
  <c r="AT122" i="7"/>
  <c r="AU122" i="7" s="1"/>
  <c r="BH187" i="7" l="1"/>
  <c r="BI187" i="7" s="1"/>
  <c r="BF188" i="7"/>
  <c r="BH139" i="7"/>
  <c r="BI139" i="7" s="1"/>
  <c r="BF140" i="7"/>
  <c r="BH156" i="7"/>
  <c r="BI156" i="7" s="1"/>
  <c r="BF157" i="7"/>
  <c r="BH157" i="7" s="1"/>
  <c r="BI157" i="7" s="1"/>
  <c r="BF109" i="7"/>
  <c r="BH109" i="7" s="1"/>
  <c r="BI109" i="7" s="1"/>
  <c r="BH108" i="7"/>
  <c r="BI108" i="7" s="1"/>
  <c r="BA156" i="7"/>
  <c r="BB156" i="7" s="1"/>
  <c r="AY157" i="7"/>
  <c r="BA157" i="7" s="1"/>
  <c r="BB157" i="7" s="1"/>
  <c r="BA139" i="7"/>
  <c r="BB139" i="7" s="1"/>
  <c r="AY140" i="7"/>
  <c r="AY108" i="7"/>
  <c r="BA107" i="7"/>
  <c r="BB107" i="7" s="1"/>
  <c r="AY188" i="7"/>
  <c r="BA187" i="7"/>
  <c r="BB187" i="7" s="1"/>
  <c r="AT156" i="7"/>
  <c r="AU156" i="7" s="1"/>
  <c r="AR157" i="7"/>
  <c r="AT157" i="7" s="1"/>
  <c r="AU157" i="7" s="1"/>
  <c r="AR108" i="7"/>
  <c r="AT107" i="7"/>
  <c r="AU107" i="7" s="1"/>
  <c r="AR188" i="7"/>
  <c r="AT187" i="7"/>
  <c r="AU187" i="7" s="1"/>
  <c r="AT139" i="7"/>
  <c r="AU139" i="7" s="1"/>
  <c r="AR140" i="7"/>
  <c r="BF189" i="7" l="1"/>
  <c r="BH189" i="7" s="1"/>
  <c r="BI189" i="7" s="1"/>
  <c r="BH188" i="7"/>
  <c r="BI188" i="7" s="1"/>
  <c r="BF141" i="7"/>
  <c r="BH141" i="7" s="1"/>
  <c r="BI141" i="7" s="1"/>
  <c r="BH140" i="7"/>
  <c r="BI140" i="7" s="1"/>
  <c r="BA108" i="7"/>
  <c r="BB108" i="7" s="1"/>
  <c r="AY109" i="7"/>
  <c r="BA109" i="7" s="1"/>
  <c r="BB109" i="7" s="1"/>
  <c r="AY141" i="7"/>
  <c r="BA141" i="7" s="1"/>
  <c r="BB141" i="7" s="1"/>
  <c r="BA140" i="7"/>
  <c r="BB140" i="7" s="1"/>
  <c r="AY189" i="7"/>
  <c r="BA189" i="7" s="1"/>
  <c r="BB189" i="7" s="1"/>
  <c r="BA188" i="7"/>
  <c r="BB188" i="7" s="1"/>
  <c r="AT108" i="7"/>
  <c r="AU108" i="7" s="1"/>
  <c r="AR109" i="7"/>
  <c r="AT109" i="7" s="1"/>
  <c r="AU109" i="7" s="1"/>
  <c r="AR141" i="7"/>
  <c r="AT141" i="7" s="1"/>
  <c r="AU141" i="7" s="1"/>
  <c r="AT140" i="7"/>
  <c r="AU140" i="7" s="1"/>
  <c r="AR189" i="7"/>
  <c r="AT189" i="7" s="1"/>
  <c r="AU189" i="7" s="1"/>
  <c r="AT188" i="7"/>
  <c r="AU188" i="7" s="1"/>
  <c r="AB345" i="8" l="1"/>
  <c r="AA345" i="8"/>
  <c r="AB344" i="8"/>
  <c r="AA344" i="8"/>
  <c r="AB343" i="8"/>
  <c r="AA343" i="8"/>
  <c r="AB342" i="8"/>
  <c r="AA342" i="8"/>
  <c r="AB341" i="8"/>
  <c r="AA341" i="8"/>
  <c r="AB340" i="8"/>
  <c r="AA340" i="8"/>
  <c r="AB339" i="8"/>
  <c r="AA339" i="8"/>
  <c r="AB338" i="8"/>
  <c r="AA338" i="8"/>
  <c r="AB337" i="8"/>
  <c r="AA337" i="8"/>
  <c r="AB336" i="8"/>
  <c r="AA336" i="8"/>
  <c r="AB335" i="8"/>
  <c r="AA335" i="8"/>
  <c r="AB334" i="8"/>
  <c r="AA334" i="8"/>
  <c r="AB333" i="8"/>
  <c r="AA333" i="8"/>
  <c r="AB332" i="8"/>
  <c r="AA332" i="8"/>
  <c r="AB331" i="8"/>
  <c r="AA331" i="8"/>
  <c r="AB330" i="8"/>
  <c r="AA330" i="8"/>
  <c r="AB329" i="8"/>
  <c r="AA329" i="8"/>
  <c r="AB328" i="8"/>
  <c r="AA328" i="8"/>
  <c r="AB327" i="8"/>
  <c r="AA327" i="8"/>
  <c r="AB326" i="8"/>
  <c r="AA326" i="8"/>
  <c r="AB325" i="8"/>
  <c r="AA325" i="8"/>
  <c r="AB324" i="8"/>
  <c r="AA324" i="8"/>
  <c r="AB323" i="8"/>
  <c r="AA323" i="8"/>
  <c r="AB322" i="8"/>
  <c r="AA322" i="8"/>
  <c r="AB321" i="8"/>
  <c r="AA321" i="8"/>
  <c r="AB320" i="8"/>
  <c r="AA320" i="8"/>
  <c r="AB319" i="8"/>
  <c r="AA319" i="8"/>
  <c r="AB318" i="8"/>
  <c r="AA318" i="8"/>
  <c r="AB317" i="8"/>
  <c r="AA317" i="8"/>
  <c r="AB316" i="8"/>
  <c r="AA316" i="8"/>
  <c r="AB315" i="8"/>
  <c r="AA315" i="8"/>
  <c r="AB314" i="8"/>
  <c r="AA314" i="8"/>
  <c r="AB313" i="8"/>
  <c r="AA313" i="8"/>
  <c r="AB312" i="8"/>
  <c r="AA312" i="8"/>
  <c r="AB311" i="8"/>
  <c r="AA311" i="8"/>
  <c r="AB310" i="8"/>
  <c r="AA310" i="8"/>
  <c r="AB309" i="8"/>
  <c r="AA309" i="8"/>
  <c r="AB308" i="8"/>
  <c r="AA308" i="8"/>
  <c r="AB307" i="8"/>
  <c r="AA307" i="8"/>
  <c r="AB306" i="8"/>
  <c r="AA306" i="8"/>
  <c r="AB305" i="8"/>
  <c r="AA305" i="8"/>
  <c r="AB304" i="8"/>
  <c r="AA304" i="8"/>
  <c r="AB303" i="8"/>
  <c r="AA303" i="8"/>
  <c r="AB302" i="8"/>
  <c r="AA302" i="8"/>
  <c r="AB301" i="8"/>
  <c r="AA301" i="8"/>
  <c r="AB300" i="8"/>
  <c r="AA300" i="8"/>
  <c r="AB299" i="8"/>
  <c r="AA299" i="8"/>
  <c r="AB298" i="8"/>
  <c r="AA298" i="8"/>
  <c r="AB297" i="8"/>
  <c r="AA297" i="8"/>
  <c r="AB296" i="8"/>
  <c r="AA296" i="8"/>
  <c r="AB295" i="8"/>
  <c r="AA295" i="8"/>
  <c r="AB294" i="8"/>
  <c r="AA294" i="8"/>
  <c r="AB293" i="8"/>
  <c r="AA293" i="8"/>
  <c r="AB292" i="8"/>
  <c r="AA292" i="8"/>
  <c r="AB291" i="8"/>
  <c r="AA291" i="8"/>
  <c r="AB290" i="8"/>
  <c r="AA290" i="8"/>
  <c r="AB289" i="8"/>
  <c r="AA289" i="8"/>
  <c r="AB288" i="8"/>
  <c r="AA288" i="8"/>
  <c r="AB287" i="8"/>
  <c r="AA287" i="8"/>
  <c r="AB286" i="8"/>
  <c r="AA286" i="8"/>
  <c r="AB285" i="8"/>
  <c r="AA285" i="8"/>
  <c r="AB284" i="8"/>
  <c r="AA284" i="8"/>
  <c r="AB283" i="8"/>
  <c r="AA283" i="8"/>
  <c r="AB282" i="8"/>
  <c r="AA282" i="8"/>
  <c r="AB281" i="8"/>
  <c r="AA281" i="8"/>
  <c r="AB280" i="8"/>
  <c r="AA280" i="8"/>
  <c r="AB279" i="8"/>
  <c r="AA279" i="8"/>
  <c r="AB278" i="8"/>
  <c r="AA278" i="8"/>
  <c r="AB277" i="8"/>
  <c r="AA277" i="8"/>
  <c r="AB276" i="8"/>
  <c r="AA276" i="8"/>
  <c r="AB275" i="8"/>
  <c r="AA275" i="8"/>
  <c r="AB274" i="8"/>
  <c r="AA274" i="8"/>
  <c r="AB273" i="8"/>
  <c r="AA273" i="8"/>
  <c r="AB272" i="8"/>
  <c r="AA272" i="8"/>
  <c r="AB271" i="8"/>
  <c r="AA271" i="8"/>
  <c r="AB270" i="8"/>
  <c r="AA270" i="8"/>
  <c r="AB269" i="8"/>
  <c r="AA269" i="8"/>
  <c r="AB268" i="8"/>
  <c r="AA268" i="8"/>
  <c r="AB267" i="8"/>
  <c r="AA267" i="8"/>
  <c r="AB266" i="8"/>
  <c r="AA266" i="8"/>
  <c r="AB265" i="8"/>
  <c r="AA265" i="8"/>
  <c r="AB264" i="8"/>
  <c r="AA264" i="8"/>
  <c r="AB263" i="8"/>
  <c r="AA263" i="8"/>
  <c r="AB262" i="8"/>
  <c r="AA262" i="8"/>
  <c r="AB261" i="8"/>
  <c r="AA261" i="8"/>
  <c r="AB260" i="8"/>
  <c r="AA260" i="8"/>
  <c r="AB259" i="8"/>
  <c r="AA259" i="8"/>
  <c r="AB258" i="8"/>
  <c r="AA258" i="8"/>
  <c r="AB257" i="8"/>
  <c r="AA257" i="8"/>
  <c r="AB256" i="8"/>
  <c r="AA256" i="8"/>
  <c r="AB255" i="8"/>
  <c r="AA255" i="8"/>
  <c r="AB254" i="8"/>
  <c r="AA254" i="8"/>
  <c r="AB253" i="8"/>
  <c r="AA253" i="8"/>
  <c r="AB252" i="8"/>
  <c r="AA252" i="8"/>
  <c r="AB251" i="8"/>
  <c r="AA251" i="8"/>
  <c r="AB250" i="8"/>
  <c r="AA250" i="8"/>
  <c r="AB249" i="8"/>
  <c r="AA249" i="8"/>
  <c r="AB248" i="8"/>
  <c r="AA248" i="8"/>
  <c r="AB247" i="8"/>
  <c r="AA247" i="8"/>
  <c r="AB246" i="8"/>
  <c r="AA246" i="8"/>
  <c r="AB245" i="8"/>
  <c r="AA245" i="8"/>
  <c r="AB244" i="8"/>
  <c r="AA244" i="8"/>
  <c r="AB243" i="8"/>
  <c r="AA243" i="8"/>
  <c r="AB242" i="8"/>
  <c r="AA242" i="8"/>
  <c r="AB241" i="8"/>
  <c r="AA241" i="8"/>
  <c r="AB240" i="8"/>
  <c r="AA240" i="8"/>
  <c r="AB239" i="8"/>
  <c r="AA239" i="8"/>
  <c r="AB238" i="8"/>
  <c r="AA238" i="8"/>
  <c r="AB237" i="8"/>
  <c r="AA237" i="8"/>
  <c r="AB236" i="8"/>
  <c r="AA236" i="8"/>
  <c r="AB235" i="8"/>
  <c r="AA235" i="8"/>
  <c r="AB234" i="8"/>
  <c r="AA234" i="8"/>
  <c r="AB233" i="8"/>
  <c r="AA233" i="8"/>
  <c r="AB232" i="8"/>
  <c r="AA232" i="8"/>
  <c r="AB231" i="8"/>
  <c r="AA231" i="8"/>
  <c r="AB230" i="8"/>
  <c r="AA230" i="8"/>
  <c r="AB229" i="8"/>
  <c r="AA229" i="8"/>
  <c r="AB228" i="8"/>
  <c r="AA228" i="8"/>
  <c r="AB227" i="8"/>
  <c r="AA227" i="8"/>
  <c r="AB226" i="8"/>
  <c r="AA226" i="8"/>
  <c r="AB225" i="8"/>
  <c r="AA225" i="8"/>
  <c r="AB224" i="8"/>
  <c r="AA224" i="8"/>
  <c r="AB223" i="8"/>
  <c r="AA223" i="8"/>
  <c r="AB222" i="8"/>
  <c r="AA222" i="8"/>
  <c r="AB221" i="8"/>
  <c r="AA221" i="8"/>
  <c r="AB220" i="8"/>
  <c r="AA220" i="8"/>
  <c r="AB219" i="8"/>
  <c r="AA219" i="8"/>
  <c r="AB218" i="8"/>
  <c r="AA218" i="8"/>
  <c r="AB217" i="8"/>
  <c r="AA217" i="8"/>
  <c r="AB216" i="8"/>
  <c r="AA216" i="8"/>
  <c r="AB215" i="8"/>
  <c r="AA215" i="8"/>
  <c r="AB214" i="8"/>
  <c r="AA214" i="8"/>
  <c r="AB213" i="8"/>
  <c r="AA213" i="8"/>
  <c r="AB212" i="8"/>
  <c r="AA212" i="8"/>
  <c r="AB211" i="8"/>
  <c r="AA211" i="8"/>
  <c r="AB210" i="8"/>
  <c r="AA210" i="8"/>
  <c r="AB209" i="8"/>
  <c r="AA209" i="8"/>
  <c r="AB208" i="8"/>
  <c r="AA208" i="8"/>
  <c r="AB207" i="8"/>
  <c r="AA207" i="8"/>
  <c r="AB206" i="8"/>
  <c r="AA206" i="8"/>
  <c r="AB205" i="8"/>
  <c r="AA205" i="8"/>
  <c r="AB204" i="8"/>
  <c r="AA204" i="8"/>
  <c r="AB203" i="8"/>
  <c r="AA203" i="8"/>
  <c r="AB202" i="8"/>
  <c r="AA202" i="8"/>
  <c r="AB201" i="8"/>
  <c r="AA201" i="8"/>
  <c r="AB200" i="8"/>
  <c r="AA200" i="8"/>
  <c r="AB199" i="8"/>
  <c r="AA199" i="8"/>
  <c r="AB198" i="8"/>
  <c r="AA198" i="8"/>
  <c r="AB197" i="8"/>
  <c r="AA197" i="8"/>
  <c r="AB196" i="8"/>
  <c r="AA196" i="8"/>
  <c r="AB195" i="8"/>
  <c r="AA195" i="8"/>
  <c r="AB194" i="8"/>
  <c r="AA194" i="8"/>
  <c r="AB193" i="8"/>
  <c r="AA193" i="8"/>
  <c r="AB192" i="8"/>
  <c r="AA192" i="8"/>
  <c r="AB191" i="8"/>
  <c r="AA191" i="8"/>
  <c r="AB190" i="8"/>
  <c r="AA190" i="8"/>
  <c r="AB189" i="8"/>
  <c r="AA189" i="8"/>
  <c r="AB188" i="8"/>
  <c r="AA188" i="8"/>
  <c r="AB187" i="8"/>
  <c r="AA187" i="8"/>
  <c r="AB186" i="8"/>
  <c r="AA186" i="8"/>
  <c r="AB185" i="8"/>
  <c r="AA185" i="8"/>
  <c r="AB184" i="8"/>
  <c r="AA184" i="8"/>
  <c r="AB183" i="8"/>
  <c r="AA183" i="8"/>
  <c r="AB182" i="8"/>
  <c r="AA182" i="8"/>
  <c r="AB181" i="8"/>
  <c r="AA181" i="8"/>
  <c r="AB180" i="8"/>
  <c r="AA180" i="8"/>
  <c r="AB179" i="8"/>
  <c r="AA179" i="8"/>
  <c r="AB178" i="8"/>
  <c r="AA178" i="8"/>
  <c r="AB177" i="8"/>
  <c r="AA177" i="8"/>
  <c r="AB176" i="8"/>
  <c r="AA176" i="8"/>
  <c r="AB175" i="8"/>
  <c r="AA175" i="8"/>
  <c r="AB174" i="8"/>
  <c r="AA174" i="8"/>
  <c r="AB173" i="8"/>
  <c r="AA173" i="8"/>
  <c r="AB172" i="8"/>
  <c r="AA172" i="8"/>
  <c r="AB171" i="8"/>
  <c r="AA171" i="8"/>
  <c r="AB170" i="8"/>
  <c r="AA170" i="8"/>
  <c r="AB169" i="8"/>
  <c r="AA169" i="8"/>
  <c r="AB168" i="8"/>
  <c r="AA168" i="8"/>
  <c r="AB167" i="8"/>
  <c r="AA167" i="8"/>
  <c r="AB166" i="8"/>
  <c r="AA166" i="8"/>
  <c r="AB165" i="8"/>
  <c r="AA165" i="8"/>
  <c r="AB164" i="8"/>
  <c r="AA164" i="8"/>
  <c r="AB163" i="8"/>
  <c r="AA163" i="8"/>
  <c r="AB162" i="8"/>
  <c r="AA162" i="8"/>
  <c r="AB161" i="8"/>
  <c r="AA161" i="8"/>
  <c r="AB160" i="8"/>
  <c r="AA160" i="8"/>
  <c r="AB159" i="8"/>
  <c r="AA159" i="8"/>
  <c r="AB158" i="8"/>
  <c r="AA158" i="8"/>
  <c r="AB157" i="8"/>
  <c r="AA157" i="8"/>
  <c r="AB156" i="8"/>
  <c r="AA156" i="8"/>
  <c r="AB155" i="8"/>
  <c r="AA155" i="8"/>
  <c r="AB154" i="8"/>
  <c r="AA154" i="8"/>
  <c r="AB153" i="8"/>
  <c r="AA153" i="8"/>
  <c r="AB152" i="8"/>
  <c r="AA152" i="8"/>
  <c r="AB151" i="8"/>
  <c r="AA151" i="8"/>
  <c r="AB150" i="8"/>
  <c r="AA150" i="8"/>
  <c r="AB149" i="8"/>
  <c r="AA149" i="8"/>
  <c r="AB148" i="8"/>
  <c r="AA148" i="8"/>
  <c r="AB147" i="8"/>
  <c r="AA147" i="8"/>
  <c r="AB146" i="8"/>
  <c r="AA146" i="8"/>
  <c r="AB145" i="8"/>
  <c r="AA145" i="8"/>
  <c r="AB144" i="8"/>
  <c r="AA144" i="8"/>
  <c r="AB143" i="8"/>
  <c r="AA143" i="8"/>
  <c r="AB142" i="8"/>
  <c r="AA142" i="8"/>
  <c r="AB141" i="8"/>
  <c r="AA141" i="8"/>
  <c r="AB140" i="8"/>
  <c r="AA140" i="8"/>
  <c r="AB139" i="8"/>
  <c r="AA139" i="8"/>
  <c r="AB138" i="8"/>
  <c r="AA138" i="8"/>
  <c r="AB137" i="8"/>
  <c r="AA137" i="8"/>
  <c r="AB136" i="8"/>
  <c r="AA136" i="8"/>
  <c r="AB135" i="8"/>
  <c r="AA135" i="8"/>
  <c r="AB134" i="8"/>
  <c r="AA134" i="8"/>
  <c r="AB133" i="8"/>
  <c r="AA133" i="8"/>
  <c r="AB132" i="8"/>
  <c r="AA132" i="8"/>
  <c r="AB131" i="8"/>
  <c r="AA131" i="8"/>
  <c r="AB130" i="8"/>
  <c r="AA130" i="8"/>
  <c r="AB129" i="8"/>
  <c r="AA129" i="8"/>
  <c r="AB128" i="8"/>
  <c r="AA128" i="8"/>
  <c r="AB127" i="8"/>
  <c r="AA127" i="8"/>
  <c r="AB126" i="8"/>
  <c r="AA126" i="8"/>
  <c r="AB125" i="8"/>
  <c r="AA125" i="8"/>
  <c r="AB124" i="8"/>
  <c r="AA124" i="8"/>
  <c r="AB123" i="8"/>
  <c r="AA123" i="8"/>
  <c r="AB122" i="8"/>
  <c r="AA122" i="8"/>
  <c r="AB121" i="8"/>
  <c r="AA121" i="8"/>
  <c r="AB120" i="8"/>
  <c r="AA120" i="8"/>
  <c r="AB119" i="8"/>
  <c r="AA119" i="8"/>
  <c r="AB118" i="8"/>
  <c r="AA118" i="8"/>
  <c r="AB117" i="8"/>
  <c r="AA117" i="8"/>
  <c r="AB116" i="8"/>
  <c r="AA116" i="8"/>
  <c r="AB115" i="8"/>
  <c r="AA115" i="8"/>
  <c r="AB114" i="8"/>
  <c r="AA114" i="8"/>
  <c r="AB113" i="8"/>
  <c r="AA113" i="8"/>
  <c r="AB112" i="8"/>
  <c r="AA112" i="8"/>
  <c r="AB111" i="8"/>
  <c r="AA111" i="8"/>
  <c r="AB110" i="8"/>
  <c r="AA110" i="8"/>
  <c r="AB109" i="8"/>
  <c r="AA109" i="8"/>
  <c r="AB108" i="8"/>
  <c r="AA108" i="8"/>
  <c r="AB107" i="8"/>
  <c r="AA107" i="8"/>
  <c r="AB106" i="8"/>
  <c r="AA106" i="8"/>
  <c r="AB105" i="8"/>
  <c r="AA105" i="8"/>
  <c r="AB104" i="8"/>
  <c r="AA104" i="8"/>
  <c r="AB103" i="8"/>
  <c r="AA103" i="8"/>
  <c r="AB102" i="8"/>
  <c r="AA102" i="8"/>
  <c r="AB101" i="8"/>
  <c r="AA101" i="8"/>
  <c r="AB100" i="8"/>
  <c r="AA100" i="8"/>
  <c r="AB99" i="8"/>
  <c r="AA99" i="8"/>
  <c r="AB98" i="8"/>
  <c r="AA98" i="8"/>
  <c r="AB97" i="8"/>
  <c r="AA97" i="8"/>
  <c r="AB96" i="8"/>
  <c r="AA96" i="8"/>
  <c r="AB95" i="8"/>
  <c r="AA95" i="8"/>
  <c r="AB94" i="8"/>
  <c r="AA94" i="8"/>
  <c r="AB93" i="8"/>
  <c r="AA93" i="8"/>
  <c r="AB92" i="8"/>
  <c r="AA92"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AB69" i="8"/>
  <c r="AA69" i="8"/>
  <c r="AB68" i="8"/>
  <c r="AA68" i="8"/>
  <c r="AB67" i="8"/>
  <c r="AA67" i="8"/>
  <c r="AB66" i="8"/>
  <c r="AA66" i="8"/>
  <c r="AB65" i="8"/>
  <c r="AA65" i="8"/>
  <c r="AB64" i="8"/>
  <c r="AA64" i="8"/>
  <c r="AB63" i="8"/>
  <c r="AA63" i="8"/>
  <c r="AB62" i="8"/>
  <c r="AA62" i="8"/>
  <c r="AB61" i="8"/>
  <c r="AA61" i="8"/>
  <c r="AB60" i="8"/>
  <c r="AA60" i="8"/>
  <c r="AB59" i="8"/>
  <c r="AA59" i="8"/>
  <c r="AB58" i="8"/>
  <c r="AA58" i="8"/>
  <c r="AB57" i="8"/>
  <c r="AA57" i="8"/>
  <c r="AB56" i="8"/>
  <c r="AA56" i="8"/>
  <c r="AB55" i="8"/>
  <c r="AA55" i="8"/>
  <c r="AB54" i="8"/>
  <c r="AA54" i="8"/>
  <c r="AB53" i="8"/>
  <c r="AA53" i="8"/>
  <c r="AB52" i="8"/>
  <c r="AA52" i="8"/>
  <c r="AB51" i="8"/>
  <c r="AA51" i="8"/>
  <c r="AB50" i="8"/>
  <c r="AA50" i="8"/>
  <c r="AB49" i="8"/>
  <c r="AA49" i="8"/>
  <c r="AB48" i="8"/>
  <c r="AA48" i="8"/>
  <c r="AB47" i="8"/>
  <c r="AA47" i="8"/>
  <c r="AB46" i="8"/>
  <c r="AA46" i="8"/>
  <c r="AB45" i="8"/>
  <c r="AA45" i="8"/>
  <c r="AB44" i="8"/>
  <c r="AA44" i="8"/>
  <c r="AB43" i="8"/>
  <c r="AA43" i="8"/>
  <c r="AB42" i="8"/>
  <c r="AA42" i="8"/>
  <c r="AB41" i="8"/>
  <c r="AA41" i="8"/>
  <c r="AB40" i="8"/>
  <c r="AA40" i="8"/>
  <c r="AB39" i="8"/>
  <c r="AA39" i="8"/>
  <c r="AB38" i="8"/>
  <c r="AA38" i="8"/>
  <c r="AB37" i="8"/>
  <c r="AA37" i="8"/>
  <c r="AB36" i="8"/>
  <c r="AA36" i="8"/>
  <c r="AB35" i="8"/>
  <c r="AA35" i="8"/>
  <c r="AB34" i="8"/>
  <c r="AA34" i="8"/>
  <c r="AB33" i="8"/>
  <c r="AA33" i="8"/>
  <c r="AB32" i="8"/>
  <c r="AA32" i="8"/>
  <c r="AB31" i="8"/>
  <c r="AA31" i="8"/>
  <c r="AB30" i="8"/>
  <c r="AA30" i="8"/>
  <c r="AB29" i="8"/>
  <c r="AA29" i="8"/>
  <c r="AB28" i="8"/>
  <c r="AA28" i="8"/>
  <c r="AB27" i="8"/>
  <c r="AA27" i="8"/>
  <c r="AB26" i="8"/>
  <c r="AA26" i="8"/>
  <c r="AB25" i="8"/>
  <c r="AA25" i="8"/>
  <c r="AB24" i="8"/>
  <c r="AA24" i="8"/>
  <c r="AB23" i="8"/>
  <c r="AA23" i="8"/>
  <c r="AB22" i="8"/>
  <c r="AA22" i="8"/>
  <c r="AB21" i="8"/>
  <c r="AA21" i="8"/>
  <c r="AB20" i="8"/>
  <c r="AA20" i="8"/>
  <c r="AB19" i="8"/>
  <c r="AA19" i="8"/>
  <c r="AB18" i="8"/>
  <c r="AA18" i="8"/>
  <c r="AB17" i="8"/>
  <c r="AA17" i="8"/>
  <c r="AA16" i="8"/>
  <c r="V345" i="8"/>
  <c r="U345" i="8"/>
  <c r="V344" i="8"/>
  <c r="U344" i="8"/>
  <c r="V343" i="8"/>
  <c r="U343" i="8"/>
  <c r="V342" i="8"/>
  <c r="U342" i="8"/>
  <c r="V341" i="8"/>
  <c r="U341" i="8"/>
  <c r="V340" i="8"/>
  <c r="U340" i="8"/>
  <c r="V339" i="8"/>
  <c r="U339" i="8"/>
  <c r="V338" i="8"/>
  <c r="U338" i="8"/>
  <c r="V337" i="8"/>
  <c r="U337" i="8"/>
  <c r="V336" i="8"/>
  <c r="U336" i="8"/>
  <c r="V335" i="8"/>
  <c r="U335" i="8"/>
  <c r="V334" i="8"/>
  <c r="U334" i="8"/>
  <c r="V333" i="8"/>
  <c r="U333" i="8"/>
  <c r="V332" i="8"/>
  <c r="U332" i="8"/>
  <c r="V331" i="8"/>
  <c r="U331" i="8"/>
  <c r="V330" i="8"/>
  <c r="U330" i="8"/>
  <c r="V329" i="8"/>
  <c r="U329" i="8"/>
  <c r="V328" i="8"/>
  <c r="U328" i="8"/>
  <c r="V327" i="8"/>
  <c r="U327" i="8"/>
  <c r="V326" i="8"/>
  <c r="U326" i="8"/>
  <c r="V325" i="8"/>
  <c r="U325" i="8"/>
  <c r="V324" i="8"/>
  <c r="U324" i="8"/>
  <c r="V323" i="8"/>
  <c r="U323" i="8"/>
  <c r="V322" i="8"/>
  <c r="U322" i="8"/>
  <c r="V321" i="8"/>
  <c r="U321" i="8"/>
  <c r="V320" i="8"/>
  <c r="U320" i="8"/>
  <c r="V319" i="8"/>
  <c r="U319" i="8"/>
  <c r="V318" i="8"/>
  <c r="U318" i="8"/>
  <c r="V317" i="8"/>
  <c r="U317" i="8"/>
  <c r="V316" i="8"/>
  <c r="U316" i="8"/>
  <c r="V315" i="8"/>
  <c r="U315" i="8"/>
  <c r="V314" i="8"/>
  <c r="U314" i="8"/>
  <c r="V313" i="8"/>
  <c r="U313" i="8"/>
  <c r="V312" i="8"/>
  <c r="U312" i="8"/>
  <c r="V311" i="8"/>
  <c r="U311" i="8"/>
  <c r="V310" i="8"/>
  <c r="U310" i="8"/>
  <c r="V309" i="8"/>
  <c r="U309" i="8"/>
  <c r="V308" i="8"/>
  <c r="U308" i="8"/>
  <c r="V307" i="8"/>
  <c r="U307" i="8"/>
  <c r="V306" i="8"/>
  <c r="U306" i="8"/>
  <c r="V305" i="8"/>
  <c r="U305" i="8"/>
  <c r="V304" i="8"/>
  <c r="U304" i="8"/>
  <c r="V303" i="8"/>
  <c r="U303" i="8"/>
  <c r="V302" i="8"/>
  <c r="U302" i="8"/>
  <c r="V301" i="8"/>
  <c r="U301" i="8"/>
  <c r="V300" i="8"/>
  <c r="U300" i="8"/>
  <c r="V299" i="8"/>
  <c r="U299" i="8"/>
  <c r="V298" i="8"/>
  <c r="U298" i="8"/>
  <c r="V297" i="8"/>
  <c r="U297" i="8"/>
  <c r="V296" i="8"/>
  <c r="U296" i="8"/>
  <c r="V295" i="8"/>
  <c r="U295" i="8"/>
  <c r="V294" i="8"/>
  <c r="U294" i="8"/>
  <c r="V293" i="8"/>
  <c r="U293" i="8"/>
  <c r="V292" i="8"/>
  <c r="U292" i="8"/>
  <c r="V291" i="8"/>
  <c r="U291" i="8"/>
  <c r="V290" i="8"/>
  <c r="U290" i="8"/>
  <c r="V289" i="8"/>
  <c r="U289" i="8"/>
  <c r="V288" i="8"/>
  <c r="U288" i="8"/>
  <c r="V287" i="8"/>
  <c r="U287" i="8"/>
  <c r="V286" i="8"/>
  <c r="U286" i="8"/>
  <c r="V285" i="8"/>
  <c r="U285" i="8"/>
  <c r="V284" i="8"/>
  <c r="U284" i="8"/>
  <c r="V283" i="8"/>
  <c r="U283" i="8"/>
  <c r="V282" i="8"/>
  <c r="U282" i="8"/>
  <c r="V281" i="8"/>
  <c r="U281" i="8"/>
  <c r="V280" i="8"/>
  <c r="U280" i="8"/>
  <c r="V279" i="8"/>
  <c r="U279" i="8"/>
  <c r="V278" i="8"/>
  <c r="U278" i="8"/>
  <c r="V277" i="8"/>
  <c r="U277" i="8"/>
  <c r="V276" i="8"/>
  <c r="U276" i="8"/>
  <c r="V275" i="8"/>
  <c r="U275" i="8"/>
  <c r="V274" i="8"/>
  <c r="U274" i="8"/>
  <c r="V273" i="8"/>
  <c r="U273" i="8"/>
  <c r="V272" i="8"/>
  <c r="U272" i="8"/>
  <c r="V271" i="8"/>
  <c r="U271" i="8"/>
  <c r="V270" i="8"/>
  <c r="U270" i="8"/>
  <c r="V269" i="8"/>
  <c r="U269" i="8"/>
  <c r="V268" i="8"/>
  <c r="U268" i="8"/>
  <c r="V267" i="8"/>
  <c r="U267" i="8"/>
  <c r="V266" i="8"/>
  <c r="U266" i="8"/>
  <c r="V265" i="8"/>
  <c r="U265" i="8"/>
  <c r="V264" i="8"/>
  <c r="U264" i="8"/>
  <c r="V263" i="8"/>
  <c r="U263" i="8"/>
  <c r="V262" i="8"/>
  <c r="U262" i="8"/>
  <c r="V261" i="8"/>
  <c r="U261" i="8"/>
  <c r="V260" i="8"/>
  <c r="U260" i="8"/>
  <c r="V259" i="8"/>
  <c r="U259" i="8"/>
  <c r="V258" i="8"/>
  <c r="U258" i="8"/>
  <c r="V257" i="8"/>
  <c r="U257" i="8"/>
  <c r="V256" i="8"/>
  <c r="U256" i="8"/>
  <c r="V255" i="8"/>
  <c r="U255" i="8"/>
  <c r="V254" i="8"/>
  <c r="U254" i="8"/>
  <c r="V253" i="8"/>
  <c r="U253" i="8"/>
  <c r="V252" i="8"/>
  <c r="U252" i="8"/>
  <c r="V251" i="8"/>
  <c r="U251" i="8"/>
  <c r="V250" i="8"/>
  <c r="U250" i="8"/>
  <c r="V249" i="8"/>
  <c r="U249" i="8"/>
  <c r="V248" i="8"/>
  <c r="U248" i="8"/>
  <c r="V247" i="8"/>
  <c r="U247" i="8"/>
  <c r="V246" i="8"/>
  <c r="U246" i="8"/>
  <c r="V245" i="8"/>
  <c r="U245" i="8"/>
  <c r="V244" i="8"/>
  <c r="U244" i="8"/>
  <c r="V243" i="8"/>
  <c r="U243" i="8"/>
  <c r="V242" i="8"/>
  <c r="U242" i="8"/>
  <c r="V241" i="8"/>
  <c r="U241" i="8"/>
  <c r="V240" i="8"/>
  <c r="U240" i="8"/>
  <c r="V239" i="8"/>
  <c r="U239" i="8"/>
  <c r="V238" i="8"/>
  <c r="U238" i="8"/>
  <c r="V237" i="8"/>
  <c r="U237" i="8"/>
  <c r="V236" i="8"/>
  <c r="U236" i="8"/>
  <c r="V235" i="8"/>
  <c r="U235" i="8"/>
  <c r="V234" i="8"/>
  <c r="U234" i="8"/>
  <c r="V233" i="8"/>
  <c r="U233" i="8"/>
  <c r="V232" i="8"/>
  <c r="U232" i="8"/>
  <c r="V231" i="8"/>
  <c r="U231" i="8"/>
  <c r="V230" i="8"/>
  <c r="U230" i="8"/>
  <c r="V229" i="8"/>
  <c r="U229" i="8"/>
  <c r="V228" i="8"/>
  <c r="U228" i="8"/>
  <c r="V227" i="8"/>
  <c r="U227" i="8"/>
  <c r="V226" i="8"/>
  <c r="U226" i="8"/>
  <c r="V225" i="8"/>
  <c r="U225" i="8"/>
  <c r="V224" i="8"/>
  <c r="U224" i="8"/>
  <c r="V223" i="8"/>
  <c r="U223" i="8"/>
  <c r="V222" i="8"/>
  <c r="U222" i="8"/>
  <c r="V221" i="8"/>
  <c r="U221" i="8"/>
  <c r="V220" i="8"/>
  <c r="U220" i="8"/>
  <c r="V219" i="8"/>
  <c r="U219" i="8"/>
  <c r="V218" i="8"/>
  <c r="U218" i="8"/>
  <c r="V217" i="8"/>
  <c r="U217" i="8"/>
  <c r="V216" i="8"/>
  <c r="U216" i="8"/>
  <c r="V215" i="8"/>
  <c r="U215" i="8"/>
  <c r="V214" i="8"/>
  <c r="U214" i="8"/>
  <c r="V213" i="8"/>
  <c r="U213" i="8"/>
  <c r="V212" i="8"/>
  <c r="U212" i="8"/>
  <c r="V211" i="8"/>
  <c r="U211" i="8"/>
  <c r="V210" i="8"/>
  <c r="U210" i="8"/>
  <c r="V209" i="8"/>
  <c r="U209" i="8"/>
  <c r="V208" i="8"/>
  <c r="U208" i="8"/>
  <c r="V207" i="8"/>
  <c r="U207" i="8"/>
  <c r="V206" i="8"/>
  <c r="U206" i="8"/>
  <c r="V205" i="8"/>
  <c r="U205" i="8"/>
  <c r="V204" i="8"/>
  <c r="U204" i="8"/>
  <c r="V203" i="8"/>
  <c r="U203" i="8"/>
  <c r="V202" i="8"/>
  <c r="U202" i="8"/>
  <c r="V201" i="8"/>
  <c r="U201" i="8"/>
  <c r="V200" i="8"/>
  <c r="U200" i="8"/>
  <c r="V199" i="8"/>
  <c r="U199" i="8"/>
  <c r="V198" i="8"/>
  <c r="U198" i="8"/>
  <c r="V197" i="8"/>
  <c r="U197" i="8"/>
  <c r="V196" i="8"/>
  <c r="U196" i="8"/>
  <c r="V195" i="8"/>
  <c r="U195" i="8"/>
  <c r="V194" i="8"/>
  <c r="U194" i="8"/>
  <c r="V193" i="8"/>
  <c r="U193" i="8"/>
  <c r="V192" i="8"/>
  <c r="U192" i="8"/>
  <c r="V191" i="8"/>
  <c r="U191" i="8"/>
  <c r="V190" i="8"/>
  <c r="U190" i="8"/>
  <c r="V189" i="8"/>
  <c r="U189" i="8"/>
  <c r="V188" i="8"/>
  <c r="U188" i="8"/>
  <c r="V187" i="8"/>
  <c r="U187" i="8"/>
  <c r="V186" i="8"/>
  <c r="U186" i="8"/>
  <c r="V185" i="8"/>
  <c r="U185" i="8"/>
  <c r="V184" i="8"/>
  <c r="U184" i="8"/>
  <c r="V183" i="8"/>
  <c r="U183" i="8"/>
  <c r="V182" i="8"/>
  <c r="U182" i="8"/>
  <c r="V181" i="8"/>
  <c r="U181" i="8"/>
  <c r="V180" i="8"/>
  <c r="U180" i="8"/>
  <c r="V179" i="8"/>
  <c r="U179" i="8"/>
  <c r="V178" i="8"/>
  <c r="U178" i="8"/>
  <c r="V177" i="8"/>
  <c r="U177" i="8"/>
  <c r="V176" i="8"/>
  <c r="U176" i="8"/>
  <c r="V175" i="8"/>
  <c r="U175" i="8"/>
  <c r="V174" i="8"/>
  <c r="U174" i="8"/>
  <c r="V173" i="8"/>
  <c r="U173" i="8"/>
  <c r="V172" i="8"/>
  <c r="U172" i="8"/>
  <c r="V171" i="8"/>
  <c r="U171" i="8"/>
  <c r="V170" i="8"/>
  <c r="U170" i="8"/>
  <c r="V169" i="8"/>
  <c r="U169" i="8"/>
  <c r="V168" i="8"/>
  <c r="U168" i="8"/>
  <c r="V167" i="8"/>
  <c r="U167" i="8"/>
  <c r="V166" i="8"/>
  <c r="U166" i="8"/>
  <c r="V165" i="8"/>
  <c r="U165" i="8"/>
  <c r="V164" i="8"/>
  <c r="U164" i="8"/>
  <c r="V163" i="8"/>
  <c r="U163" i="8"/>
  <c r="V162" i="8"/>
  <c r="U162" i="8"/>
  <c r="V161" i="8"/>
  <c r="U161" i="8"/>
  <c r="V160" i="8"/>
  <c r="U160" i="8"/>
  <c r="V159" i="8"/>
  <c r="U159" i="8"/>
  <c r="V158" i="8"/>
  <c r="U158" i="8"/>
  <c r="V157" i="8"/>
  <c r="U157" i="8"/>
  <c r="V156" i="8"/>
  <c r="U156" i="8"/>
  <c r="V155" i="8"/>
  <c r="U155" i="8"/>
  <c r="V154" i="8"/>
  <c r="U154" i="8"/>
  <c r="V153" i="8"/>
  <c r="U153" i="8"/>
  <c r="V152" i="8"/>
  <c r="U152" i="8"/>
  <c r="V151" i="8"/>
  <c r="U151" i="8"/>
  <c r="V150" i="8"/>
  <c r="U150" i="8"/>
  <c r="V149" i="8"/>
  <c r="U149" i="8"/>
  <c r="V148" i="8"/>
  <c r="U148" i="8"/>
  <c r="V147" i="8"/>
  <c r="U147" i="8"/>
  <c r="V146" i="8"/>
  <c r="U146" i="8"/>
  <c r="V145" i="8"/>
  <c r="U145" i="8"/>
  <c r="V144" i="8"/>
  <c r="U144" i="8"/>
  <c r="V143" i="8"/>
  <c r="U143" i="8"/>
  <c r="V142" i="8"/>
  <c r="U142" i="8"/>
  <c r="V141" i="8"/>
  <c r="U141" i="8"/>
  <c r="V140" i="8"/>
  <c r="U140" i="8"/>
  <c r="V139" i="8"/>
  <c r="U139" i="8"/>
  <c r="V138" i="8"/>
  <c r="U138" i="8"/>
  <c r="V137" i="8"/>
  <c r="U137" i="8"/>
  <c r="V136" i="8"/>
  <c r="U136" i="8"/>
  <c r="V135" i="8"/>
  <c r="U135" i="8"/>
  <c r="V134" i="8"/>
  <c r="U134" i="8"/>
  <c r="V133" i="8"/>
  <c r="U133" i="8"/>
  <c r="V132" i="8"/>
  <c r="U132" i="8"/>
  <c r="V131" i="8"/>
  <c r="U131" i="8"/>
  <c r="V130" i="8"/>
  <c r="U130" i="8"/>
  <c r="V129" i="8"/>
  <c r="U129" i="8"/>
  <c r="V128" i="8"/>
  <c r="U128" i="8"/>
  <c r="V127" i="8"/>
  <c r="U127" i="8"/>
  <c r="V126" i="8"/>
  <c r="U126" i="8"/>
  <c r="V125" i="8"/>
  <c r="U125" i="8"/>
  <c r="V124" i="8"/>
  <c r="U124" i="8"/>
  <c r="V123" i="8"/>
  <c r="U123" i="8"/>
  <c r="V122" i="8"/>
  <c r="U122" i="8"/>
  <c r="V121" i="8"/>
  <c r="U121" i="8"/>
  <c r="V120" i="8"/>
  <c r="U120" i="8"/>
  <c r="V119" i="8"/>
  <c r="U119" i="8"/>
  <c r="V118" i="8"/>
  <c r="U118" i="8"/>
  <c r="V117" i="8"/>
  <c r="U117" i="8"/>
  <c r="V116" i="8"/>
  <c r="U116" i="8"/>
  <c r="V115" i="8"/>
  <c r="U115" i="8"/>
  <c r="V114" i="8"/>
  <c r="U114" i="8"/>
  <c r="V113" i="8"/>
  <c r="U113" i="8"/>
  <c r="V112" i="8"/>
  <c r="U112" i="8"/>
  <c r="V111" i="8"/>
  <c r="U111" i="8"/>
  <c r="V110" i="8"/>
  <c r="U110" i="8"/>
  <c r="V109" i="8"/>
  <c r="U109" i="8"/>
  <c r="V108" i="8"/>
  <c r="U108" i="8"/>
  <c r="V107" i="8"/>
  <c r="U107" i="8"/>
  <c r="V106" i="8"/>
  <c r="U106" i="8"/>
  <c r="V105" i="8"/>
  <c r="U105" i="8"/>
  <c r="V104" i="8"/>
  <c r="U104" i="8"/>
  <c r="V103" i="8"/>
  <c r="U103" i="8"/>
  <c r="V102" i="8"/>
  <c r="U102" i="8"/>
  <c r="V101" i="8"/>
  <c r="U101" i="8"/>
  <c r="V100" i="8"/>
  <c r="U100" i="8"/>
  <c r="V99" i="8"/>
  <c r="U99" i="8"/>
  <c r="V98" i="8"/>
  <c r="U98" i="8"/>
  <c r="V97" i="8"/>
  <c r="U97" i="8"/>
  <c r="V96" i="8"/>
  <c r="U96" i="8"/>
  <c r="V95" i="8"/>
  <c r="U95" i="8"/>
  <c r="V94" i="8"/>
  <c r="U94" i="8"/>
  <c r="V93" i="8"/>
  <c r="U93" i="8"/>
  <c r="V92" i="8"/>
  <c r="U92" i="8"/>
  <c r="V91" i="8"/>
  <c r="U91" i="8"/>
  <c r="V90" i="8"/>
  <c r="U90" i="8"/>
  <c r="V89" i="8"/>
  <c r="U89" i="8"/>
  <c r="V88" i="8"/>
  <c r="U88" i="8"/>
  <c r="V87" i="8"/>
  <c r="U87" i="8"/>
  <c r="V86" i="8"/>
  <c r="U86" i="8"/>
  <c r="V85" i="8"/>
  <c r="U85" i="8"/>
  <c r="V84" i="8"/>
  <c r="U84" i="8"/>
  <c r="V83" i="8"/>
  <c r="U83" i="8"/>
  <c r="V82" i="8"/>
  <c r="U82" i="8"/>
  <c r="V81" i="8"/>
  <c r="U81" i="8"/>
  <c r="V80" i="8"/>
  <c r="U80" i="8"/>
  <c r="V79" i="8"/>
  <c r="U79" i="8"/>
  <c r="V78" i="8"/>
  <c r="U78" i="8"/>
  <c r="V77" i="8"/>
  <c r="U77" i="8"/>
  <c r="V76" i="8"/>
  <c r="U76" i="8"/>
  <c r="V75" i="8"/>
  <c r="U75" i="8"/>
  <c r="V74" i="8"/>
  <c r="U74" i="8"/>
  <c r="V73" i="8"/>
  <c r="U73" i="8"/>
  <c r="V72" i="8"/>
  <c r="U72" i="8"/>
  <c r="V71" i="8"/>
  <c r="U71" i="8"/>
  <c r="V70" i="8"/>
  <c r="U70" i="8"/>
  <c r="V69" i="8"/>
  <c r="U69" i="8"/>
  <c r="V68" i="8"/>
  <c r="U68" i="8"/>
  <c r="V67" i="8"/>
  <c r="U67" i="8"/>
  <c r="V66" i="8"/>
  <c r="U66" i="8"/>
  <c r="V65" i="8"/>
  <c r="U65" i="8"/>
  <c r="V64" i="8"/>
  <c r="U64" i="8"/>
  <c r="V63" i="8"/>
  <c r="U63" i="8"/>
  <c r="V62" i="8"/>
  <c r="U62" i="8"/>
  <c r="V61" i="8"/>
  <c r="U61" i="8"/>
  <c r="V60" i="8"/>
  <c r="U60" i="8"/>
  <c r="V59" i="8"/>
  <c r="U59" i="8"/>
  <c r="V58" i="8"/>
  <c r="U58" i="8"/>
  <c r="V57" i="8"/>
  <c r="U57" i="8"/>
  <c r="V56" i="8"/>
  <c r="U56" i="8"/>
  <c r="V55" i="8"/>
  <c r="U55" i="8"/>
  <c r="V54" i="8"/>
  <c r="U54" i="8"/>
  <c r="V53" i="8"/>
  <c r="U53" i="8"/>
  <c r="V52" i="8"/>
  <c r="U52" i="8"/>
  <c r="V51" i="8"/>
  <c r="U51" i="8"/>
  <c r="V50" i="8"/>
  <c r="U50" i="8"/>
  <c r="V49" i="8"/>
  <c r="U49" i="8"/>
  <c r="V48" i="8"/>
  <c r="U48" i="8"/>
  <c r="V47" i="8"/>
  <c r="U47" i="8"/>
  <c r="V46" i="8"/>
  <c r="U46" i="8"/>
  <c r="V45" i="8"/>
  <c r="U45" i="8"/>
  <c r="V44" i="8"/>
  <c r="U44" i="8"/>
  <c r="V43" i="8"/>
  <c r="U43" i="8"/>
  <c r="V42" i="8"/>
  <c r="U42" i="8"/>
  <c r="V41" i="8"/>
  <c r="U41" i="8"/>
  <c r="V40" i="8"/>
  <c r="U40" i="8"/>
  <c r="V39" i="8"/>
  <c r="U39" i="8"/>
  <c r="V38" i="8"/>
  <c r="U38" i="8"/>
  <c r="V37" i="8"/>
  <c r="U37" i="8"/>
  <c r="V36" i="8"/>
  <c r="U36" i="8"/>
  <c r="V35" i="8"/>
  <c r="U35" i="8"/>
  <c r="V34" i="8"/>
  <c r="U34" i="8"/>
  <c r="V33" i="8"/>
  <c r="U33" i="8"/>
  <c r="V32" i="8"/>
  <c r="U32" i="8"/>
  <c r="V31" i="8"/>
  <c r="U31" i="8"/>
  <c r="V30" i="8"/>
  <c r="U30" i="8"/>
  <c r="V29" i="8"/>
  <c r="U29" i="8"/>
  <c r="V28" i="8"/>
  <c r="U28" i="8"/>
  <c r="V27" i="8"/>
  <c r="U27" i="8"/>
  <c r="V26" i="8"/>
  <c r="U26" i="8"/>
  <c r="V25" i="8"/>
  <c r="U25" i="8"/>
  <c r="V24" i="8"/>
  <c r="U24" i="8"/>
  <c r="V23" i="8"/>
  <c r="U23" i="8"/>
  <c r="V22" i="8"/>
  <c r="U22" i="8"/>
  <c r="V21" i="8"/>
  <c r="U21" i="8"/>
  <c r="V20" i="8"/>
  <c r="U20" i="8"/>
  <c r="V19" i="8"/>
  <c r="U19" i="8"/>
  <c r="V18" i="8"/>
  <c r="U18" i="8"/>
  <c r="V17" i="8"/>
  <c r="U17" i="8"/>
  <c r="V16" i="8"/>
  <c r="U16" i="8"/>
  <c r="CJ244" i="7"/>
  <c r="CJ243" i="7"/>
  <c r="CJ242" i="7"/>
  <c r="CJ241" i="7"/>
  <c r="CJ240" i="7"/>
  <c r="CJ239" i="7"/>
  <c r="CJ238" i="7"/>
  <c r="CJ237" i="7"/>
  <c r="CJ236" i="7"/>
  <c r="CJ235" i="7"/>
  <c r="CJ234" i="7"/>
  <c r="CJ233" i="7"/>
  <c r="CJ232" i="7"/>
  <c r="CJ231" i="7"/>
  <c r="CJ230" i="7"/>
  <c r="CJ229" i="7"/>
  <c r="CJ228" i="7"/>
  <c r="CJ227" i="7"/>
  <c r="CJ226" i="7"/>
  <c r="CJ225" i="7"/>
  <c r="CJ224" i="7"/>
  <c r="CJ223" i="7"/>
  <c r="CJ222" i="7"/>
  <c r="CJ221" i="7"/>
  <c r="CJ220" i="7"/>
  <c r="CJ219" i="7"/>
  <c r="CJ218" i="7"/>
  <c r="CJ217" i="7"/>
  <c r="CJ216" i="7"/>
  <c r="CJ215" i="7"/>
  <c r="CJ214" i="7"/>
  <c r="CJ213" i="7"/>
  <c r="CJ212" i="7"/>
  <c r="CJ211" i="7"/>
  <c r="CJ210" i="7"/>
  <c r="CJ209" i="7"/>
  <c r="CJ208" i="7"/>
  <c r="CJ207" i="7"/>
  <c r="CJ206" i="7"/>
  <c r="CJ205" i="7"/>
  <c r="CJ204" i="7"/>
  <c r="CJ203" i="7"/>
  <c r="CJ202" i="7"/>
  <c r="CJ201" i="7"/>
  <c r="CJ200" i="7"/>
  <c r="CJ199" i="7"/>
  <c r="CJ198" i="7"/>
  <c r="CJ197" i="7"/>
  <c r="CJ196" i="7"/>
  <c r="CJ195" i="7"/>
  <c r="CJ194" i="7"/>
  <c r="CJ193" i="7"/>
  <c r="CJ192" i="7"/>
  <c r="CJ191" i="7"/>
  <c r="CJ190" i="7"/>
  <c r="CH178" i="7"/>
  <c r="CH179" i="7" s="1"/>
  <c r="CJ177" i="7"/>
  <c r="CJ176" i="7"/>
  <c r="CJ175" i="7"/>
  <c r="CJ174" i="7"/>
  <c r="CJ173" i="7"/>
  <c r="CH163" i="7"/>
  <c r="CH164" i="7" s="1"/>
  <c r="CJ162" i="7"/>
  <c r="CJ161" i="7"/>
  <c r="CJ160" i="7"/>
  <c r="CJ159" i="7"/>
  <c r="CJ158" i="7"/>
  <c r="CH147" i="7"/>
  <c r="CH148" i="7" s="1"/>
  <c r="CJ146" i="7"/>
  <c r="CJ145" i="7"/>
  <c r="CJ144" i="7"/>
  <c r="CJ143" i="7"/>
  <c r="CJ142" i="7"/>
  <c r="CH131" i="7"/>
  <c r="CH132" i="7" s="1"/>
  <c r="CJ130" i="7"/>
  <c r="CJ129" i="7"/>
  <c r="CJ128" i="7"/>
  <c r="CJ127" i="7"/>
  <c r="CJ126" i="7"/>
  <c r="CJ125" i="7"/>
  <c r="CJ124" i="7"/>
  <c r="CH114" i="7"/>
  <c r="CH115" i="7" s="1"/>
  <c r="CJ113" i="7"/>
  <c r="CJ112" i="7"/>
  <c r="CJ111" i="7"/>
  <c r="CJ110" i="7"/>
  <c r="CH98" i="7"/>
  <c r="CH99" i="7" s="1"/>
  <c r="CJ97" i="7"/>
  <c r="CJ96" i="7"/>
  <c r="CJ95" i="7"/>
  <c r="CH85" i="7"/>
  <c r="CH86" i="7" s="1"/>
  <c r="CJ84" i="7"/>
  <c r="CJ83" i="7"/>
  <c r="CJ82" i="7"/>
  <c r="CH72" i="7"/>
  <c r="CH73" i="7" s="1"/>
  <c r="CJ71" i="7"/>
  <c r="CJ70" i="7"/>
  <c r="CJ69" i="7"/>
  <c r="CJ68" i="7"/>
  <c r="CJ67" i="7"/>
  <c r="CJ66" i="7"/>
  <c r="CJ65" i="7"/>
  <c r="CJ64" i="7"/>
  <c r="CJ63" i="7"/>
  <c r="CJ62" i="7"/>
  <c r="CJ61" i="7"/>
  <c r="CJ60" i="7"/>
  <c r="CJ59" i="7"/>
  <c r="CJ58" i="7"/>
  <c r="CJ57" i="7"/>
  <c r="CJ56" i="7"/>
  <c r="CJ55" i="7"/>
  <c r="CJ54" i="7"/>
  <c r="CJ53" i="7"/>
  <c r="CJ52" i="7"/>
  <c r="CJ51" i="7"/>
  <c r="CJ50" i="7"/>
  <c r="CJ49" i="7"/>
  <c r="CJ48" i="7"/>
  <c r="CJ47" i="7"/>
  <c r="CJ46" i="7"/>
  <c r="CJ45" i="7"/>
  <c r="CJ44" i="7"/>
  <c r="CJ43" i="7"/>
  <c r="CJ42" i="7"/>
  <c r="CJ41" i="7"/>
  <c r="CJ40" i="7"/>
  <c r="CJ39" i="7"/>
  <c r="CJ38" i="7"/>
  <c r="CJ37" i="7"/>
  <c r="CJ36" i="7"/>
  <c r="CJ35" i="7"/>
  <c r="CJ34" i="7"/>
  <c r="CJ33" i="7"/>
  <c r="CJ32" i="7"/>
  <c r="CJ31" i="7"/>
  <c r="CJ30" i="7"/>
  <c r="CJ29" i="7"/>
  <c r="CJ28" i="7"/>
  <c r="CJ27" i="7"/>
  <c r="CJ26" i="7"/>
  <c r="CJ25" i="7"/>
  <c r="CJ24" i="7"/>
  <c r="CJ23" i="7"/>
  <c r="CJ22" i="7"/>
  <c r="CJ21" i="7"/>
  <c r="CJ20" i="7"/>
  <c r="CJ19" i="7"/>
  <c r="CI19" i="7"/>
  <c r="CI20" i="7" s="1"/>
  <c r="CI21" i="7" s="1"/>
  <c r="CI22" i="7" s="1"/>
  <c r="CI23" i="7" s="1"/>
  <c r="CI24" i="7" s="1"/>
  <c r="CI25" i="7" s="1"/>
  <c r="CI26" i="7" s="1"/>
  <c r="CI27" i="7" s="1"/>
  <c r="CJ18" i="7"/>
  <c r="CJ17" i="7"/>
  <c r="CJ114" i="7" l="1"/>
  <c r="CH180" i="7"/>
  <c r="CJ179" i="7"/>
  <c r="CH165" i="7"/>
  <c r="CJ164" i="7"/>
  <c r="CH100" i="7"/>
  <c r="CJ99" i="7"/>
  <c r="CJ86" i="7"/>
  <c r="CH87" i="7"/>
  <c r="CJ148" i="7"/>
  <c r="CH149" i="7"/>
  <c r="CJ73" i="7"/>
  <c r="CH74" i="7"/>
  <c r="CH116" i="7"/>
  <c r="CJ115" i="7"/>
  <c r="CH133" i="7"/>
  <c r="CJ132" i="7"/>
  <c r="CJ163" i="7"/>
  <c r="CJ178" i="7"/>
  <c r="CJ131" i="7"/>
  <c r="CJ98" i="7"/>
  <c r="CJ85" i="7"/>
  <c r="CJ72" i="7"/>
  <c r="CJ147" i="7"/>
  <c r="CH88" i="7" l="1"/>
  <c r="CJ87" i="7"/>
  <c r="CJ133" i="7"/>
  <c r="CH134" i="7"/>
  <c r="CH117" i="7"/>
  <c r="CJ116" i="7"/>
  <c r="CJ100" i="7"/>
  <c r="CH101" i="7"/>
  <c r="CH75" i="7"/>
  <c r="CJ74" i="7"/>
  <c r="CH166" i="7"/>
  <c r="CJ165" i="7"/>
  <c r="CH150" i="7"/>
  <c r="CJ149" i="7"/>
  <c r="CH181" i="7"/>
  <c r="CJ180" i="7"/>
  <c r="CH102" i="7" l="1"/>
  <c r="CJ101" i="7"/>
  <c r="CJ181" i="7"/>
  <c r="CH182" i="7"/>
  <c r="CH151" i="7"/>
  <c r="CJ150" i="7"/>
  <c r="CH118" i="7"/>
  <c r="CJ117" i="7"/>
  <c r="CH135" i="7"/>
  <c r="CJ134" i="7"/>
  <c r="CJ166" i="7"/>
  <c r="CH167" i="7"/>
  <c r="CH76" i="7"/>
  <c r="CJ75" i="7"/>
  <c r="CH89" i="7"/>
  <c r="CJ88" i="7"/>
  <c r="CJ118" i="7" l="1"/>
  <c r="CH119" i="7"/>
  <c r="CH77" i="7"/>
  <c r="CJ76" i="7"/>
  <c r="CH152" i="7"/>
  <c r="CJ151" i="7"/>
  <c r="CH168" i="7"/>
  <c r="CJ167" i="7"/>
  <c r="CH183" i="7"/>
  <c r="CJ182" i="7"/>
  <c r="CH90" i="7"/>
  <c r="CJ89" i="7"/>
  <c r="CH136" i="7"/>
  <c r="CJ135" i="7"/>
  <c r="CH103" i="7"/>
  <c r="CJ102" i="7"/>
  <c r="CH153" i="7" l="1"/>
  <c r="CJ152" i="7"/>
  <c r="CJ90" i="7"/>
  <c r="CH91" i="7"/>
  <c r="CJ77" i="7"/>
  <c r="CH78" i="7"/>
  <c r="CH169" i="7"/>
  <c r="CJ168" i="7"/>
  <c r="CH137" i="7"/>
  <c r="CJ136" i="7"/>
  <c r="CH120" i="7"/>
  <c r="CJ119" i="7"/>
  <c r="CH104" i="7"/>
  <c r="CJ103" i="7"/>
  <c r="CH184" i="7"/>
  <c r="CJ183" i="7"/>
  <c r="CJ137" i="7" l="1"/>
  <c r="CH138" i="7"/>
  <c r="CH185" i="7"/>
  <c r="CJ184" i="7"/>
  <c r="CH170" i="7"/>
  <c r="CJ169" i="7"/>
  <c r="CH79" i="7"/>
  <c r="CJ78" i="7"/>
  <c r="CJ104" i="7"/>
  <c r="CH105" i="7"/>
  <c r="CH92" i="7"/>
  <c r="CJ91" i="7"/>
  <c r="CH154" i="7"/>
  <c r="CJ153" i="7"/>
  <c r="CH121" i="7"/>
  <c r="CJ120" i="7"/>
  <c r="CH122" i="7" l="1"/>
  <c r="CJ121" i="7"/>
  <c r="CJ170" i="7"/>
  <c r="CH171" i="7"/>
  <c r="CH80" i="7"/>
  <c r="CJ79" i="7"/>
  <c r="CH155" i="7"/>
  <c r="CJ154" i="7"/>
  <c r="CH93" i="7"/>
  <c r="CJ92" i="7"/>
  <c r="CJ185" i="7"/>
  <c r="CH186" i="7"/>
  <c r="CH106" i="7"/>
  <c r="CJ105" i="7"/>
  <c r="CH139" i="7"/>
  <c r="CJ138" i="7"/>
  <c r="CH156" i="7" l="1"/>
  <c r="CJ155" i="7"/>
  <c r="CH107" i="7"/>
  <c r="CJ106" i="7"/>
  <c r="CH81" i="7"/>
  <c r="CJ81" i="7" s="1"/>
  <c r="CJ80" i="7"/>
  <c r="CH187" i="7"/>
  <c r="CJ186" i="7"/>
  <c r="CH172" i="7"/>
  <c r="CJ172" i="7" s="1"/>
  <c r="CJ171" i="7"/>
  <c r="CH140" i="7"/>
  <c r="CJ139" i="7"/>
  <c r="CH94" i="7"/>
  <c r="CJ94" i="7" s="1"/>
  <c r="CJ93" i="7"/>
  <c r="CJ122" i="7"/>
  <c r="CH123" i="7"/>
  <c r="CJ123" i="7" s="1"/>
  <c r="CJ156" i="7" l="1"/>
  <c r="CH157" i="7"/>
  <c r="CJ157" i="7" s="1"/>
  <c r="CH188" i="7"/>
  <c r="CJ187" i="7"/>
  <c r="CH141" i="7"/>
  <c r="CJ141" i="7" s="1"/>
  <c r="CJ140" i="7"/>
  <c r="CH108" i="7"/>
  <c r="CJ107" i="7"/>
  <c r="CJ108" i="7" l="1"/>
  <c r="CH109" i="7"/>
  <c r="CJ109" i="7" s="1"/>
  <c r="CH189" i="7"/>
  <c r="CJ189" i="7" s="1"/>
  <c r="CJ188" i="7"/>
  <c r="AM244" i="7" l="1"/>
  <c r="AN244" i="7" s="1"/>
  <c r="AM243" i="7"/>
  <c r="AN243" i="7" s="1"/>
  <c r="AM242" i="7"/>
  <c r="AN242" i="7" s="1"/>
  <c r="AM241" i="7"/>
  <c r="AN241" i="7" s="1"/>
  <c r="AM240" i="7"/>
  <c r="AN240" i="7" s="1"/>
  <c r="AM239" i="7"/>
  <c r="AN239" i="7" s="1"/>
  <c r="AM238" i="7"/>
  <c r="AN238" i="7" s="1"/>
  <c r="AM237" i="7"/>
  <c r="AN237" i="7" s="1"/>
  <c r="AM236" i="7"/>
  <c r="AN236" i="7" s="1"/>
  <c r="AM235" i="7"/>
  <c r="AN235" i="7" s="1"/>
  <c r="AM234" i="7"/>
  <c r="AN234" i="7" s="1"/>
  <c r="AM233" i="7"/>
  <c r="AN233" i="7" s="1"/>
  <c r="AM232" i="7"/>
  <c r="AN232" i="7" s="1"/>
  <c r="AM231" i="7"/>
  <c r="AN231" i="7" s="1"/>
  <c r="AM230" i="7"/>
  <c r="AN230" i="7" s="1"/>
  <c r="AM229" i="7"/>
  <c r="AN229" i="7" s="1"/>
  <c r="AM228" i="7"/>
  <c r="AN228" i="7" s="1"/>
  <c r="AM227" i="7"/>
  <c r="AN227" i="7" s="1"/>
  <c r="AM226" i="7"/>
  <c r="AN226" i="7" s="1"/>
  <c r="AM225" i="7"/>
  <c r="AN225" i="7" s="1"/>
  <c r="AM224" i="7"/>
  <c r="AN224" i="7" s="1"/>
  <c r="AM223" i="7"/>
  <c r="AN223" i="7" s="1"/>
  <c r="AM222" i="7"/>
  <c r="AN222" i="7" s="1"/>
  <c r="AM221" i="7"/>
  <c r="AN221" i="7" s="1"/>
  <c r="AM220" i="7"/>
  <c r="AN220" i="7" s="1"/>
  <c r="AM219" i="7"/>
  <c r="AN219" i="7" s="1"/>
  <c r="AM218" i="7"/>
  <c r="AN218" i="7" s="1"/>
  <c r="AM217" i="7"/>
  <c r="AN217" i="7" s="1"/>
  <c r="AM216" i="7"/>
  <c r="AN216" i="7" s="1"/>
  <c r="AM215" i="7"/>
  <c r="AN215" i="7" s="1"/>
  <c r="AM214" i="7"/>
  <c r="AN214" i="7" s="1"/>
  <c r="AM213" i="7"/>
  <c r="AN213" i="7" s="1"/>
  <c r="AM212" i="7"/>
  <c r="AN212" i="7" s="1"/>
  <c r="AM211" i="7"/>
  <c r="AN211" i="7" s="1"/>
  <c r="AM210" i="7"/>
  <c r="AN210" i="7" s="1"/>
  <c r="AM209" i="7"/>
  <c r="AN209" i="7" s="1"/>
  <c r="AM208" i="7"/>
  <c r="AN208" i="7" s="1"/>
  <c r="AM207" i="7"/>
  <c r="AN207" i="7" s="1"/>
  <c r="AM206" i="7"/>
  <c r="AN206" i="7" s="1"/>
  <c r="AM205" i="7"/>
  <c r="AN205" i="7" s="1"/>
  <c r="AM204" i="7"/>
  <c r="AN204" i="7" s="1"/>
  <c r="AM203" i="7"/>
  <c r="AN203" i="7" s="1"/>
  <c r="AM202" i="7"/>
  <c r="AN202" i="7" s="1"/>
  <c r="AM201" i="7"/>
  <c r="AN201" i="7" s="1"/>
  <c r="AM200" i="7"/>
  <c r="AN200" i="7" s="1"/>
  <c r="AM199" i="7"/>
  <c r="AN199" i="7" s="1"/>
  <c r="AM198" i="7"/>
  <c r="AN198" i="7" s="1"/>
  <c r="AM197" i="7"/>
  <c r="AN197" i="7" s="1"/>
  <c r="AM196" i="7"/>
  <c r="AN196" i="7" s="1"/>
  <c r="AM195" i="7"/>
  <c r="AN195" i="7" s="1"/>
  <c r="AM194" i="7"/>
  <c r="AN194" i="7" s="1"/>
  <c r="AM193" i="7"/>
  <c r="AN193" i="7" s="1"/>
  <c r="AM192" i="7"/>
  <c r="AN192" i="7" s="1"/>
  <c r="AM191" i="7"/>
  <c r="AN191" i="7" s="1"/>
  <c r="AM190" i="7"/>
  <c r="AN190" i="7" s="1"/>
  <c r="AK178" i="7"/>
  <c r="AM178" i="7" s="1"/>
  <c r="AN178" i="7" s="1"/>
  <c r="AM177" i="7"/>
  <c r="AN177" i="7" s="1"/>
  <c r="AM176" i="7"/>
  <c r="AN176" i="7" s="1"/>
  <c r="AM175" i="7"/>
  <c r="AN175" i="7" s="1"/>
  <c r="AM174" i="7"/>
  <c r="AN174" i="7" s="1"/>
  <c r="AM173" i="7"/>
  <c r="AN173" i="7" s="1"/>
  <c r="AK163" i="7"/>
  <c r="AK164" i="7" s="1"/>
  <c r="AK165" i="7" s="1"/>
  <c r="AM162" i="7"/>
  <c r="AN162" i="7" s="1"/>
  <c r="AM161" i="7"/>
  <c r="AN161" i="7" s="1"/>
  <c r="AM160" i="7"/>
  <c r="AN160" i="7" s="1"/>
  <c r="AM159" i="7"/>
  <c r="AN159" i="7" s="1"/>
  <c r="AM158" i="7"/>
  <c r="AN158" i="7" s="1"/>
  <c r="AK147" i="7"/>
  <c r="AK148" i="7" s="1"/>
  <c r="AM146" i="7"/>
  <c r="AN146" i="7" s="1"/>
  <c r="AM145" i="7"/>
  <c r="AN145" i="7" s="1"/>
  <c r="AM144" i="7"/>
  <c r="AN144" i="7" s="1"/>
  <c r="AM143" i="7"/>
  <c r="AN143" i="7" s="1"/>
  <c r="AM142" i="7"/>
  <c r="AN142" i="7" s="1"/>
  <c r="AK131" i="7"/>
  <c r="AM131" i="7" s="1"/>
  <c r="AN131" i="7" s="1"/>
  <c r="AM130" i="7"/>
  <c r="AN130" i="7" s="1"/>
  <c r="AM129" i="7"/>
  <c r="AN129" i="7" s="1"/>
  <c r="AM128" i="7"/>
  <c r="AN128" i="7" s="1"/>
  <c r="AM127" i="7"/>
  <c r="AN127" i="7" s="1"/>
  <c r="AM126" i="7"/>
  <c r="AN126" i="7" s="1"/>
  <c r="AM125" i="7"/>
  <c r="AN125" i="7" s="1"/>
  <c r="AM124" i="7"/>
  <c r="AN124" i="7" s="1"/>
  <c r="AK114" i="7"/>
  <c r="AM114" i="7" s="1"/>
  <c r="AN114" i="7" s="1"/>
  <c r="AM113" i="7"/>
  <c r="AN113" i="7" s="1"/>
  <c r="AM112" i="7"/>
  <c r="AN112" i="7" s="1"/>
  <c r="AM111" i="7"/>
  <c r="AN111" i="7" s="1"/>
  <c r="AM110" i="7"/>
  <c r="AN110" i="7" s="1"/>
  <c r="AK98" i="7"/>
  <c r="AM98" i="7" s="1"/>
  <c r="AN98" i="7" s="1"/>
  <c r="AM97" i="7"/>
  <c r="AN97" i="7" s="1"/>
  <c r="AM96" i="7"/>
  <c r="AN96" i="7" s="1"/>
  <c r="AM95" i="7"/>
  <c r="AN95" i="7" s="1"/>
  <c r="AK85" i="7"/>
  <c r="AK86" i="7" s="1"/>
  <c r="AM84" i="7"/>
  <c r="AN84" i="7" s="1"/>
  <c r="AM83" i="7"/>
  <c r="AN83" i="7" s="1"/>
  <c r="AM82" i="7"/>
  <c r="AN82" i="7" s="1"/>
  <c r="AK72" i="7"/>
  <c r="AM72" i="7" s="1"/>
  <c r="AN72" i="7" s="1"/>
  <c r="AM71" i="7"/>
  <c r="AN71" i="7" s="1"/>
  <c r="AM70" i="7"/>
  <c r="AN70" i="7" s="1"/>
  <c r="AM69" i="7"/>
  <c r="AN69" i="7" s="1"/>
  <c r="AM68" i="7"/>
  <c r="AN68" i="7" s="1"/>
  <c r="AM67" i="7"/>
  <c r="AN67" i="7" s="1"/>
  <c r="AM66" i="7"/>
  <c r="AN66" i="7" s="1"/>
  <c r="AM65" i="7"/>
  <c r="AN65" i="7" s="1"/>
  <c r="AM64" i="7"/>
  <c r="AN64" i="7" s="1"/>
  <c r="AM63" i="7"/>
  <c r="AN63" i="7" s="1"/>
  <c r="AM62" i="7"/>
  <c r="AN62" i="7" s="1"/>
  <c r="AM61" i="7"/>
  <c r="AN61" i="7" s="1"/>
  <c r="AM60" i="7"/>
  <c r="AN60" i="7" s="1"/>
  <c r="AM59" i="7"/>
  <c r="AN59" i="7" s="1"/>
  <c r="AM58" i="7"/>
  <c r="AN58" i="7" s="1"/>
  <c r="AM57" i="7"/>
  <c r="AN57" i="7" s="1"/>
  <c r="AM56" i="7"/>
  <c r="AN56" i="7" s="1"/>
  <c r="AM55" i="7"/>
  <c r="AN55" i="7" s="1"/>
  <c r="AM54" i="7"/>
  <c r="AN54" i="7" s="1"/>
  <c r="AM53" i="7"/>
  <c r="AN53" i="7" s="1"/>
  <c r="AM52" i="7"/>
  <c r="AN52" i="7" s="1"/>
  <c r="AM51" i="7"/>
  <c r="AN51" i="7" s="1"/>
  <c r="AM50" i="7"/>
  <c r="AN50" i="7" s="1"/>
  <c r="AM49" i="7"/>
  <c r="AN49" i="7" s="1"/>
  <c r="AM48" i="7"/>
  <c r="AN48" i="7" s="1"/>
  <c r="AM47" i="7"/>
  <c r="AN47" i="7" s="1"/>
  <c r="AM46" i="7"/>
  <c r="AN46" i="7" s="1"/>
  <c r="AM45" i="7"/>
  <c r="AN45" i="7" s="1"/>
  <c r="AM44" i="7"/>
  <c r="AN44" i="7" s="1"/>
  <c r="AM43" i="7"/>
  <c r="AN43" i="7" s="1"/>
  <c r="AM42" i="7"/>
  <c r="AN42" i="7" s="1"/>
  <c r="AM41" i="7"/>
  <c r="AN41" i="7" s="1"/>
  <c r="AM40" i="7"/>
  <c r="AN40" i="7" s="1"/>
  <c r="AM39" i="7"/>
  <c r="AN39" i="7" s="1"/>
  <c r="AM38" i="7"/>
  <c r="AN38" i="7" s="1"/>
  <c r="AM37" i="7"/>
  <c r="AN37" i="7" s="1"/>
  <c r="AM36" i="7"/>
  <c r="AN36" i="7" s="1"/>
  <c r="AM35" i="7"/>
  <c r="AN35" i="7" s="1"/>
  <c r="AM34" i="7"/>
  <c r="AN34" i="7" s="1"/>
  <c r="AM33" i="7"/>
  <c r="AN33" i="7" s="1"/>
  <c r="AM32" i="7"/>
  <c r="AN32" i="7" s="1"/>
  <c r="AM31" i="7"/>
  <c r="AN31" i="7" s="1"/>
  <c r="AM30" i="7"/>
  <c r="AN30" i="7" s="1"/>
  <c r="AM29" i="7"/>
  <c r="AN29" i="7" s="1"/>
  <c r="AM28" i="7"/>
  <c r="AN28" i="7" s="1"/>
  <c r="AM27" i="7"/>
  <c r="AN27" i="7" s="1"/>
  <c r="AM26" i="7"/>
  <c r="AN26" i="7" s="1"/>
  <c r="AM25" i="7"/>
  <c r="AN25" i="7" s="1"/>
  <c r="AM24" i="7"/>
  <c r="AN24" i="7" s="1"/>
  <c r="AM23" i="7"/>
  <c r="AN23" i="7" s="1"/>
  <c r="AM22" i="7"/>
  <c r="AN22" i="7" s="1"/>
  <c r="AM21" i="7"/>
  <c r="AN21" i="7" s="1"/>
  <c r="AM20" i="7"/>
  <c r="AN20" i="7" s="1"/>
  <c r="AM19" i="7"/>
  <c r="AN19" i="7" s="1"/>
  <c r="AL19" i="7"/>
  <c r="AL20" i="7" s="1"/>
  <c r="AL21" i="7" s="1"/>
  <c r="AL22" i="7" s="1"/>
  <c r="AL23" i="7" s="1"/>
  <c r="AL24" i="7" s="1"/>
  <c r="AL25" i="7" s="1"/>
  <c r="AL26" i="7" s="1"/>
  <c r="AL27" i="7" s="1"/>
  <c r="AM18" i="7"/>
  <c r="AN18" i="7" s="1"/>
  <c r="AM17" i="7"/>
  <c r="AN17" i="7" s="1"/>
  <c r="BV126" i="5"/>
  <c r="BW126" i="5" s="1"/>
  <c r="AF126" i="5"/>
  <c r="AG126" i="5" s="1"/>
  <c r="BV111" i="5"/>
  <c r="BW111" i="5" s="1"/>
  <c r="AF111" i="5"/>
  <c r="AG111" i="5" s="1"/>
  <c r="BV140" i="5"/>
  <c r="BW140" i="5" s="1"/>
  <c r="AF140" i="5"/>
  <c r="AG140" i="5" s="1"/>
  <c r="Y140" i="5"/>
  <c r="Z140" i="5" s="1"/>
  <c r="BV125" i="5"/>
  <c r="BW125" i="5" s="1"/>
  <c r="AF125" i="5"/>
  <c r="AG125" i="5" s="1"/>
  <c r="Y125" i="5"/>
  <c r="Z125" i="5" s="1"/>
  <c r="BV110" i="5"/>
  <c r="BX110" i="5" s="1"/>
  <c r="AF110" i="5"/>
  <c r="AG110" i="5" s="1"/>
  <c r="Y110" i="5"/>
  <c r="Z110" i="5" s="1"/>
  <c r="AF230" i="5"/>
  <c r="AG230" i="5" s="1"/>
  <c r="AF229" i="5"/>
  <c r="AG229" i="5" s="1"/>
  <c r="AF228" i="5"/>
  <c r="AG228" i="5" s="1"/>
  <c r="AF227" i="5"/>
  <c r="AG227" i="5" s="1"/>
  <c r="AF226" i="5"/>
  <c r="AG226" i="5" s="1"/>
  <c r="AF225" i="5"/>
  <c r="AG225" i="5" s="1"/>
  <c r="AF224" i="5"/>
  <c r="AG224" i="5" s="1"/>
  <c r="AF223" i="5"/>
  <c r="AG223" i="5" s="1"/>
  <c r="AF222" i="5"/>
  <c r="AG222" i="5" s="1"/>
  <c r="AF221" i="5"/>
  <c r="AG221" i="5" s="1"/>
  <c r="AF220" i="5"/>
  <c r="AG220" i="5" s="1"/>
  <c r="AF219" i="5"/>
  <c r="AG219" i="5" s="1"/>
  <c r="AF218" i="5"/>
  <c r="AG218" i="5" s="1"/>
  <c r="AF217" i="5"/>
  <c r="AG217" i="5" s="1"/>
  <c r="AF216" i="5"/>
  <c r="AG216" i="5" s="1"/>
  <c r="AF215" i="5"/>
  <c r="AG215" i="5" s="1"/>
  <c r="AF214" i="5"/>
  <c r="AG214" i="5" s="1"/>
  <c r="AF213" i="5"/>
  <c r="AG213" i="5" s="1"/>
  <c r="AF212" i="5"/>
  <c r="AG212" i="5" s="1"/>
  <c r="AF211" i="5"/>
  <c r="AG211" i="5" s="1"/>
  <c r="AF210" i="5"/>
  <c r="AG210" i="5" s="1"/>
  <c r="AF209" i="5"/>
  <c r="AG209" i="5" s="1"/>
  <c r="AF208" i="5"/>
  <c r="AG208" i="5" s="1"/>
  <c r="AF207" i="5"/>
  <c r="AG207" i="5" s="1"/>
  <c r="AF206" i="5"/>
  <c r="AG206" i="5" s="1"/>
  <c r="AF205" i="5"/>
  <c r="AG205" i="5" s="1"/>
  <c r="AF204" i="5"/>
  <c r="AG204" i="5" s="1"/>
  <c r="AF203" i="5"/>
  <c r="AG203" i="5" s="1"/>
  <c r="AF202" i="5"/>
  <c r="AG202" i="5" s="1"/>
  <c r="AF201" i="5"/>
  <c r="AG201" i="5" s="1"/>
  <c r="AF200" i="5"/>
  <c r="AG200" i="5" s="1"/>
  <c r="AF199" i="5"/>
  <c r="AG199" i="5" s="1"/>
  <c r="AF198" i="5"/>
  <c r="AG198" i="5" s="1"/>
  <c r="AF197" i="5"/>
  <c r="AG197" i="5" s="1"/>
  <c r="AF196" i="5"/>
  <c r="AG196" i="5" s="1"/>
  <c r="AF195" i="5"/>
  <c r="AG195" i="5" s="1"/>
  <c r="AF194" i="5"/>
  <c r="AG194" i="5" s="1"/>
  <c r="AF193" i="5"/>
  <c r="AG193" i="5" s="1"/>
  <c r="AF192" i="5"/>
  <c r="AG192" i="5" s="1"/>
  <c r="AF191" i="5"/>
  <c r="AG191" i="5" s="1"/>
  <c r="AF190" i="5"/>
  <c r="AG190" i="5" s="1"/>
  <c r="AF189" i="5"/>
  <c r="AG189" i="5" s="1"/>
  <c r="AF188" i="5"/>
  <c r="AG188" i="5" s="1"/>
  <c r="AF187" i="5"/>
  <c r="AG187" i="5" s="1"/>
  <c r="AF186" i="5"/>
  <c r="AG186" i="5" s="1"/>
  <c r="AF185" i="5"/>
  <c r="AG185" i="5" s="1"/>
  <c r="AF184" i="5"/>
  <c r="AG184" i="5" s="1"/>
  <c r="AF183" i="5"/>
  <c r="AG183" i="5" s="1"/>
  <c r="AF182" i="5"/>
  <c r="AG182" i="5" s="1"/>
  <c r="AF181" i="5"/>
  <c r="AG181" i="5" s="1"/>
  <c r="AF180" i="5"/>
  <c r="AG180" i="5" s="1"/>
  <c r="AF179" i="5"/>
  <c r="AG179" i="5" s="1"/>
  <c r="AF178" i="5"/>
  <c r="AG178" i="5" s="1"/>
  <c r="AF177" i="5"/>
  <c r="AG177" i="5" s="1"/>
  <c r="AF176" i="5"/>
  <c r="AG176" i="5" s="1"/>
  <c r="AF175" i="5"/>
  <c r="AG175" i="5" s="1"/>
  <c r="AF174" i="5"/>
  <c r="AG174" i="5" s="1"/>
  <c r="AF173" i="5"/>
  <c r="AG173" i="5" s="1"/>
  <c r="AF172" i="5"/>
  <c r="AG172" i="5" s="1"/>
  <c r="AF171" i="5"/>
  <c r="AG171" i="5" s="1"/>
  <c r="AF170" i="5"/>
  <c r="AG170" i="5" s="1"/>
  <c r="AF169" i="5"/>
  <c r="AG169" i="5" s="1"/>
  <c r="AF168" i="5"/>
  <c r="AG168" i="5" s="1"/>
  <c r="AF167" i="5"/>
  <c r="AG167" i="5" s="1"/>
  <c r="AF166" i="5"/>
  <c r="AG166" i="5" s="1"/>
  <c r="AF165" i="5"/>
  <c r="AG165" i="5" s="1"/>
  <c r="AF164" i="5"/>
  <c r="AG164" i="5" s="1"/>
  <c r="AF163" i="5"/>
  <c r="AG163" i="5" s="1"/>
  <c r="AF162" i="5"/>
  <c r="AG162" i="5" s="1"/>
  <c r="AF161" i="5"/>
  <c r="AG161" i="5" s="1"/>
  <c r="AF160" i="5"/>
  <c r="AG160" i="5" s="1"/>
  <c r="AF159" i="5"/>
  <c r="AG159" i="5" s="1"/>
  <c r="AF158" i="5"/>
  <c r="AG158" i="5" s="1"/>
  <c r="AF157" i="5"/>
  <c r="AG157" i="5" s="1"/>
  <c r="AF156" i="5"/>
  <c r="AG156" i="5" s="1"/>
  <c r="AF155" i="5"/>
  <c r="AG155" i="5" s="1"/>
  <c r="AF154" i="5"/>
  <c r="AG154" i="5" s="1"/>
  <c r="AF153" i="5"/>
  <c r="AG153" i="5" s="1"/>
  <c r="AF152" i="5"/>
  <c r="AG152" i="5" s="1"/>
  <c r="AF151" i="5"/>
  <c r="AG151" i="5" s="1"/>
  <c r="AF150" i="5"/>
  <c r="AG150" i="5" s="1"/>
  <c r="AF149" i="5"/>
  <c r="AG149" i="5" s="1"/>
  <c r="AF148" i="5"/>
  <c r="AG148" i="5" s="1"/>
  <c r="AF147" i="5"/>
  <c r="AG147" i="5" s="1"/>
  <c r="AF146" i="5"/>
  <c r="AG146" i="5" s="1"/>
  <c r="AF145" i="5"/>
  <c r="AG145" i="5" s="1"/>
  <c r="AF144" i="5"/>
  <c r="AG144" i="5" s="1"/>
  <c r="AF143" i="5"/>
  <c r="AG143" i="5" s="1"/>
  <c r="AF142" i="5"/>
  <c r="AG142" i="5" s="1"/>
  <c r="AF141" i="5"/>
  <c r="AG141" i="5" s="1"/>
  <c r="AF139" i="5"/>
  <c r="AG139" i="5" s="1"/>
  <c r="AF138" i="5"/>
  <c r="AG138" i="5" s="1"/>
  <c r="AF137" i="5"/>
  <c r="AG137" i="5" s="1"/>
  <c r="AF136" i="5"/>
  <c r="AG136" i="5" s="1"/>
  <c r="AF135" i="5"/>
  <c r="AG135" i="5" s="1"/>
  <c r="AF134" i="5"/>
  <c r="AG134" i="5" s="1"/>
  <c r="AF133" i="5"/>
  <c r="AG133" i="5" s="1"/>
  <c r="AF132" i="5"/>
  <c r="AG132" i="5" s="1"/>
  <c r="AF131" i="5"/>
  <c r="AG131" i="5" s="1"/>
  <c r="AF130" i="5"/>
  <c r="AG130" i="5" s="1"/>
  <c r="AF129" i="5"/>
  <c r="AG129" i="5" s="1"/>
  <c r="AF128" i="5"/>
  <c r="AG128" i="5" s="1"/>
  <c r="AF127" i="5"/>
  <c r="AG127" i="5" s="1"/>
  <c r="AF124" i="5"/>
  <c r="AG124" i="5" s="1"/>
  <c r="AF123" i="5"/>
  <c r="AG123" i="5" s="1"/>
  <c r="AF122" i="5"/>
  <c r="AG122" i="5" s="1"/>
  <c r="AF121" i="5"/>
  <c r="AG121" i="5" s="1"/>
  <c r="AF120" i="5"/>
  <c r="AG120" i="5" s="1"/>
  <c r="AF119" i="5"/>
  <c r="AG119" i="5" s="1"/>
  <c r="AF118" i="5"/>
  <c r="AG118" i="5" s="1"/>
  <c r="AF117" i="5"/>
  <c r="AG117" i="5" s="1"/>
  <c r="AF116" i="5"/>
  <c r="AG116" i="5" s="1"/>
  <c r="AF115" i="5"/>
  <c r="AG115" i="5" s="1"/>
  <c r="AF114" i="5"/>
  <c r="AG114" i="5" s="1"/>
  <c r="AF112" i="5"/>
  <c r="AG112" i="5" s="1"/>
  <c r="AF109" i="5"/>
  <c r="AG109" i="5" s="1"/>
  <c r="AF108" i="5"/>
  <c r="AG108" i="5" s="1"/>
  <c r="AF107" i="5"/>
  <c r="AG107" i="5" s="1"/>
  <c r="AF106" i="5"/>
  <c r="AG106" i="5" s="1"/>
  <c r="AF105" i="5"/>
  <c r="AG105" i="5" s="1"/>
  <c r="AF104" i="5"/>
  <c r="AG104" i="5" s="1"/>
  <c r="AF103" i="5"/>
  <c r="AG103" i="5" s="1"/>
  <c r="AF102" i="5"/>
  <c r="AG102" i="5" s="1"/>
  <c r="AF101" i="5"/>
  <c r="AG101" i="5" s="1"/>
  <c r="AF100" i="5"/>
  <c r="AG100" i="5" s="1"/>
  <c r="AF99" i="5"/>
  <c r="AG99" i="5" s="1"/>
  <c r="AF98" i="5"/>
  <c r="AG98" i="5" s="1"/>
  <c r="AF97" i="5"/>
  <c r="AG97" i="5" s="1"/>
  <c r="AF96" i="5"/>
  <c r="AG96" i="5" s="1"/>
  <c r="AF95" i="5"/>
  <c r="AG95" i="5" s="1"/>
  <c r="AF94" i="5"/>
  <c r="AG94" i="5" s="1"/>
  <c r="AF93" i="5"/>
  <c r="AG93" i="5" s="1"/>
  <c r="AF92" i="5"/>
  <c r="AG92" i="5" s="1"/>
  <c r="AF91" i="5"/>
  <c r="AG91" i="5" s="1"/>
  <c r="AF90" i="5"/>
  <c r="AG90" i="5" s="1"/>
  <c r="AF89" i="5"/>
  <c r="AG89" i="5" s="1"/>
  <c r="AF88" i="5"/>
  <c r="AG88" i="5" s="1"/>
  <c r="AF87" i="5"/>
  <c r="AG87" i="5" s="1"/>
  <c r="AF86" i="5"/>
  <c r="AG86" i="5" s="1"/>
  <c r="AF85" i="5"/>
  <c r="AG85" i="5" s="1"/>
  <c r="AF84" i="5"/>
  <c r="AG84" i="5" s="1"/>
  <c r="AF83" i="5"/>
  <c r="AG83" i="5" s="1"/>
  <c r="AF82" i="5"/>
  <c r="AG82" i="5" s="1"/>
  <c r="AF81" i="5"/>
  <c r="AG81" i="5" s="1"/>
  <c r="AF80" i="5"/>
  <c r="AG80" i="5" s="1"/>
  <c r="AF79" i="5"/>
  <c r="AG79" i="5" s="1"/>
  <c r="AF78" i="5"/>
  <c r="AG78" i="5" s="1"/>
  <c r="AF77" i="5"/>
  <c r="AG77" i="5" s="1"/>
  <c r="AF76" i="5"/>
  <c r="AG76" i="5" s="1"/>
  <c r="AF75" i="5"/>
  <c r="AG75" i="5" s="1"/>
  <c r="AF74" i="5"/>
  <c r="AG74" i="5" s="1"/>
  <c r="AF73" i="5"/>
  <c r="AG73" i="5" s="1"/>
  <c r="AF72" i="5"/>
  <c r="AG72" i="5" s="1"/>
  <c r="AF71" i="5"/>
  <c r="AG71" i="5" s="1"/>
  <c r="AF70" i="5"/>
  <c r="AG70" i="5" s="1"/>
  <c r="AF69" i="5"/>
  <c r="AG69" i="5" s="1"/>
  <c r="AF68" i="5"/>
  <c r="AG68" i="5" s="1"/>
  <c r="AF67" i="5"/>
  <c r="AG67" i="5" s="1"/>
  <c r="AF66" i="5"/>
  <c r="AG66" i="5" s="1"/>
  <c r="AF65" i="5"/>
  <c r="AG65" i="5" s="1"/>
  <c r="AF64" i="5"/>
  <c r="AG64" i="5" s="1"/>
  <c r="AF63" i="5"/>
  <c r="AG63" i="5" s="1"/>
  <c r="AF62" i="5"/>
  <c r="AG62" i="5" s="1"/>
  <c r="AF61" i="5"/>
  <c r="AG61" i="5" s="1"/>
  <c r="AF60" i="5"/>
  <c r="AG60" i="5" s="1"/>
  <c r="AF59" i="5"/>
  <c r="AG59" i="5" s="1"/>
  <c r="AF58" i="5"/>
  <c r="AG58" i="5" s="1"/>
  <c r="AF57" i="5"/>
  <c r="AG57" i="5" s="1"/>
  <c r="AF56" i="5"/>
  <c r="AG56" i="5" s="1"/>
  <c r="AF55" i="5"/>
  <c r="AG55" i="5" s="1"/>
  <c r="AF54" i="5"/>
  <c r="AG54" i="5" s="1"/>
  <c r="AF53" i="5"/>
  <c r="AG53" i="5" s="1"/>
  <c r="AF52" i="5"/>
  <c r="AG52" i="5" s="1"/>
  <c r="AF51" i="5"/>
  <c r="AG51" i="5" s="1"/>
  <c r="AF50" i="5"/>
  <c r="AG50" i="5" s="1"/>
  <c r="AF49" i="5"/>
  <c r="AG49" i="5" s="1"/>
  <c r="AF48" i="5"/>
  <c r="AG48" i="5" s="1"/>
  <c r="AF47" i="5"/>
  <c r="AG47" i="5" s="1"/>
  <c r="AF46" i="5"/>
  <c r="AG46" i="5" s="1"/>
  <c r="AF45" i="5"/>
  <c r="AG45" i="5" s="1"/>
  <c r="AF44" i="5"/>
  <c r="AG44" i="5" s="1"/>
  <c r="AF43" i="5"/>
  <c r="AG43" i="5" s="1"/>
  <c r="AF42" i="5"/>
  <c r="AG42" i="5" s="1"/>
  <c r="AF41" i="5"/>
  <c r="AG41" i="5" s="1"/>
  <c r="AF40" i="5"/>
  <c r="AG40" i="5" s="1"/>
  <c r="AF39" i="5"/>
  <c r="AG39" i="5" s="1"/>
  <c r="AF38" i="5"/>
  <c r="AG38" i="5" s="1"/>
  <c r="AF37" i="5"/>
  <c r="AG37" i="5" s="1"/>
  <c r="AF36" i="5"/>
  <c r="AG36" i="5" s="1"/>
  <c r="AF35" i="5"/>
  <c r="AG35" i="5" s="1"/>
  <c r="AF34" i="5"/>
  <c r="AG34" i="5" s="1"/>
  <c r="AF33" i="5"/>
  <c r="AG33" i="5" s="1"/>
  <c r="AF32" i="5"/>
  <c r="AG32" i="5" s="1"/>
  <c r="AF31" i="5"/>
  <c r="AG31" i="5" s="1"/>
  <c r="AF30" i="5"/>
  <c r="AG30" i="5" s="1"/>
  <c r="AF29" i="5"/>
  <c r="AG29" i="5" s="1"/>
  <c r="AF28" i="5"/>
  <c r="AG28" i="5" s="1"/>
  <c r="AF27" i="5"/>
  <c r="AG27" i="5" s="1"/>
  <c r="AF26" i="5"/>
  <c r="AG26" i="5" s="1"/>
  <c r="AF25" i="5"/>
  <c r="AG25" i="5" s="1"/>
  <c r="AF24" i="5"/>
  <c r="AG24" i="5" s="1"/>
  <c r="AF23" i="5"/>
  <c r="AG23" i="5" s="1"/>
  <c r="AF22" i="5"/>
  <c r="AG22" i="5" s="1"/>
  <c r="AF21" i="5"/>
  <c r="AG21" i="5" s="1"/>
  <c r="AF20" i="5"/>
  <c r="AG20" i="5" s="1"/>
  <c r="AF19" i="5"/>
  <c r="AG19" i="5" s="1"/>
  <c r="AF18" i="5"/>
  <c r="AG18" i="5" s="1"/>
  <c r="AF17" i="5"/>
  <c r="AG17" i="5" s="1"/>
  <c r="AF16" i="5"/>
  <c r="AG16" i="5" s="1"/>
  <c r="AG113" i="5"/>
  <c r="D7" i="8"/>
  <c r="BZ110" i="5" l="1"/>
  <c r="BY110" i="5"/>
  <c r="AK115" i="7"/>
  <c r="AK116" i="7" s="1"/>
  <c r="AK117" i="7" s="1"/>
  <c r="AK179" i="7"/>
  <c r="AK180" i="7" s="1"/>
  <c r="AM180" i="7" s="1"/>
  <c r="AN180" i="7" s="1"/>
  <c r="AK132" i="7"/>
  <c r="AK133" i="7" s="1"/>
  <c r="AK134" i="7" s="1"/>
  <c r="AK87" i="7"/>
  <c r="AM87" i="7" s="1"/>
  <c r="AN87" i="7" s="1"/>
  <c r="AM86" i="7"/>
  <c r="AN86" i="7" s="1"/>
  <c r="AK99" i="7"/>
  <c r="AK100" i="7" s="1"/>
  <c r="AM100" i="7" s="1"/>
  <c r="AN100" i="7" s="1"/>
  <c r="AM163" i="7"/>
  <c r="AN163" i="7" s="1"/>
  <c r="AM85" i="7"/>
  <c r="AN85" i="7" s="1"/>
  <c r="AK73" i="7"/>
  <c r="AK74" i="7" s="1"/>
  <c r="AM74" i="7" s="1"/>
  <c r="AN74" i="7" s="1"/>
  <c r="AM148" i="7"/>
  <c r="AN148" i="7" s="1"/>
  <c r="AK149" i="7"/>
  <c r="AK166" i="7"/>
  <c r="AM165" i="7"/>
  <c r="AN165" i="7" s="1"/>
  <c r="AM164" i="7"/>
  <c r="AN164" i="7" s="1"/>
  <c r="AM147" i="7"/>
  <c r="AN147" i="7" s="1"/>
  <c r="BX126" i="5"/>
  <c r="BX111" i="5"/>
  <c r="D8" i="5"/>
  <c r="BX140" i="5"/>
  <c r="BW110" i="5"/>
  <c r="BX125" i="5"/>
  <c r="C116" i="14"/>
  <c r="C116" i="13"/>
  <c r="BZ125" i="5" l="1"/>
  <c r="BZ140" i="5"/>
  <c r="BZ111" i="5"/>
  <c r="BZ126" i="5"/>
  <c r="BY125" i="5"/>
  <c r="BY140" i="5"/>
  <c r="BY111" i="5"/>
  <c r="BY126" i="5"/>
  <c r="AK181" i="7"/>
  <c r="AK182" i="7" s="1"/>
  <c r="AM133" i="7"/>
  <c r="AN133" i="7" s="1"/>
  <c r="AM132" i="7"/>
  <c r="AN132" i="7" s="1"/>
  <c r="AM116" i="7"/>
  <c r="AN116" i="7" s="1"/>
  <c r="AM115" i="7"/>
  <c r="AN115" i="7" s="1"/>
  <c r="AM179" i="7"/>
  <c r="AN179" i="7" s="1"/>
  <c r="AM73" i="7"/>
  <c r="AN73" i="7" s="1"/>
  <c r="AK75" i="7"/>
  <c r="AK76" i="7" s="1"/>
  <c r="AK101" i="7"/>
  <c r="AM101" i="7" s="1"/>
  <c r="AN101" i="7" s="1"/>
  <c r="AK88" i="7"/>
  <c r="AM88" i="7" s="1"/>
  <c r="AN88" i="7" s="1"/>
  <c r="AM99" i="7"/>
  <c r="AN99" i="7" s="1"/>
  <c r="AM117" i="7"/>
  <c r="AN117" i="7" s="1"/>
  <c r="AK118" i="7"/>
  <c r="AK150" i="7"/>
  <c r="AM149" i="7"/>
  <c r="AN149" i="7" s="1"/>
  <c r="AK167" i="7"/>
  <c r="AM166" i="7"/>
  <c r="AN166" i="7" s="1"/>
  <c r="AK135" i="7"/>
  <c r="AM134" i="7"/>
  <c r="AN134" i="7" s="1"/>
  <c r="P345" i="8"/>
  <c r="O345" i="8"/>
  <c r="P344" i="8"/>
  <c r="O344" i="8"/>
  <c r="P343" i="8"/>
  <c r="O343" i="8"/>
  <c r="P342" i="8"/>
  <c r="O342" i="8"/>
  <c r="P341" i="8"/>
  <c r="O341" i="8"/>
  <c r="P340" i="8"/>
  <c r="O340" i="8"/>
  <c r="P339" i="8"/>
  <c r="O339" i="8"/>
  <c r="P338" i="8"/>
  <c r="O338" i="8"/>
  <c r="P337" i="8"/>
  <c r="O337" i="8"/>
  <c r="P336" i="8"/>
  <c r="O336" i="8"/>
  <c r="P335" i="8"/>
  <c r="O335" i="8"/>
  <c r="P334" i="8"/>
  <c r="O334" i="8"/>
  <c r="P333" i="8"/>
  <c r="O333" i="8"/>
  <c r="P332" i="8"/>
  <c r="O332" i="8"/>
  <c r="P331" i="8"/>
  <c r="O331" i="8"/>
  <c r="P330" i="8"/>
  <c r="O330" i="8"/>
  <c r="P329" i="8"/>
  <c r="O329" i="8"/>
  <c r="P328" i="8"/>
  <c r="O328" i="8"/>
  <c r="P327" i="8"/>
  <c r="O327" i="8"/>
  <c r="P326" i="8"/>
  <c r="O326" i="8"/>
  <c r="P325" i="8"/>
  <c r="O325" i="8"/>
  <c r="P324" i="8"/>
  <c r="O324" i="8"/>
  <c r="P323" i="8"/>
  <c r="O323" i="8"/>
  <c r="P322" i="8"/>
  <c r="O322" i="8"/>
  <c r="P321" i="8"/>
  <c r="O321" i="8"/>
  <c r="P320" i="8"/>
  <c r="O320" i="8"/>
  <c r="P319" i="8"/>
  <c r="O319" i="8"/>
  <c r="P318" i="8"/>
  <c r="O318" i="8"/>
  <c r="P317" i="8"/>
  <c r="O317" i="8"/>
  <c r="P316" i="8"/>
  <c r="O316" i="8"/>
  <c r="P315" i="8"/>
  <c r="O315" i="8"/>
  <c r="P314" i="8"/>
  <c r="O314" i="8"/>
  <c r="P313" i="8"/>
  <c r="O313" i="8"/>
  <c r="P312" i="8"/>
  <c r="O312" i="8"/>
  <c r="P311" i="8"/>
  <c r="O311" i="8"/>
  <c r="P310" i="8"/>
  <c r="O310" i="8"/>
  <c r="P309" i="8"/>
  <c r="O309" i="8"/>
  <c r="P308" i="8"/>
  <c r="O308" i="8"/>
  <c r="P307" i="8"/>
  <c r="O307" i="8"/>
  <c r="P306" i="8"/>
  <c r="O306" i="8"/>
  <c r="P305" i="8"/>
  <c r="O305" i="8"/>
  <c r="P304" i="8"/>
  <c r="O304" i="8"/>
  <c r="P303" i="8"/>
  <c r="O303" i="8"/>
  <c r="P302" i="8"/>
  <c r="O302" i="8"/>
  <c r="P301" i="8"/>
  <c r="O301" i="8"/>
  <c r="P300" i="8"/>
  <c r="O300" i="8"/>
  <c r="P299" i="8"/>
  <c r="O299" i="8"/>
  <c r="P298" i="8"/>
  <c r="O298" i="8"/>
  <c r="P297" i="8"/>
  <c r="O297" i="8"/>
  <c r="P296" i="8"/>
  <c r="O296" i="8"/>
  <c r="P295" i="8"/>
  <c r="O295" i="8"/>
  <c r="P294" i="8"/>
  <c r="O294" i="8"/>
  <c r="P293" i="8"/>
  <c r="O293" i="8"/>
  <c r="P292" i="8"/>
  <c r="O292" i="8"/>
  <c r="P291" i="8"/>
  <c r="O291" i="8"/>
  <c r="P290" i="8"/>
  <c r="O290" i="8"/>
  <c r="P289" i="8"/>
  <c r="O289" i="8"/>
  <c r="P288" i="8"/>
  <c r="O288" i="8"/>
  <c r="P287" i="8"/>
  <c r="O287" i="8"/>
  <c r="P286" i="8"/>
  <c r="O286" i="8"/>
  <c r="P285" i="8"/>
  <c r="O285" i="8"/>
  <c r="P284" i="8"/>
  <c r="O284" i="8"/>
  <c r="P283" i="8"/>
  <c r="O283" i="8"/>
  <c r="P282" i="8"/>
  <c r="O282" i="8"/>
  <c r="P281" i="8"/>
  <c r="O281" i="8"/>
  <c r="P280" i="8"/>
  <c r="O280" i="8"/>
  <c r="P279" i="8"/>
  <c r="O279" i="8"/>
  <c r="P278" i="8"/>
  <c r="O278" i="8"/>
  <c r="P277" i="8"/>
  <c r="O277" i="8"/>
  <c r="P276" i="8"/>
  <c r="O276" i="8"/>
  <c r="P275" i="8"/>
  <c r="O275" i="8"/>
  <c r="P274" i="8"/>
  <c r="O274" i="8"/>
  <c r="P273" i="8"/>
  <c r="O273" i="8"/>
  <c r="P272" i="8"/>
  <c r="O272" i="8"/>
  <c r="P271" i="8"/>
  <c r="O271" i="8"/>
  <c r="P270" i="8"/>
  <c r="O270" i="8"/>
  <c r="P269" i="8"/>
  <c r="O269" i="8"/>
  <c r="P268" i="8"/>
  <c r="O268" i="8"/>
  <c r="P267" i="8"/>
  <c r="O267" i="8"/>
  <c r="P266" i="8"/>
  <c r="O266" i="8"/>
  <c r="P265" i="8"/>
  <c r="O265" i="8"/>
  <c r="P264" i="8"/>
  <c r="O264" i="8"/>
  <c r="P263" i="8"/>
  <c r="O263" i="8"/>
  <c r="P262" i="8"/>
  <c r="O262" i="8"/>
  <c r="P261" i="8"/>
  <c r="O261" i="8"/>
  <c r="P260" i="8"/>
  <c r="O260" i="8"/>
  <c r="P259" i="8"/>
  <c r="O259" i="8"/>
  <c r="P258" i="8"/>
  <c r="O258" i="8"/>
  <c r="P257" i="8"/>
  <c r="O257" i="8"/>
  <c r="P256" i="8"/>
  <c r="O256" i="8"/>
  <c r="P255" i="8"/>
  <c r="O255" i="8"/>
  <c r="P254" i="8"/>
  <c r="O254" i="8"/>
  <c r="P253" i="8"/>
  <c r="O253" i="8"/>
  <c r="P252" i="8"/>
  <c r="O252" i="8"/>
  <c r="P251" i="8"/>
  <c r="O251" i="8"/>
  <c r="P250" i="8"/>
  <c r="O250" i="8"/>
  <c r="P249" i="8"/>
  <c r="O249" i="8"/>
  <c r="P248" i="8"/>
  <c r="O248" i="8"/>
  <c r="P247" i="8"/>
  <c r="O247" i="8"/>
  <c r="P246" i="8"/>
  <c r="O246" i="8"/>
  <c r="P245" i="8"/>
  <c r="O245" i="8"/>
  <c r="P244" i="8"/>
  <c r="O244" i="8"/>
  <c r="P243" i="8"/>
  <c r="O243" i="8"/>
  <c r="P242" i="8"/>
  <c r="O242" i="8"/>
  <c r="P241" i="8"/>
  <c r="O241" i="8"/>
  <c r="P240" i="8"/>
  <c r="O240" i="8"/>
  <c r="P239" i="8"/>
  <c r="O239" i="8"/>
  <c r="P238" i="8"/>
  <c r="O238" i="8"/>
  <c r="P237" i="8"/>
  <c r="O237" i="8"/>
  <c r="P236" i="8"/>
  <c r="O236" i="8"/>
  <c r="P235" i="8"/>
  <c r="O235" i="8"/>
  <c r="P234" i="8"/>
  <c r="O234" i="8"/>
  <c r="P233" i="8"/>
  <c r="O233" i="8"/>
  <c r="P232" i="8"/>
  <c r="O232" i="8"/>
  <c r="P231" i="8"/>
  <c r="O231" i="8"/>
  <c r="P230" i="8"/>
  <c r="O230" i="8"/>
  <c r="P229" i="8"/>
  <c r="O229" i="8"/>
  <c r="P228" i="8"/>
  <c r="O228" i="8"/>
  <c r="P227" i="8"/>
  <c r="O227" i="8"/>
  <c r="P226" i="8"/>
  <c r="O226" i="8"/>
  <c r="P225" i="8"/>
  <c r="O225" i="8"/>
  <c r="P224" i="8"/>
  <c r="O224" i="8"/>
  <c r="P223" i="8"/>
  <c r="O223" i="8"/>
  <c r="P222" i="8"/>
  <c r="O222" i="8"/>
  <c r="P221" i="8"/>
  <c r="O221" i="8"/>
  <c r="P220" i="8"/>
  <c r="O220" i="8"/>
  <c r="P219" i="8"/>
  <c r="O219" i="8"/>
  <c r="P218" i="8"/>
  <c r="O218" i="8"/>
  <c r="P217" i="8"/>
  <c r="O217" i="8"/>
  <c r="P216" i="8"/>
  <c r="O216" i="8"/>
  <c r="P215" i="8"/>
  <c r="O215" i="8"/>
  <c r="P214" i="8"/>
  <c r="O214" i="8"/>
  <c r="P213" i="8"/>
  <c r="O213" i="8"/>
  <c r="P212" i="8"/>
  <c r="O212" i="8"/>
  <c r="P211" i="8"/>
  <c r="O211" i="8"/>
  <c r="P210" i="8"/>
  <c r="O210" i="8"/>
  <c r="P209" i="8"/>
  <c r="O209" i="8"/>
  <c r="P208" i="8"/>
  <c r="O208" i="8"/>
  <c r="P207" i="8"/>
  <c r="O207" i="8"/>
  <c r="P206" i="8"/>
  <c r="O206" i="8"/>
  <c r="P205" i="8"/>
  <c r="O205" i="8"/>
  <c r="P204" i="8"/>
  <c r="O204" i="8"/>
  <c r="P203" i="8"/>
  <c r="O203" i="8"/>
  <c r="P202" i="8"/>
  <c r="O202" i="8"/>
  <c r="P201" i="8"/>
  <c r="O201" i="8"/>
  <c r="P200" i="8"/>
  <c r="O200" i="8"/>
  <c r="P199" i="8"/>
  <c r="O199" i="8"/>
  <c r="P198" i="8"/>
  <c r="O198" i="8"/>
  <c r="P197" i="8"/>
  <c r="O197" i="8"/>
  <c r="P196" i="8"/>
  <c r="O196" i="8"/>
  <c r="P195" i="8"/>
  <c r="O195" i="8"/>
  <c r="P194" i="8"/>
  <c r="O194" i="8"/>
  <c r="P193" i="8"/>
  <c r="O193" i="8"/>
  <c r="P192" i="8"/>
  <c r="O192" i="8"/>
  <c r="P191" i="8"/>
  <c r="O191" i="8"/>
  <c r="P190" i="8"/>
  <c r="O190" i="8"/>
  <c r="P189" i="8"/>
  <c r="O189" i="8"/>
  <c r="P188" i="8"/>
  <c r="O188" i="8"/>
  <c r="P187" i="8"/>
  <c r="O187" i="8"/>
  <c r="P186" i="8"/>
  <c r="O186" i="8"/>
  <c r="P185" i="8"/>
  <c r="O185" i="8"/>
  <c r="P184" i="8"/>
  <c r="O184" i="8"/>
  <c r="P183" i="8"/>
  <c r="O183" i="8"/>
  <c r="P182" i="8"/>
  <c r="O182" i="8"/>
  <c r="P181" i="8"/>
  <c r="O181" i="8"/>
  <c r="P180" i="8"/>
  <c r="O180" i="8"/>
  <c r="P179" i="8"/>
  <c r="O179" i="8"/>
  <c r="P178" i="8"/>
  <c r="O178" i="8"/>
  <c r="P177" i="8"/>
  <c r="O177" i="8"/>
  <c r="P176" i="8"/>
  <c r="O176" i="8"/>
  <c r="P175" i="8"/>
  <c r="O175" i="8"/>
  <c r="P174" i="8"/>
  <c r="O174" i="8"/>
  <c r="P173" i="8"/>
  <c r="O173" i="8"/>
  <c r="P172" i="8"/>
  <c r="O172" i="8"/>
  <c r="P171" i="8"/>
  <c r="O171" i="8"/>
  <c r="P170" i="8"/>
  <c r="O170" i="8"/>
  <c r="P169" i="8"/>
  <c r="O169" i="8"/>
  <c r="P168" i="8"/>
  <c r="O168" i="8"/>
  <c r="P167" i="8"/>
  <c r="O167" i="8"/>
  <c r="P166" i="8"/>
  <c r="O166" i="8"/>
  <c r="P165" i="8"/>
  <c r="O165" i="8"/>
  <c r="P164" i="8"/>
  <c r="O164" i="8"/>
  <c r="P163" i="8"/>
  <c r="O163" i="8"/>
  <c r="P162" i="8"/>
  <c r="O162" i="8"/>
  <c r="P161" i="8"/>
  <c r="O161" i="8"/>
  <c r="P160" i="8"/>
  <c r="O160" i="8"/>
  <c r="P159" i="8"/>
  <c r="O159" i="8"/>
  <c r="P158" i="8"/>
  <c r="O158" i="8"/>
  <c r="P157" i="8"/>
  <c r="O157" i="8"/>
  <c r="P156" i="8"/>
  <c r="O156" i="8"/>
  <c r="P155" i="8"/>
  <c r="O155" i="8"/>
  <c r="P154" i="8"/>
  <c r="O154" i="8"/>
  <c r="P153" i="8"/>
  <c r="O153" i="8"/>
  <c r="P152" i="8"/>
  <c r="O152" i="8"/>
  <c r="P151" i="8"/>
  <c r="O151" i="8"/>
  <c r="P150" i="8"/>
  <c r="O150" i="8"/>
  <c r="P149" i="8"/>
  <c r="O149" i="8"/>
  <c r="P148" i="8"/>
  <c r="O148" i="8"/>
  <c r="P147" i="8"/>
  <c r="O147" i="8"/>
  <c r="P146" i="8"/>
  <c r="O146" i="8"/>
  <c r="P145" i="8"/>
  <c r="O145" i="8"/>
  <c r="P144" i="8"/>
  <c r="O144" i="8"/>
  <c r="P143" i="8"/>
  <c r="O143" i="8"/>
  <c r="P142" i="8"/>
  <c r="O142" i="8"/>
  <c r="P141" i="8"/>
  <c r="O141" i="8"/>
  <c r="P140" i="8"/>
  <c r="O140" i="8"/>
  <c r="P139" i="8"/>
  <c r="O139" i="8"/>
  <c r="P138" i="8"/>
  <c r="O138" i="8"/>
  <c r="P137" i="8"/>
  <c r="O137" i="8"/>
  <c r="P136" i="8"/>
  <c r="O136" i="8"/>
  <c r="P135" i="8"/>
  <c r="O135" i="8"/>
  <c r="P134" i="8"/>
  <c r="O134" i="8"/>
  <c r="P133" i="8"/>
  <c r="O133" i="8"/>
  <c r="P132" i="8"/>
  <c r="O132" i="8"/>
  <c r="P131" i="8"/>
  <c r="O131" i="8"/>
  <c r="P130" i="8"/>
  <c r="O130" i="8"/>
  <c r="P129" i="8"/>
  <c r="O129" i="8"/>
  <c r="P128" i="8"/>
  <c r="O128" i="8"/>
  <c r="P127" i="8"/>
  <c r="O127" i="8"/>
  <c r="P126" i="8"/>
  <c r="O126" i="8"/>
  <c r="P125" i="8"/>
  <c r="O125" i="8"/>
  <c r="P124" i="8"/>
  <c r="O124" i="8"/>
  <c r="P123" i="8"/>
  <c r="O123" i="8"/>
  <c r="P122" i="8"/>
  <c r="O122" i="8"/>
  <c r="P121" i="8"/>
  <c r="O121" i="8"/>
  <c r="P120" i="8"/>
  <c r="O120" i="8"/>
  <c r="P119" i="8"/>
  <c r="O119" i="8"/>
  <c r="P118" i="8"/>
  <c r="O118" i="8"/>
  <c r="P117" i="8"/>
  <c r="O117" i="8"/>
  <c r="P116" i="8"/>
  <c r="O116" i="8"/>
  <c r="P115" i="8"/>
  <c r="O115" i="8"/>
  <c r="P114" i="8"/>
  <c r="O114" i="8"/>
  <c r="P113" i="8"/>
  <c r="O113" i="8"/>
  <c r="P112" i="8"/>
  <c r="O112" i="8"/>
  <c r="P111" i="8"/>
  <c r="O111" i="8"/>
  <c r="P110" i="8"/>
  <c r="O110" i="8"/>
  <c r="P109" i="8"/>
  <c r="O109" i="8"/>
  <c r="P108" i="8"/>
  <c r="O108" i="8"/>
  <c r="P107" i="8"/>
  <c r="O107" i="8"/>
  <c r="P106" i="8"/>
  <c r="O106" i="8"/>
  <c r="P105" i="8"/>
  <c r="O105" i="8"/>
  <c r="P104" i="8"/>
  <c r="O104" i="8"/>
  <c r="P103" i="8"/>
  <c r="O103" i="8"/>
  <c r="P102" i="8"/>
  <c r="O102" i="8"/>
  <c r="P101" i="8"/>
  <c r="O101" i="8"/>
  <c r="P100" i="8"/>
  <c r="O100" i="8"/>
  <c r="P99" i="8"/>
  <c r="O99" i="8"/>
  <c r="P98" i="8"/>
  <c r="O98" i="8"/>
  <c r="P97" i="8"/>
  <c r="O97" i="8"/>
  <c r="P96" i="8"/>
  <c r="O96" i="8"/>
  <c r="P95" i="8"/>
  <c r="O95" i="8"/>
  <c r="P94" i="8"/>
  <c r="O94" i="8"/>
  <c r="P93" i="8"/>
  <c r="O93" i="8"/>
  <c r="P92" i="8"/>
  <c r="O92" i="8"/>
  <c r="P91" i="8"/>
  <c r="O91" i="8"/>
  <c r="P90" i="8"/>
  <c r="O90" i="8"/>
  <c r="P89" i="8"/>
  <c r="O89" i="8"/>
  <c r="P88" i="8"/>
  <c r="O88" i="8"/>
  <c r="P87" i="8"/>
  <c r="O87" i="8"/>
  <c r="P86" i="8"/>
  <c r="O86" i="8"/>
  <c r="P85" i="8"/>
  <c r="O85" i="8"/>
  <c r="P84" i="8"/>
  <c r="O84" i="8"/>
  <c r="P83" i="8"/>
  <c r="O83" i="8"/>
  <c r="P82" i="8"/>
  <c r="O82" i="8"/>
  <c r="P81" i="8"/>
  <c r="O81" i="8"/>
  <c r="P80" i="8"/>
  <c r="O80" i="8"/>
  <c r="P79" i="8"/>
  <c r="O79" i="8"/>
  <c r="P78" i="8"/>
  <c r="O78" i="8"/>
  <c r="P77" i="8"/>
  <c r="O77" i="8"/>
  <c r="P76" i="8"/>
  <c r="O76" i="8"/>
  <c r="P75" i="8"/>
  <c r="O75" i="8"/>
  <c r="P74" i="8"/>
  <c r="O74" i="8"/>
  <c r="P73" i="8"/>
  <c r="O73" i="8"/>
  <c r="P72" i="8"/>
  <c r="O72" i="8"/>
  <c r="P71" i="8"/>
  <c r="O71" i="8"/>
  <c r="P70" i="8"/>
  <c r="O70" i="8"/>
  <c r="P69" i="8"/>
  <c r="O69" i="8"/>
  <c r="P68" i="8"/>
  <c r="O68" i="8"/>
  <c r="P67" i="8"/>
  <c r="O67" i="8"/>
  <c r="P66" i="8"/>
  <c r="O66" i="8"/>
  <c r="P65" i="8"/>
  <c r="O65" i="8"/>
  <c r="P64" i="8"/>
  <c r="O64" i="8"/>
  <c r="P63" i="8"/>
  <c r="O63" i="8"/>
  <c r="P62" i="8"/>
  <c r="O62" i="8"/>
  <c r="P61" i="8"/>
  <c r="O61" i="8"/>
  <c r="P60" i="8"/>
  <c r="O60" i="8"/>
  <c r="P59" i="8"/>
  <c r="O59" i="8"/>
  <c r="P58" i="8"/>
  <c r="O58" i="8"/>
  <c r="P57" i="8"/>
  <c r="O57" i="8"/>
  <c r="P56" i="8"/>
  <c r="O56" i="8"/>
  <c r="P55" i="8"/>
  <c r="O55" i="8"/>
  <c r="P54" i="8"/>
  <c r="O54" i="8"/>
  <c r="P53" i="8"/>
  <c r="O53" i="8"/>
  <c r="P52" i="8"/>
  <c r="O52" i="8"/>
  <c r="P51" i="8"/>
  <c r="O51" i="8"/>
  <c r="P50" i="8"/>
  <c r="O50" i="8"/>
  <c r="P49" i="8"/>
  <c r="O49" i="8"/>
  <c r="P48" i="8"/>
  <c r="O48" i="8"/>
  <c r="P47" i="8"/>
  <c r="O47" i="8"/>
  <c r="P46" i="8"/>
  <c r="O46" i="8"/>
  <c r="P45" i="8"/>
  <c r="O45" i="8"/>
  <c r="P44" i="8"/>
  <c r="O44" i="8"/>
  <c r="P43" i="8"/>
  <c r="O43" i="8"/>
  <c r="P42" i="8"/>
  <c r="O42" i="8"/>
  <c r="P41" i="8"/>
  <c r="O41" i="8"/>
  <c r="P40" i="8"/>
  <c r="O40" i="8"/>
  <c r="P39" i="8"/>
  <c r="O39" i="8"/>
  <c r="P38" i="8"/>
  <c r="O38" i="8"/>
  <c r="P37" i="8"/>
  <c r="O37" i="8"/>
  <c r="P36" i="8"/>
  <c r="O36" i="8"/>
  <c r="P35" i="8"/>
  <c r="O35" i="8"/>
  <c r="P34" i="8"/>
  <c r="O34" i="8"/>
  <c r="P33" i="8"/>
  <c r="O33" i="8"/>
  <c r="P32" i="8"/>
  <c r="O32" i="8"/>
  <c r="P31" i="8"/>
  <c r="O31" i="8"/>
  <c r="P30" i="8"/>
  <c r="O30" i="8"/>
  <c r="P29" i="8"/>
  <c r="O29" i="8"/>
  <c r="P28" i="8"/>
  <c r="O28" i="8"/>
  <c r="P27" i="8"/>
  <c r="O27" i="8"/>
  <c r="P26" i="8"/>
  <c r="O26" i="8"/>
  <c r="P25" i="8"/>
  <c r="O25" i="8"/>
  <c r="P24" i="8"/>
  <c r="O24" i="8"/>
  <c r="P23" i="8"/>
  <c r="O23" i="8"/>
  <c r="P22" i="8"/>
  <c r="O22" i="8"/>
  <c r="P21" i="8"/>
  <c r="O21" i="8"/>
  <c r="P20" i="8"/>
  <c r="O20" i="8"/>
  <c r="P19" i="8"/>
  <c r="O19" i="8"/>
  <c r="P18" i="8"/>
  <c r="O18" i="8"/>
  <c r="P17" i="8"/>
  <c r="O17" i="8"/>
  <c r="P16" i="8"/>
  <c r="O16" i="8"/>
  <c r="AM181" i="7" l="1"/>
  <c r="AN181" i="7" s="1"/>
  <c r="AM75" i="7"/>
  <c r="AN75" i="7" s="1"/>
  <c r="AK89" i="7"/>
  <c r="AM89" i="7" s="1"/>
  <c r="AN89" i="7" s="1"/>
  <c r="AK102" i="7"/>
  <c r="AM102" i="7" s="1"/>
  <c r="AN102" i="7" s="1"/>
  <c r="AK183" i="7"/>
  <c r="AM182" i="7"/>
  <c r="AN182" i="7" s="1"/>
  <c r="AM167" i="7"/>
  <c r="AN167" i="7" s="1"/>
  <c r="AK168" i="7"/>
  <c r="AK136" i="7"/>
  <c r="AM135" i="7"/>
  <c r="AN135" i="7" s="1"/>
  <c r="AK151" i="7"/>
  <c r="AM150" i="7"/>
  <c r="AN150" i="7" s="1"/>
  <c r="AK119" i="7"/>
  <c r="AM118" i="7"/>
  <c r="AN118" i="7" s="1"/>
  <c r="AK103" i="7"/>
  <c r="AK90" i="7"/>
  <c r="AK77" i="7"/>
  <c r="AM76" i="7"/>
  <c r="AN76" i="7" s="1"/>
  <c r="W143" i="7"/>
  <c r="Y92" i="7"/>
  <c r="Y93" i="7"/>
  <c r="Y94" i="7"/>
  <c r="Z94" i="7" s="1"/>
  <c r="Y95" i="7"/>
  <c r="BV97" i="5"/>
  <c r="BW97" i="5" s="1"/>
  <c r="Y97" i="5"/>
  <c r="Z97" i="5" s="1"/>
  <c r="Y230" i="5"/>
  <c r="Z230" i="5" s="1"/>
  <c r="Y229" i="5"/>
  <c r="Z229" i="5" s="1"/>
  <c r="Y228" i="5"/>
  <c r="Z228" i="5" s="1"/>
  <c r="Y227" i="5"/>
  <c r="Z227" i="5" s="1"/>
  <c r="Y226" i="5"/>
  <c r="Z226" i="5" s="1"/>
  <c r="Y225" i="5"/>
  <c r="Z225" i="5" s="1"/>
  <c r="Y224" i="5"/>
  <c r="Z224" i="5" s="1"/>
  <c r="Y223" i="5"/>
  <c r="Z223" i="5" s="1"/>
  <c r="Y222" i="5"/>
  <c r="Z222" i="5" s="1"/>
  <c r="Y221" i="5"/>
  <c r="Z221" i="5" s="1"/>
  <c r="Y220" i="5"/>
  <c r="Z220" i="5" s="1"/>
  <c r="Y219" i="5"/>
  <c r="Z219" i="5" s="1"/>
  <c r="Y218" i="5"/>
  <c r="Z218" i="5" s="1"/>
  <c r="Y217" i="5"/>
  <c r="Z217" i="5" s="1"/>
  <c r="Y216" i="5"/>
  <c r="Z216" i="5" s="1"/>
  <c r="Y215" i="5"/>
  <c r="Z215" i="5" s="1"/>
  <c r="Y214" i="5"/>
  <c r="Z214" i="5" s="1"/>
  <c r="Y213" i="5"/>
  <c r="Z213" i="5" s="1"/>
  <c r="Y212" i="5"/>
  <c r="Z212" i="5" s="1"/>
  <c r="Y211" i="5"/>
  <c r="Z211" i="5" s="1"/>
  <c r="Y210" i="5"/>
  <c r="Z210" i="5" s="1"/>
  <c r="Y209" i="5"/>
  <c r="Z209" i="5" s="1"/>
  <c r="Y208" i="5"/>
  <c r="Z208" i="5" s="1"/>
  <c r="Y207" i="5"/>
  <c r="Z207" i="5" s="1"/>
  <c r="Y206" i="5"/>
  <c r="Z206" i="5" s="1"/>
  <c r="Y205" i="5"/>
  <c r="Z205" i="5" s="1"/>
  <c r="Y204" i="5"/>
  <c r="Z204" i="5" s="1"/>
  <c r="Y203" i="5"/>
  <c r="Z203" i="5" s="1"/>
  <c r="Y202" i="5"/>
  <c r="Z202" i="5" s="1"/>
  <c r="Y201" i="5"/>
  <c r="Z201" i="5" s="1"/>
  <c r="Y200" i="5"/>
  <c r="Z200" i="5" s="1"/>
  <c r="Y199" i="5"/>
  <c r="Z199" i="5" s="1"/>
  <c r="Y198" i="5"/>
  <c r="Z198" i="5" s="1"/>
  <c r="Y197" i="5"/>
  <c r="Z197" i="5" s="1"/>
  <c r="Y196" i="5"/>
  <c r="Z196" i="5" s="1"/>
  <c r="Y195" i="5"/>
  <c r="Z195" i="5" s="1"/>
  <c r="Y194" i="5"/>
  <c r="Z194" i="5" s="1"/>
  <c r="Y193" i="5"/>
  <c r="Z193" i="5" s="1"/>
  <c r="Y192" i="5"/>
  <c r="Z192" i="5" s="1"/>
  <c r="Y191" i="5"/>
  <c r="Z191" i="5" s="1"/>
  <c r="Y190" i="5"/>
  <c r="Z190" i="5" s="1"/>
  <c r="Y189" i="5"/>
  <c r="Z189" i="5" s="1"/>
  <c r="Y188" i="5"/>
  <c r="Z188" i="5" s="1"/>
  <c r="Y187" i="5"/>
  <c r="Z187" i="5" s="1"/>
  <c r="Y186" i="5"/>
  <c r="Z186" i="5" s="1"/>
  <c r="Y185" i="5"/>
  <c r="Z185" i="5" s="1"/>
  <c r="Y184" i="5"/>
  <c r="Z184" i="5" s="1"/>
  <c r="Y183" i="5"/>
  <c r="Z183" i="5" s="1"/>
  <c r="Y182" i="5"/>
  <c r="Z182" i="5" s="1"/>
  <c r="Y181" i="5"/>
  <c r="Z181" i="5" s="1"/>
  <c r="Y180" i="5"/>
  <c r="Z180" i="5" s="1"/>
  <c r="Y179" i="5"/>
  <c r="Z179" i="5" s="1"/>
  <c r="Y178" i="5"/>
  <c r="Z178" i="5" s="1"/>
  <c r="Y177" i="5"/>
  <c r="Z177" i="5" s="1"/>
  <c r="Y176" i="5"/>
  <c r="Z176" i="5" s="1"/>
  <c r="Y175" i="5"/>
  <c r="Z175" i="5" s="1"/>
  <c r="Y174" i="5"/>
  <c r="Z174" i="5" s="1"/>
  <c r="Y173" i="5"/>
  <c r="Z173" i="5" s="1"/>
  <c r="Y172" i="5"/>
  <c r="Z172" i="5" s="1"/>
  <c r="Y171" i="5"/>
  <c r="Z171" i="5" s="1"/>
  <c r="Y170" i="5"/>
  <c r="Z170" i="5" s="1"/>
  <c r="Y169" i="5"/>
  <c r="Z169" i="5" s="1"/>
  <c r="Y168" i="5"/>
  <c r="Z168" i="5" s="1"/>
  <c r="Y167" i="5"/>
  <c r="Z167" i="5" s="1"/>
  <c r="Y166" i="5"/>
  <c r="Z166" i="5" s="1"/>
  <c r="Y165" i="5"/>
  <c r="Z165" i="5" s="1"/>
  <c r="Y164" i="5"/>
  <c r="Z164" i="5" s="1"/>
  <c r="Y163" i="5"/>
  <c r="Z163" i="5" s="1"/>
  <c r="Y162" i="5"/>
  <c r="Z162" i="5" s="1"/>
  <c r="Y161" i="5"/>
  <c r="Z161" i="5" s="1"/>
  <c r="Y160" i="5"/>
  <c r="Z160" i="5" s="1"/>
  <c r="Y159" i="5"/>
  <c r="Z159" i="5" s="1"/>
  <c r="Y158" i="5"/>
  <c r="Z158" i="5" s="1"/>
  <c r="Y157" i="5"/>
  <c r="Z157" i="5" s="1"/>
  <c r="Y156" i="5"/>
  <c r="Z156" i="5" s="1"/>
  <c r="Y155" i="5"/>
  <c r="Z155" i="5" s="1"/>
  <c r="Y154" i="5"/>
  <c r="Z154" i="5" s="1"/>
  <c r="Y153" i="5"/>
  <c r="Z153" i="5" s="1"/>
  <c r="Y152" i="5"/>
  <c r="Z152" i="5" s="1"/>
  <c r="Y151" i="5"/>
  <c r="Z151" i="5" s="1"/>
  <c r="Y150" i="5"/>
  <c r="Z150" i="5" s="1"/>
  <c r="Y149" i="5"/>
  <c r="Z149" i="5" s="1"/>
  <c r="Y148" i="5"/>
  <c r="Z148" i="5" s="1"/>
  <c r="Y147" i="5"/>
  <c r="Z147" i="5" s="1"/>
  <c r="Y146" i="5"/>
  <c r="Z146" i="5" s="1"/>
  <c r="Y145" i="5"/>
  <c r="Z145" i="5" s="1"/>
  <c r="Y144" i="5"/>
  <c r="Z144" i="5" s="1"/>
  <c r="Y143" i="5"/>
  <c r="Z143" i="5" s="1"/>
  <c r="Y142" i="5"/>
  <c r="Z142" i="5" s="1"/>
  <c r="Y141" i="5"/>
  <c r="Z141" i="5" s="1"/>
  <c r="Y139" i="5"/>
  <c r="Z139" i="5" s="1"/>
  <c r="Y138" i="5"/>
  <c r="Z138" i="5" s="1"/>
  <c r="Y137" i="5"/>
  <c r="Z137" i="5" s="1"/>
  <c r="Y136" i="5"/>
  <c r="Z136" i="5" s="1"/>
  <c r="Y135" i="5"/>
  <c r="Z135" i="5" s="1"/>
  <c r="Y134" i="5"/>
  <c r="Z134" i="5" s="1"/>
  <c r="Y133" i="5"/>
  <c r="Z133" i="5" s="1"/>
  <c r="Y132" i="5"/>
  <c r="Z132" i="5" s="1"/>
  <c r="Y131" i="5"/>
  <c r="Z131" i="5" s="1"/>
  <c r="Y130" i="5"/>
  <c r="Z130" i="5" s="1"/>
  <c r="Y129" i="5"/>
  <c r="Z129" i="5" s="1"/>
  <c r="Y128" i="5"/>
  <c r="Z128" i="5" s="1"/>
  <c r="Y127" i="5"/>
  <c r="Z127" i="5" s="1"/>
  <c r="Y124" i="5"/>
  <c r="Z124" i="5" s="1"/>
  <c r="Y123" i="5"/>
  <c r="Z123" i="5" s="1"/>
  <c r="Y122" i="5"/>
  <c r="Z122" i="5" s="1"/>
  <c r="Y121" i="5"/>
  <c r="Z121" i="5" s="1"/>
  <c r="Y120" i="5"/>
  <c r="Z120" i="5" s="1"/>
  <c r="Y119" i="5"/>
  <c r="Z119" i="5" s="1"/>
  <c r="Y118" i="5"/>
  <c r="Z118" i="5" s="1"/>
  <c r="Y117" i="5"/>
  <c r="Z117" i="5" s="1"/>
  <c r="Y116" i="5"/>
  <c r="Z116" i="5" s="1"/>
  <c r="Y115" i="5"/>
  <c r="Z115" i="5" s="1"/>
  <c r="Y114" i="5"/>
  <c r="Z114" i="5" s="1"/>
  <c r="Z113" i="5"/>
  <c r="Y112" i="5"/>
  <c r="Z112" i="5" s="1"/>
  <c r="Y109" i="5"/>
  <c r="Z109" i="5" s="1"/>
  <c r="Y108" i="5"/>
  <c r="Z108" i="5" s="1"/>
  <c r="Y107" i="5"/>
  <c r="Z107" i="5" s="1"/>
  <c r="Y106" i="5"/>
  <c r="Z106" i="5" s="1"/>
  <c r="Y105" i="5"/>
  <c r="Z105" i="5" s="1"/>
  <c r="Y104" i="5"/>
  <c r="Z104" i="5" s="1"/>
  <c r="Y103" i="5"/>
  <c r="Z103" i="5" s="1"/>
  <c r="Y102" i="5"/>
  <c r="Z102" i="5" s="1"/>
  <c r="Y101" i="5"/>
  <c r="Z101" i="5" s="1"/>
  <c r="Y100" i="5"/>
  <c r="Z100" i="5" s="1"/>
  <c r="Y99" i="5"/>
  <c r="Z99" i="5" s="1"/>
  <c r="Y98" i="5"/>
  <c r="Z98" i="5" s="1"/>
  <c r="Y96" i="5"/>
  <c r="Z96" i="5" s="1"/>
  <c r="Y95" i="5"/>
  <c r="Z95" i="5" s="1"/>
  <c r="Y94" i="5"/>
  <c r="Z94" i="5" s="1"/>
  <c r="Y93" i="5"/>
  <c r="Z93" i="5" s="1"/>
  <c r="Y92" i="5"/>
  <c r="Z92" i="5" s="1"/>
  <c r="Y91" i="5"/>
  <c r="Z91" i="5" s="1"/>
  <c r="Y90" i="5"/>
  <c r="Z90" i="5" s="1"/>
  <c r="Y89" i="5"/>
  <c r="Z89" i="5" s="1"/>
  <c r="Y88" i="5"/>
  <c r="Z88" i="5" s="1"/>
  <c r="Y87" i="5"/>
  <c r="Z87" i="5" s="1"/>
  <c r="Y86" i="5"/>
  <c r="Z86" i="5" s="1"/>
  <c r="Y85" i="5"/>
  <c r="Z85" i="5" s="1"/>
  <c r="Y84" i="5"/>
  <c r="Z84" i="5" s="1"/>
  <c r="Y83" i="5"/>
  <c r="Z83" i="5" s="1"/>
  <c r="Y82" i="5"/>
  <c r="Z82" i="5" s="1"/>
  <c r="Y81" i="5"/>
  <c r="Z81" i="5" s="1"/>
  <c r="Y80" i="5"/>
  <c r="Z80" i="5" s="1"/>
  <c r="Y79" i="5"/>
  <c r="Z79" i="5" s="1"/>
  <c r="Y78" i="5"/>
  <c r="Z78" i="5" s="1"/>
  <c r="Y77" i="5"/>
  <c r="Z77" i="5" s="1"/>
  <c r="Y76" i="5"/>
  <c r="Z76" i="5" s="1"/>
  <c r="Y75" i="5"/>
  <c r="Z75" i="5" s="1"/>
  <c r="Y74" i="5"/>
  <c r="Z74" i="5" s="1"/>
  <c r="Y73" i="5"/>
  <c r="Z73" i="5" s="1"/>
  <c r="Y72" i="5"/>
  <c r="Z72" i="5" s="1"/>
  <c r="Y71" i="5"/>
  <c r="Z71" i="5" s="1"/>
  <c r="Y70" i="5"/>
  <c r="Z70" i="5" s="1"/>
  <c r="Y69" i="5"/>
  <c r="Z69" i="5" s="1"/>
  <c r="Y68" i="5"/>
  <c r="Z68" i="5" s="1"/>
  <c r="Y67" i="5"/>
  <c r="Z67" i="5" s="1"/>
  <c r="Y66" i="5"/>
  <c r="Z66" i="5" s="1"/>
  <c r="Y65" i="5"/>
  <c r="Z65" i="5" s="1"/>
  <c r="Y64" i="5"/>
  <c r="Z64" i="5" s="1"/>
  <c r="Y63" i="5"/>
  <c r="Z63" i="5" s="1"/>
  <c r="Y62" i="5"/>
  <c r="Z62" i="5" s="1"/>
  <c r="Y61" i="5"/>
  <c r="Z61" i="5" s="1"/>
  <c r="Y60" i="5"/>
  <c r="Z60" i="5" s="1"/>
  <c r="Y59" i="5"/>
  <c r="Z59" i="5" s="1"/>
  <c r="Y58" i="5"/>
  <c r="Z58" i="5" s="1"/>
  <c r="Y57" i="5"/>
  <c r="Z57" i="5" s="1"/>
  <c r="Y56" i="5"/>
  <c r="Z56" i="5" s="1"/>
  <c r="Y55" i="5"/>
  <c r="Z55" i="5" s="1"/>
  <c r="Y54" i="5"/>
  <c r="Z54" i="5" s="1"/>
  <c r="Y53" i="5"/>
  <c r="Z53" i="5" s="1"/>
  <c r="Y52" i="5"/>
  <c r="Z52" i="5" s="1"/>
  <c r="Y51" i="5"/>
  <c r="Z51" i="5" s="1"/>
  <c r="Y50" i="5"/>
  <c r="Z50" i="5" s="1"/>
  <c r="Y49" i="5"/>
  <c r="Z49" i="5" s="1"/>
  <c r="Y48" i="5"/>
  <c r="Z48" i="5" s="1"/>
  <c r="Y47" i="5"/>
  <c r="Z47" i="5" s="1"/>
  <c r="Y46" i="5"/>
  <c r="Z46" i="5" s="1"/>
  <c r="Y45" i="5"/>
  <c r="Z45" i="5" s="1"/>
  <c r="Y44" i="5"/>
  <c r="Z44" i="5" s="1"/>
  <c r="Y43" i="5"/>
  <c r="Z43" i="5" s="1"/>
  <c r="Y42" i="5"/>
  <c r="Z42" i="5" s="1"/>
  <c r="Y41" i="5"/>
  <c r="Z41" i="5" s="1"/>
  <c r="Y40" i="5"/>
  <c r="Z40" i="5" s="1"/>
  <c r="Y39" i="5"/>
  <c r="Z39" i="5" s="1"/>
  <c r="Y38" i="5"/>
  <c r="Z38" i="5" s="1"/>
  <c r="Y37" i="5"/>
  <c r="Z37" i="5" s="1"/>
  <c r="Y36" i="5"/>
  <c r="Z36" i="5" s="1"/>
  <c r="Y35" i="5"/>
  <c r="Z35" i="5" s="1"/>
  <c r="Y34" i="5"/>
  <c r="Z34" i="5" s="1"/>
  <c r="Y33" i="5"/>
  <c r="Z33" i="5" s="1"/>
  <c r="Y32" i="5"/>
  <c r="Z32" i="5" s="1"/>
  <c r="Y31" i="5"/>
  <c r="Z31" i="5" s="1"/>
  <c r="Y30" i="5"/>
  <c r="Z30" i="5" s="1"/>
  <c r="Y29" i="5"/>
  <c r="Z29" i="5" s="1"/>
  <c r="Y28" i="5"/>
  <c r="Z28" i="5" s="1"/>
  <c r="Y27" i="5"/>
  <c r="Z27" i="5" s="1"/>
  <c r="Y26" i="5"/>
  <c r="Z26" i="5" s="1"/>
  <c r="Y25" i="5"/>
  <c r="Z25" i="5" s="1"/>
  <c r="Y24" i="5"/>
  <c r="Z24" i="5" s="1"/>
  <c r="Y23" i="5"/>
  <c r="Z23" i="5" s="1"/>
  <c r="Y22" i="5"/>
  <c r="Z22" i="5" s="1"/>
  <c r="Y21" i="5"/>
  <c r="Z21" i="5" s="1"/>
  <c r="Y20" i="5"/>
  <c r="Z20" i="5" s="1"/>
  <c r="Y19" i="5"/>
  <c r="Z19" i="5" s="1"/>
  <c r="Y18" i="5"/>
  <c r="Z18" i="5" s="1"/>
  <c r="Y17" i="5"/>
  <c r="Z17" i="5" s="1"/>
  <c r="Y16" i="5"/>
  <c r="Z16" i="5" s="1"/>
  <c r="CB126" i="5" l="1"/>
  <c r="AK78" i="7"/>
  <c r="AM77" i="7"/>
  <c r="AN77" i="7" s="1"/>
  <c r="AK152" i="7"/>
  <c r="AM151" i="7"/>
  <c r="AN151" i="7" s="1"/>
  <c r="AK91" i="7"/>
  <c r="AM90" i="7"/>
  <c r="AN90" i="7" s="1"/>
  <c r="AK137" i="7"/>
  <c r="AM136" i="7"/>
  <c r="AN136" i="7" s="1"/>
  <c r="AM168" i="7"/>
  <c r="AN168" i="7" s="1"/>
  <c r="AK169" i="7"/>
  <c r="AK104" i="7"/>
  <c r="AM103" i="7"/>
  <c r="AN103" i="7" s="1"/>
  <c r="AK120" i="7"/>
  <c r="AM119" i="7"/>
  <c r="AN119" i="7" s="1"/>
  <c r="AM183" i="7"/>
  <c r="AN183" i="7" s="1"/>
  <c r="AK184" i="7"/>
  <c r="BX97" i="5"/>
  <c r="AF244" i="7"/>
  <c r="AG244" i="7" s="1"/>
  <c r="AF243" i="7"/>
  <c r="AG243" i="7" s="1"/>
  <c r="AF242" i="7"/>
  <c r="AG242" i="7" s="1"/>
  <c r="AF241" i="7"/>
  <c r="AG241" i="7" s="1"/>
  <c r="AF240" i="7"/>
  <c r="AG240" i="7" s="1"/>
  <c r="AF239" i="7"/>
  <c r="AG239" i="7" s="1"/>
  <c r="AF238" i="7"/>
  <c r="AG238" i="7" s="1"/>
  <c r="AF237" i="7"/>
  <c r="AG237" i="7" s="1"/>
  <c r="AF236" i="7"/>
  <c r="AG236" i="7" s="1"/>
  <c r="AF235" i="7"/>
  <c r="AG235" i="7" s="1"/>
  <c r="AF234" i="7"/>
  <c r="AG234" i="7" s="1"/>
  <c r="AF233" i="7"/>
  <c r="AG233" i="7" s="1"/>
  <c r="AF232" i="7"/>
  <c r="AG232" i="7" s="1"/>
  <c r="AF231" i="7"/>
  <c r="AG231" i="7" s="1"/>
  <c r="AF230" i="7"/>
  <c r="AG230" i="7" s="1"/>
  <c r="AF229" i="7"/>
  <c r="AG229" i="7" s="1"/>
  <c r="AF228" i="7"/>
  <c r="AG228" i="7" s="1"/>
  <c r="AF227" i="7"/>
  <c r="AG227" i="7" s="1"/>
  <c r="AF226" i="7"/>
  <c r="AG226" i="7" s="1"/>
  <c r="AF225" i="7"/>
  <c r="AG225" i="7" s="1"/>
  <c r="AF224" i="7"/>
  <c r="AG224" i="7" s="1"/>
  <c r="AF223" i="7"/>
  <c r="AG223" i="7" s="1"/>
  <c r="AF222" i="7"/>
  <c r="AG222" i="7" s="1"/>
  <c r="AF221" i="7"/>
  <c r="AG221" i="7" s="1"/>
  <c r="AF220" i="7"/>
  <c r="AG220" i="7" s="1"/>
  <c r="AF219" i="7"/>
  <c r="AG219" i="7" s="1"/>
  <c r="AF218" i="7"/>
  <c r="AG218" i="7" s="1"/>
  <c r="AF217" i="7"/>
  <c r="AG217" i="7" s="1"/>
  <c r="AF216" i="7"/>
  <c r="AG216" i="7" s="1"/>
  <c r="AF215" i="7"/>
  <c r="AG215" i="7" s="1"/>
  <c r="AF214" i="7"/>
  <c r="AG214" i="7" s="1"/>
  <c r="AF213" i="7"/>
  <c r="AG213" i="7" s="1"/>
  <c r="AF212" i="7"/>
  <c r="AG212" i="7" s="1"/>
  <c r="AF211" i="7"/>
  <c r="AG211" i="7" s="1"/>
  <c r="AF210" i="7"/>
  <c r="AG210" i="7" s="1"/>
  <c r="AF209" i="7"/>
  <c r="AG209" i="7" s="1"/>
  <c r="AF208" i="7"/>
  <c r="AG208" i="7" s="1"/>
  <c r="AF207" i="7"/>
  <c r="AG207" i="7" s="1"/>
  <c r="AF206" i="7"/>
  <c r="AG206" i="7" s="1"/>
  <c r="AF205" i="7"/>
  <c r="AG205" i="7" s="1"/>
  <c r="AF204" i="7"/>
  <c r="AG204" i="7" s="1"/>
  <c r="AF203" i="7"/>
  <c r="AG203" i="7" s="1"/>
  <c r="AF202" i="7"/>
  <c r="AG202" i="7" s="1"/>
  <c r="AF201" i="7"/>
  <c r="AG201" i="7" s="1"/>
  <c r="AF200" i="7"/>
  <c r="AG200" i="7" s="1"/>
  <c r="AF199" i="7"/>
  <c r="AG199" i="7" s="1"/>
  <c r="AF198" i="7"/>
  <c r="AG198" i="7" s="1"/>
  <c r="AF197" i="7"/>
  <c r="AG197" i="7" s="1"/>
  <c r="AF196" i="7"/>
  <c r="AG196" i="7" s="1"/>
  <c r="AF195" i="7"/>
  <c r="AG195" i="7" s="1"/>
  <c r="AF194" i="7"/>
  <c r="AG194" i="7" s="1"/>
  <c r="AF193" i="7"/>
  <c r="AG193" i="7" s="1"/>
  <c r="AF192" i="7"/>
  <c r="AG192" i="7" s="1"/>
  <c r="AF191" i="7"/>
  <c r="AG191" i="7" s="1"/>
  <c r="AF190" i="7"/>
  <c r="AG190" i="7" s="1"/>
  <c r="AF177" i="7"/>
  <c r="AG177" i="7" s="1"/>
  <c r="AF176" i="7"/>
  <c r="AG176" i="7" s="1"/>
  <c r="AF175" i="7"/>
  <c r="AG175" i="7" s="1"/>
  <c r="AF174" i="7"/>
  <c r="AG174" i="7" s="1"/>
  <c r="AF173" i="7"/>
  <c r="AG173" i="7" s="1"/>
  <c r="AF162" i="7"/>
  <c r="AG162" i="7" s="1"/>
  <c r="AF161" i="7"/>
  <c r="AG161" i="7" s="1"/>
  <c r="AF160" i="7"/>
  <c r="AG160" i="7" s="1"/>
  <c r="AF159" i="7"/>
  <c r="AG159" i="7" s="1"/>
  <c r="AF158" i="7"/>
  <c r="AG158" i="7" s="1"/>
  <c r="AF146" i="7"/>
  <c r="AG146" i="7" s="1"/>
  <c r="AF145" i="7"/>
  <c r="AG145" i="7" s="1"/>
  <c r="AF144" i="7"/>
  <c r="AG144" i="7" s="1"/>
  <c r="AF143" i="7"/>
  <c r="AG143" i="7" s="1"/>
  <c r="AF142" i="7"/>
  <c r="AG142" i="7" s="1"/>
  <c r="AF128" i="7"/>
  <c r="AG128" i="7" s="1"/>
  <c r="AF127" i="7"/>
  <c r="AG127" i="7" s="1"/>
  <c r="AF126" i="7"/>
  <c r="AG126" i="7" s="1"/>
  <c r="AF113" i="7"/>
  <c r="AG113" i="7" s="1"/>
  <c r="AF112" i="7"/>
  <c r="AG112" i="7" s="1"/>
  <c r="AF111" i="7"/>
  <c r="AG111" i="7" s="1"/>
  <c r="AF110" i="7"/>
  <c r="AG110" i="7" s="1"/>
  <c r="AF97" i="7"/>
  <c r="AG97" i="7" s="1"/>
  <c r="AF96" i="7"/>
  <c r="AG96" i="7" s="1"/>
  <c r="AF95" i="7"/>
  <c r="AG95" i="7" s="1"/>
  <c r="AF84" i="7"/>
  <c r="AG84" i="7" s="1"/>
  <c r="AF83" i="7"/>
  <c r="AG83" i="7" s="1"/>
  <c r="AF82" i="7"/>
  <c r="AG82" i="7" s="1"/>
  <c r="AD72" i="7"/>
  <c r="AF72" i="7" s="1"/>
  <c r="AG72" i="7" s="1"/>
  <c r="AF71" i="7"/>
  <c r="AG71" i="7" s="1"/>
  <c r="AF70" i="7"/>
  <c r="AG70" i="7" s="1"/>
  <c r="AF69" i="7"/>
  <c r="AG69" i="7" s="1"/>
  <c r="AF68" i="7"/>
  <c r="AG68" i="7" s="1"/>
  <c r="AF67" i="7"/>
  <c r="AG67" i="7" s="1"/>
  <c r="AF66" i="7"/>
  <c r="AG66" i="7" s="1"/>
  <c r="AF65" i="7"/>
  <c r="AG65" i="7" s="1"/>
  <c r="AF64" i="7"/>
  <c r="AG64" i="7" s="1"/>
  <c r="AF63" i="7"/>
  <c r="AG63" i="7" s="1"/>
  <c r="AF62" i="7"/>
  <c r="AG62" i="7" s="1"/>
  <c r="AF61" i="7"/>
  <c r="AG61" i="7" s="1"/>
  <c r="AF60" i="7"/>
  <c r="AG60" i="7" s="1"/>
  <c r="AF59" i="7"/>
  <c r="AG59" i="7" s="1"/>
  <c r="AF58" i="7"/>
  <c r="AG58" i="7" s="1"/>
  <c r="AF57" i="7"/>
  <c r="AG57" i="7" s="1"/>
  <c r="AF56" i="7"/>
  <c r="AG56" i="7" s="1"/>
  <c r="AF55" i="7"/>
  <c r="AG55" i="7" s="1"/>
  <c r="AF54" i="7"/>
  <c r="AG54" i="7" s="1"/>
  <c r="AF53" i="7"/>
  <c r="AG53" i="7" s="1"/>
  <c r="AF52" i="7"/>
  <c r="AG52" i="7" s="1"/>
  <c r="AF51" i="7"/>
  <c r="AG51" i="7" s="1"/>
  <c r="AF50" i="7"/>
  <c r="AG50" i="7" s="1"/>
  <c r="AF49" i="7"/>
  <c r="AG49" i="7" s="1"/>
  <c r="AF48" i="7"/>
  <c r="AG48" i="7" s="1"/>
  <c r="AF47" i="7"/>
  <c r="AG47" i="7" s="1"/>
  <c r="AF46" i="7"/>
  <c r="AG46" i="7" s="1"/>
  <c r="AF45" i="7"/>
  <c r="AG45" i="7" s="1"/>
  <c r="AF44" i="7"/>
  <c r="AG44" i="7" s="1"/>
  <c r="AF43" i="7"/>
  <c r="AG43" i="7" s="1"/>
  <c r="AF42" i="7"/>
  <c r="AG42" i="7" s="1"/>
  <c r="AF41" i="7"/>
  <c r="AG41" i="7" s="1"/>
  <c r="AF40" i="7"/>
  <c r="AG40" i="7" s="1"/>
  <c r="AF39" i="7"/>
  <c r="AG39" i="7" s="1"/>
  <c r="AF38" i="7"/>
  <c r="AG38" i="7" s="1"/>
  <c r="AF37" i="7"/>
  <c r="AG37" i="7" s="1"/>
  <c r="AF36" i="7"/>
  <c r="AG36" i="7" s="1"/>
  <c r="AF35" i="7"/>
  <c r="AG35" i="7" s="1"/>
  <c r="AF34" i="7"/>
  <c r="AG34" i="7" s="1"/>
  <c r="AF33" i="7"/>
  <c r="AG33" i="7" s="1"/>
  <c r="AF32" i="7"/>
  <c r="AG32" i="7" s="1"/>
  <c r="AF31" i="7"/>
  <c r="AG31" i="7" s="1"/>
  <c r="AF30" i="7"/>
  <c r="AG30" i="7" s="1"/>
  <c r="AF29" i="7"/>
  <c r="AG29" i="7" s="1"/>
  <c r="AF28" i="7"/>
  <c r="AG28" i="7" s="1"/>
  <c r="AF27" i="7"/>
  <c r="AG27" i="7" s="1"/>
  <c r="AF26" i="7"/>
  <c r="AG26" i="7" s="1"/>
  <c r="AF25" i="7"/>
  <c r="AG25" i="7" s="1"/>
  <c r="AF24" i="7"/>
  <c r="AG24" i="7" s="1"/>
  <c r="AF23" i="7"/>
  <c r="AG23" i="7" s="1"/>
  <c r="AF22" i="7"/>
  <c r="AG22" i="7" s="1"/>
  <c r="AF21" i="7"/>
  <c r="AG21" i="7" s="1"/>
  <c r="AG20" i="7"/>
  <c r="AF19" i="7"/>
  <c r="AG19" i="7" s="1"/>
  <c r="AE20" i="7"/>
  <c r="AE21" i="7" s="1"/>
  <c r="AE22" i="7" s="1"/>
  <c r="AE23" i="7" s="1"/>
  <c r="AE24" i="7" s="1"/>
  <c r="AE25" i="7" s="1"/>
  <c r="AE26" i="7" s="1"/>
  <c r="AE27" i="7" s="1"/>
  <c r="AF18" i="7"/>
  <c r="AG18" i="7" s="1"/>
  <c r="AF17" i="7"/>
  <c r="AG17" i="7" s="1"/>
  <c r="Y244" i="7"/>
  <c r="Z244" i="7" s="1"/>
  <c r="Y243" i="7"/>
  <c r="Z243" i="7" s="1"/>
  <c r="Y242" i="7"/>
  <c r="Z242" i="7" s="1"/>
  <c r="Y241" i="7"/>
  <c r="Z241" i="7" s="1"/>
  <c r="Y240" i="7"/>
  <c r="Z240" i="7" s="1"/>
  <c r="Y239" i="7"/>
  <c r="Z239" i="7" s="1"/>
  <c r="Y238" i="7"/>
  <c r="Z238" i="7" s="1"/>
  <c r="Y237" i="7"/>
  <c r="Z237" i="7" s="1"/>
  <c r="Y236" i="7"/>
  <c r="Z236" i="7" s="1"/>
  <c r="Y235" i="7"/>
  <c r="Z235" i="7" s="1"/>
  <c r="Y234" i="7"/>
  <c r="Z234" i="7" s="1"/>
  <c r="Y233" i="7"/>
  <c r="Z233" i="7" s="1"/>
  <c r="Y232" i="7"/>
  <c r="Z232" i="7" s="1"/>
  <c r="Y231" i="7"/>
  <c r="Z231" i="7" s="1"/>
  <c r="Y230" i="7"/>
  <c r="Z230" i="7" s="1"/>
  <c r="Y229" i="7"/>
  <c r="Z229" i="7" s="1"/>
  <c r="Y228" i="7"/>
  <c r="Z228" i="7" s="1"/>
  <c r="Y227" i="7"/>
  <c r="Z227" i="7" s="1"/>
  <c r="Y226" i="7"/>
  <c r="Z226" i="7" s="1"/>
  <c r="Y225" i="7"/>
  <c r="Z225" i="7" s="1"/>
  <c r="Y224" i="7"/>
  <c r="Z224" i="7" s="1"/>
  <c r="Y223" i="7"/>
  <c r="Z223" i="7" s="1"/>
  <c r="Y222" i="7"/>
  <c r="Z222" i="7" s="1"/>
  <c r="Y221" i="7"/>
  <c r="Z221" i="7" s="1"/>
  <c r="Y220" i="7"/>
  <c r="Z220" i="7" s="1"/>
  <c r="Y219" i="7"/>
  <c r="Z219" i="7" s="1"/>
  <c r="Y218" i="7"/>
  <c r="Z218" i="7" s="1"/>
  <c r="Y217" i="7"/>
  <c r="Z217" i="7" s="1"/>
  <c r="Y216" i="7"/>
  <c r="Z216" i="7" s="1"/>
  <c r="Y215" i="7"/>
  <c r="Z215" i="7" s="1"/>
  <c r="Y214" i="7"/>
  <c r="Z214" i="7" s="1"/>
  <c r="Y213" i="7"/>
  <c r="Z213" i="7" s="1"/>
  <c r="Y212" i="7"/>
  <c r="Z212" i="7" s="1"/>
  <c r="Y211" i="7"/>
  <c r="Z211" i="7" s="1"/>
  <c r="Y210" i="7"/>
  <c r="Z210" i="7" s="1"/>
  <c r="Y209" i="7"/>
  <c r="Z209" i="7" s="1"/>
  <c r="Y208" i="7"/>
  <c r="Z208" i="7" s="1"/>
  <c r="Y207" i="7"/>
  <c r="Z207" i="7" s="1"/>
  <c r="Y206" i="7"/>
  <c r="Z206" i="7" s="1"/>
  <c r="Y205" i="7"/>
  <c r="Z205" i="7" s="1"/>
  <c r="Y204" i="7"/>
  <c r="Z204" i="7" s="1"/>
  <c r="Y203" i="7"/>
  <c r="Z203" i="7" s="1"/>
  <c r="Y202" i="7"/>
  <c r="Z202" i="7" s="1"/>
  <c r="Y201" i="7"/>
  <c r="Z201" i="7" s="1"/>
  <c r="Y200" i="7"/>
  <c r="Z200" i="7" s="1"/>
  <c r="Y199" i="7"/>
  <c r="Z199" i="7" s="1"/>
  <c r="Y198" i="7"/>
  <c r="Z198" i="7" s="1"/>
  <c r="Y197" i="7"/>
  <c r="Z197" i="7" s="1"/>
  <c r="Y196" i="7"/>
  <c r="Z196" i="7" s="1"/>
  <c r="Y195" i="7"/>
  <c r="Z195" i="7" s="1"/>
  <c r="Y194" i="7"/>
  <c r="Z194" i="7" s="1"/>
  <c r="Y193" i="7"/>
  <c r="Z193" i="7" s="1"/>
  <c r="Y192" i="7"/>
  <c r="Z192" i="7" s="1"/>
  <c r="Y191" i="7"/>
  <c r="Z191" i="7" s="1"/>
  <c r="Y190" i="7"/>
  <c r="Z190" i="7" s="1"/>
  <c r="Y177" i="7"/>
  <c r="Z177" i="7" s="1"/>
  <c r="Y176" i="7"/>
  <c r="Z176" i="7" s="1"/>
  <c r="Y175" i="7"/>
  <c r="Z175" i="7" s="1"/>
  <c r="Y174" i="7"/>
  <c r="Z174" i="7" s="1"/>
  <c r="Y173" i="7"/>
  <c r="Z173" i="7" s="1"/>
  <c r="Y162" i="7"/>
  <c r="Z162" i="7" s="1"/>
  <c r="Y161" i="7"/>
  <c r="Z161" i="7" s="1"/>
  <c r="Y160" i="7"/>
  <c r="Z160" i="7" s="1"/>
  <c r="Y159" i="7"/>
  <c r="Z159" i="7" s="1"/>
  <c r="Y158" i="7"/>
  <c r="Z158" i="7" s="1"/>
  <c r="Y146" i="7"/>
  <c r="Z146" i="7" s="1"/>
  <c r="Y143" i="7"/>
  <c r="Z143" i="7" s="1"/>
  <c r="Y142" i="7"/>
  <c r="Z142" i="7" s="1"/>
  <c r="Y130" i="7"/>
  <c r="Z130" i="7" s="1"/>
  <c r="Y129" i="7"/>
  <c r="Z129" i="7" s="1"/>
  <c r="Y128" i="7"/>
  <c r="Z128" i="7" s="1"/>
  <c r="Y127" i="7"/>
  <c r="Z127" i="7" s="1"/>
  <c r="Y126" i="7"/>
  <c r="Z126" i="7" s="1"/>
  <c r="Y113" i="7"/>
  <c r="Z113" i="7" s="1"/>
  <c r="Y112" i="7"/>
  <c r="Z112" i="7" s="1"/>
  <c r="Y111" i="7"/>
  <c r="Z111" i="7" s="1"/>
  <c r="Y110" i="7"/>
  <c r="Z110" i="7" s="1"/>
  <c r="W98" i="7"/>
  <c r="Y97" i="7"/>
  <c r="Z97" i="7" s="1"/>
  <c r="Y96" i="7"/>
  <c r="Z96" i="7" s="1"/>
  <c r="Z95" i="7"/>
  <c r="Z93" i="7"/>
  <c r="Z92" i="7"/>
  <c r="Y91" i="7"/>
  <c r="Z91" i="7" s="1"/>
  <c r="Y90" i="7"/>
  <c r="Z90" i="7" s="1"/>
  <c r="Y89" i="7"/>
  <c r="Z89" i="7" s="1"/>
  <c r="Y88" i="7"/>
  <c r="Z88" i="7" s="1"/>
  <c r="Y87" i="7"/>
  <c r="Z87" i="7" s="1"/>
  <c r="Y86" i="7"/>
  <c r="Z86" i="7" s="1"/>
  <c r="Y85" i="7"/>
  <c r="Z85" i="7" s="1"/>
  <c r="Y84" i="7"/>
  <c r="Z84" i="7" s="1"/>
  <c r="Y83" i="7"/>
  <c r="Z83" i="7" s="1"/>
  <c r="Y82" i="7"/>
  <c r="Z82" i="7" s="1"/>
  <c r="W72" i="7"/>
  <c r="Y72" i="7" s="1"/>
  <c r="Z72" i="7" s="1"/>
  <c r="Y71" i="7"/>
  <c r="Z71" i="7" s="1"/>
  <c r="Y70" i="7"/>
  <c r="Z70" i="7" s="1"/>
  <c r="Y69" i="7"/>
  <c r="Z69" i="7" s="1"/>
  <c r="Y68" i="7"/>
  <c r="Z68" i="7" s="1"/>
  <c r="Y67" i="7"/>
  <c r="Z67" i="7" s="1"/>
  <c r="Y66" i="7"/>
  <c r="Z66" i="7" s="1"/>
  <c r="Y65" i="7"/>
  <c r="Z65" i="7" s="1"/>
  <c r="Y64" i="7"/>
  <c r="Z64" i="7" s="1"/>
  <c r="Y63" i="7"/>
  <c r="Z63" i="7" s="1"/>
  <c r="Y62" i="7"/>
  <c r="Z62" i="7" s="1"/>
  <c r="Y61" i="7"/>
  <c r="Z61" i="7" s="1"/>
  <c r="Y60" i="7"/>
  <c r="Z60" i="7" s="1"/>
  <c r="Y59" i="7"/>
  <c r="Z59" i="7" s="1"/>
  <c r="Y58" i="7"/>
  <c r="Z58" i="7" s="1"/>
  <c r="Y57" i="7"/>
  <c r="Z57" i="7" s="1"/>
  <c r="Y56" i="7"/>
  <c r="Z56" i="7" s="1"/>
  <c r="Y55" i="7"/>
  <c r="Z55" i="7" s="1"/>
  <c r="Y54" i="7"/>
  <c r="Z54" i="7" s="1"/>
  <c r="Y53" i="7"/>
  <c r="Z53" i="7" s="1"/>
  <c r="Y52" i="7"/>
  <c r="Z52" i="7" s="1"/>
  <c r="Y51" i="7"/>
  <c r="Z51" i="7" s="1"/>
  <c r="Y50" i="7"/>
  <c r="Z50" i="7" s="1"/>
  <c r="Y49" i="7"/>
  <c r="Z49" i="7" s="1"/>
  <c r="Y48" i="7"/>
  <c r="Z48" i="7" s="1"/>
  <c r="Y47" i="7"/>
  <c r="Z47" i="7" s="1"/>
  <c r="Y46" i="7"/>
  <c r="Z46" i="7" s="1"/>
  <c r="Y45" i="7"/>
  <c r="Z45" i="7" s="1"/>
  <c r="Y44" i="7"/>
  <c r="Z44" i="7" s="1"/>
  <c r="Y43" i="7"/>
  <c r="Z43" i="7" s="1"/>
  <c r="Y42" i="7"/>
  <c r="Z42" i="7" s="1"/>
  <c r="Y41" i="7"/>
  <c r="Z41" i="7" s="1"/>
  <c r="Y40" i="7"/>
  <c r="Z40" i="7" s="1"/>
  <c r="Y39" i="7"/>
  <c r="Z39" i="7" s="1"/>
  <c r="Y38" i="7"/>
  <c r="Z38" i="7" s="1"/>
  <c r="Y37" i="7"/>
  <c r="Z37" i="7" s="1"/>
  <c r="Y36" i="7"/>
  <c r="Z36" i="7" s="1"/>
  <c r="Y35" i="7"/>
  <c r="Z35" i="7" s="1"/>
  <c r="Y34" i="7"/>
  <c r="Z34" i="7" s="1"/>
  <c r="Y33" i="7"/>
  <c r="Z33" i="7" s="1"/>
  <c r="Y32" i="7"/>
  <c r="Z32" i="7" s="1"/>
  <c r="Y31" i="7"/>
  <c r="Z31" i="7" s="1"/>
  <c r="Y30" i="7"/>
  <c r="Z30" i="7" s="1"/>
  <c r="Y29" i="7"/>
  <c r="Z29" i="7" s="1"/>
  <c r="Y28" i="7"/>
  <c r="Z28" i="7" s="1"/>
  <c r="Y27" i="7"/>
  <c r="Z27" i="7" s="1"/>
  <c r="Y26" i="7"/>
  <c r="Z26" i="7" s="1"/>
  <c r="Y25" i="7"/>
  <c r="Z25" i="7" s="1"/>
  <c r="Y24" i="7"/>
  <c r="Z24" i="7" s="1"/>
  <c r="Y23" i="7"/>
  <c r="Z23" i="7" s="1"/>
  <c r="Y22" i="7"/>
  <c r="Z22" i="7" s="1"/>
  <c r="Y21" i="7"/>
  <c r="Z21" i="7" s="1"/>
  <c r="Y20" i="7"/>
  <c r="Z20" i="7" s="1"/>
  <c r="Y19" i="7"/>
  <c r="Z19" i="7" s="1"/>
  <c r="X19" i="7"/>
  <c r="X20" i="7" s="1"/>
  <c r="X21" i="7" s="1"/>
  <c r="X22" i="7" s="1"/>
  <c r="X23" i="7" s="1"/>
  <c r="X24" i="7" s="1"/>
  <c r="X25" i="7" s="1"/>
  <c r="X26" i="7" s="1"/>
  <c r="X27" i="7" s="1"/>
  <c r="Y18" i="7"/>
  <c r="Z18" i="7" s="1"/>
  <c r="Y17" i="7"/>
  <c r="Z17" i="7" s="1"/>
  <c r="D135" i="17"/>
  <c r="BZ97" i="5" l="1"/>
  <c r="BY97" i="5"/>
  <c r="AK138" i="7"/>
  <c r="AM137" i="7"/>
  <c r="AN137" i="7" s="1"/>
  <c r="AK185" i="7"/>
  <c r="AM184" i="7"/>
  <c r="AN184" i="7" s="1"/>
  <c r="AM120" i="7"/>
  <c r="AN120" i="7" s="1"/>
  <c r="AK121" i="7"/>
  <c r="AM91" i="7"/>
  <c r="AN91" i="7" s="1"/>
  <c r="AK92" i="7"/>
  <c r="AM104" i="7"/>
  <c r="AN104" i="7" s="1"/>
  <c r="AK105" i="7"/>
  <c r="AM152" i="7"/>
  <c r="AN152" i="7" s="1"/>
  <c r="AK153" i="7"/>
  <c r="AK170" i="7"/>
  <c r="AM169" i="7"/>
  <c r="AN169" i="7" s="1"/>
  <c r="AM78" i="7"/>
  <c r="AN78" i="7" s="1"/>
  <c r="AK79" i="7"/>
  <c r="W73" i="7"/>
  <c r="W74" i="7" s="1"/>
  <c r="Y74" i="7" s="1"/>
  <c r="Z74" i="7" s="1"/>
  <c r="AD73" i="7"/>
  <c r="AD74" i="7" s="1"/>
  <c r="AD75" i="7" s="1"/>
  <c r="AD85" i="7" s="1"/>
  <c r="AF85" i="7" s="1"/>
  <c r="AG85" i="7" s="1"/>
  <c r="AF129" i="7"/>
  <c r="AG129" i="7" s="1"/>
  <c r="W99" i="7"/>
  <c r="Y98" i="7"/>
  <c r="Z98" i="7" s="1"/>
  <c r="C160" i="16"/>
  <c r="AK93" i="7" l="1"/>
  <c r="AM92" i="7"/>
  <c r="AN92" i="7" s="1"/>
  <c r="AK122" i="7"/>
  <c r="AM121" i="7"/>
  <c r="AN121" i="7" s="1"/>
  <c r="AM153" i="7"/>
  <c r="AN153" i="7" s="1"/>
  <c r="AK154" i="7"/>
  <c r="AK186" i="7"/>
  <c r="AM185" i="7"/>
  <c r="AN185" i="7" s="1"/>
  <c r="AM79" i="7"/>
  <c r="AN79" i="7" s="1"/>
  <c r="AK80" i="7"/>
  <c r="AK171" i="7"/>
  <c r="AM170" i="7"/>
  <c r="AN170" i="7" s="1"/>
  <c r="AM105" i="7"/>
  <c r="AN105" i="7" s="1"/>
  <c r="AK106" i="7"/>
  <c r="AM138" i="7"/>
  <c r="AN138" i="7" s="1"/>
  <c r="AK139" i="7"/>
  <c r="W75" i="7"/>
  <c r="Y75" i="7" s="1"/>
  <c r="Z75" i="7" s="1"/>
  <c r="Y73" i="7"/>
  <c r="Z73" i="7" s="1"/>
  <c r="AF73" i="7"/>
  <c r="AG73" i="7" s="1"/>
  <c r="AF74" i="7"/>
  <c r="AG74" i="7" s="1"/>
  <c r="AF130" i="7"/>
  <c r="AG130" i="7" s="1"/>
  <c r="AF75" i="7"/>
  <c r="AG75" i="7" s="1"/>
  <c r="AD76" i="7"/>
  <c r="AD86" i="7" s="1"/>
  <c r="AF86" i="7" s="1"/>
  <c r="AG86" i="7" s="1"/>
  <c r="W100" i="7"/>
  <c r="Y99" i="7"/>
  <c r="Z99" i="7" s="1"/>
  <c r="AK140" i="7" l="1"/>
  <c r="AM139" i="7"/>
  <c r="AN139" i="7" s="1"/>
  <c r="AM186" i="7"/>
  <c r="AN186" i="7" s="1"/>
  <c r="AK187" i="7"/>
  <c r="AK107" i="7"/>
  <c r="AM106" i="7"/>
  <c r="AN106" i="7" s="1"/>
  <c r="AK155" i="7"/>
  <c r="AM154" i="7"/>
  <c r="AN154" i="7" s="1"/>
  <c r="AM171" i="7"/>
  <c r="AN171" i="7" s="1"/>
  <c r="AK172" i="7"/>
  <c r="AM172" i="7" s="1"/>
  <c r="AN172" i="7" s="1"/>
  <c r="AK123" i="7"/>
  <c r="AM123" i="7" s="1"/>
  <c r="AN123" i="7" s="1"/>
  <c r="AM122" i="7"/>
  <c r="AN122" i="7" s="1"/>
  <c r="AK81" i="7"/>
  <c r="AM81" i="7" s="1"/>
  <c r="AN81" i="7" s="1"/>
  <c r="AM80" i="7"/>
  <c r="AN80" i="7" s="1"/>
  <c r="AK94" i="7"/>
  <c r="AM94" i="7" s="1"/>
  <c r="AN94" i="7" s="1"/>
  <c r="AM93" i="7"/>
  <c r="AN93" i="7" s="1"/>
  <c r="W76" i="7"/>
  <c r="W77" i="7" s="1"/>
  <c r="AD77" i="7"/>
  <c r="AD87" i="7" s="1"/>
  <c r="AF76" i="7"/>
  <c r="AG76" i="7" s="1"/>
  <c r="W101" i="7"/>
  <c r="Y100" i="7"/>
  <c r="Z100" i="7" s="1"/>
  <c r="Y76" i="7" l="1"/>
  <c r="Z76" i="7" s="1"/>
  <c r="AK156" i="7"/>
  <c r="AM155" i="7"/>
  <c r="AN155" i="7" s="1"/>
  <c r="AK108" i="7"/>
  <c r="AM107" i="7"/>
  <c r="AN107" i="7" s="1"/>
  <c r="AK188" i="7"/>
  <c r="AM187" i="7"/>
  <c r="AN187" i="7" s="1"/>
  <c r="AK141" i="7"/>
  <c r="AM141" i="7" s="1"/>
  <c r="AN141" i="7" s="1"/>
  <c r="AM140" i="7"/>
  <c r="AN140" i="7" s="1"/>
  <c r="AF87" i="7"/>
  <c r="AG87" i="7" s="1"/>
  <c r="AD78" i="7"/>
  <c r="AD88" i="7" s="1"/>
  <c r="AF88" i="7" s="1"/>
  <c r="AG88" i="7" s="1"/>
  <c r="AF77" i="7"/>
  <c r="AG77" i="7" s="1"/>
  <c r="Y77" i="7"/>
  <c r="Z77" i="7" s="1"/>
  <c r="W78" i="7"/>
  <c r="Y101" i="7"/>
  <c r="Z101" i="7" s="1"/>
  <c r="W102" i="7"/>
  <c r="W114" i="7" s="1"/>
  <c r="Y114" i="7" s="1"/>
  <c r="Z114" i="7" s="1"/>
  <c r="AM156" i="7" l="1"/>
  <c r="AN156" i="7" s="1"/>
  <c r="AK157" i="7"/>
  <c r="AM157" i="7" s="1"/>
  <c r="AN157" i="7" s="1"/>
  <c r="AK189" i="7"/>
  <c r="AM189" i="7" s="1"/>
  <c r="AN189" i="7" s="1"/>
  <c r="AM188" i="7"/>
  <c r="AN188" i="7" s="1"/>
  <c r="AM108" i="7"/>
  <c r="AN108" i="7" s="1"/>
  <c r="AK109" i="7"/>
  <c r="AM109" i="7" s="1"/>
  <c r="AN109" i="7" s="1"/>
  <c r="AD79" i="7"/>
  <c r="AD89" i="7" s="1"/>
  <c r="AF78" i="7"/>
  <c r="AG78" i="7" s="1"/>
  <c r="W103" i="7"/>
  <c r="W115" i="7" s="1"/>
  <c r="Y102" i="7"/>
  <c r="Z102" i="7" s="1"/>
  <c r="W79" i="7"/>
  <c r="Y78" i="7"/>
  <c r="Z78" i="7" s="1"/>
  <c r="S19" i="14"/>
  <c r="Q19" i="14"/>
  <c r="P19" i="14"/>
  <c r="O19" i="14"/>
  <c r="N19" i="14"/>
  <c r="M19" i="14"/>
  <c r="L19" i="14"/>
  <c r="K19" i="14"/>
  <c r="J19" i="14"/>
  <c r="I19" i="14"/>
  <c r="H19" i="14"/>
  <c r="G19" i="14"/>
  <c r="F19" i="14"/>
  <c r="E19" i="14"/>
  <c r="Q18" i="14"/>
  <c r="P18" i="14"/>
  <c r="O18" i="14"/>
  <c r="N18" i="14"/>
  <c r="M18" i="14"/>
  <c r="L18" i="14"/>
  <c r="K18" i="14"/>
  <c r="J18" i="14"/>
  <c r="I18" i="14"/>
  <c r="H18" i="14"/>
  <c r="G18" i="14"/>
  <c r="F18" i="14"/>
  <c r="E18" i="14"/>
  <c r="S19" i="15"/>
  <c r="Q19" i="15"/>
  <c r="P19" i="15"/>
  <c r="O19" i="15"/>
  <c r="N19" i="15"/>
  <c r="M19" i="15"/>
  <c r="L19" i="15"/>
  <c r="K19" i="15"/>
  <c r="J19" i="15"/>
  <c r="I19" i="15"/>
  <c r="H19" i="15"/>
  <c r="G19" i="15"/>
  <c r="F19" i="15"/>
  <c r="E19" i="15"/>
  <c r="D19" i="15"/>
  <c r="Q18" i="15"/>
  <c r="P18" i="15"/>
  <c r="O18" i="15"/>
  <c r="N18" i="15"/>
  <c r="M18" i="15"/>
  <c r="L18" i="15"/>
  <c r="K18" i="15"/>
  <c r="J18" i="15"/>
  <c r="I18" i="15"/>
  <c r="H18" i="15"/>
  <c r="G18" i="15"/>
  <c r="F18" i="15"/>
  <c r="E18" i="15"/>
  <c r="D18" i="15"/>
  <c r="S19" i="17"/>
  <c r="Q19" i="17"/>
  <c r="P19" i="17"/>
  <c r="O19" i="17"/>
  <c r="N19" i="17"/>
  <c r="M19" i="17"/>
  <c r="L19" i="17"/>
  <c r="K19" i="17"/>
  <c r="J19" i="17"/>
  <c r="I19" i="17"/>
  <c r="H19" i="17"/>
  <c r="G19" i="17"/>
  <c r="F19" i="17"/>
  <c r="E19" i="17"/>
  <c r="D19" i="17"/>
  <c r="Q18" i="17"/>
  <c r="P18" i="17"/>
  <c r="O18" i="17"/>
  <c r="N18" i="17"/>
  <c r="M18" i="17"/>
  <c r="L18" i="17"/>
  <c r="K18" i="17"/>
  <c r="J18" i="17"/>
  <c r="I18" i="17"/>
  <c r="H18" i="17"/>
  <c r="G18" i="17"/>
  <c r="F18" i="17"/>
  <c r="E18" i="17"/>
  <c r="D18" i="17"/>
  <c r="S19" i="16"/>
  <c r="Q19" i="16"/>
  <c r="P19" i="16"/>
  <c r="O19" i="16"/>
  <c r="N19" i="16"/>
  <c r="M19" i="16"/>
  <c r="L19" i="16"/>
  <c r="K19" i="16"/>
  <c r="J19" i="16"/>
  <c r="I19" i="16"/>
  <c r="H19" i="16"/>
  <c r="G19" i="16"/>
  <c r="F19" i="16"/>
  <c r="E19" i="16"/>
  <c r="D19" i="16"/>
  <c r="Q18" i="16"/>
  <c r="P18" i="16"/>
  <c r="O18" i="16"/>
  <c r="N18" i="16"/>
  <c r="M18" i="16"/>
  <c r="L18" i="16"/>
  <c r="K18" i="16"/>
  <c r="J18" i="16"/>
  <c r="I18" i="16"/>
  <c r="H18" i="16"/>
  <c r="G18" i="16"/>
  <c r="F18" i="16"/>
  <c r="E18" i="16"/>
  <c r="D19" i="14"/>
  <c r="D18" i="14"/>
  <c r="Y115" i="7" l="1"/>
  <c r="Z115" i="7" s="1"/>
  <c r="AF89" i="7"/>
  <c r="AG89" i="7" s="1"/>
  <c r="AD80" i="7"/>
  <c r="AD90" i="7" s="1"/>
  <c r="AF79" i="7"/>
  <c r="AG79" i="7" s="1"/>
  <c r="W80" i="7"/>
  <c r="Y79" i="7"/>
  <c r="Z79" i="7" s="1"/>
  <c r="W104" i="7"/>
  <c r="W116" i="7" s="1"/>
  <c r="Y116" i="7" s="1"/>
  <c r="Z116" i="7" s="1"/>
  <c r="Y103" i="7"/>
  <c r="Z103" i="7" s="1"/>
  <c r="D132" i="13"/>
  <c r="D137" i="13"/>
  <c r="D136" i="13"/>
  <c r="D133" i="13"/>
  <c r="D128" i="13"/>
  <c r="F138" i="13" l="1"/>
  <c r="F140" i="13" s="1"/>
  <c r="K30" i="13" s="1"/>
  <c r="AF90" i="7"/>
  <c r="AG90" i="7" s="1"/>
  <c r="AF80" i="7"/>
  <c r="AG80" i="7" s="1"/>
  <c r="Y104" i="7"/>
  <c r="Z104" i="7" s="1"/>
  <c r="W105" i="7"/>
  <c r="W117" i="7" s="1"/>
  <c r="Y117" i="7" s="1"/>
  <c r="Z117" i="7" s="1"/>
  <c r="Y80" i="7"/>
  <c r="Z80" i="7" s="1"/>
  <c r="W81" i="7"/>
  <c r="Y81" i="7" s="1"/>
  <c r="Z81" i="7" s="1"/>
  <c r="J104" i="13"/>
  <c r="J103" i="13"/>
  <c r="J100" i="13"/>
  <c r="J99" i="13"/>
  <c r="AD81" i="7" l="1"/>
  <c r="AD98" i="7"/>
  <c r="Y105" i="7"/>
  <c r="Z105" i="7" s="1"/>
  <c r="W106" i="7"/>
  <c r="W118" i="7" s="1"/>
  <c r="Y118" i="7" s="1"/>
  <c r="Z118" i="7" s="1"/>
  <c r="D132" i="16"/>
  <c r="AF81" i="7" l="1"/>
  <c r="AG81" i="7" s="1"/>
  <c r="AD91" i="7"/>
  <c r="AD92" i="7" s="1"/>
  <c r="AD131" i="7"/>
  <c r="AF131" i="7" s="1"/>
  <c r="AG131" i="7" s="1"/>
  <c r="AF98" i="7"/>
  <c r="AG98" i="7" s="1"/>
  <c r="AD99" i="7"/>
  <c r="AD100" i="7" s="1"/>
  <c r="AF124" i="7"/>
  <c r="AG124" i="7" s="1"/>
  <c r="AF125" i="7"/>
  <c r="AG125" i="7" s="1"/>
  <c r="W107" i="7"/>
  <c r="W119" i="7" s="1"/>
  <c r="Y106" i="7"/>
  <c r="Z106" i="7" s="1"/>
  <c r="I246" i="13"/>
  <c r="E24" i="13"/>
  <c r="C23" i="13"/>
  <c r="C22" i="13"/>
  <c r="J22" i="13" s="1"/>
  <c r="C21" i="13"/>
  <c r="J21" i="13" s="1"/>
  <c r="C197" i="13"/>
  <c r="C196" i="13"/>
  <c r="C188" i="13"/>
  <c r="C159" i="13"/>
  <c r="C149" i="13"/>
  <c r="K31" i="13" s="1"/>
  <c r="K32" i="13" s="1"/>
  <c r="S42" i="14"/>
  <c r="D42" i="14"/>
  <c r="C38" i="14"/>
  <c r="C23" i="14"/>
  <c r="R23" i="14" s="1"/>
  <c r="R22" i="14"/>
  <c r="C21" i="14"/>
  <c r="R21" i="14" s="1"/>
  <c r="C206" i="14"/>
  <c r="C197" i="14"/>
  <c r="C39" i="14" s="1"/>
  <c r="C170" i="14"/>
  <c r="C205" i="14" s="1"/>
  <c r="C168" i="14"/>
  <c r="C157" i="14"/>
  <c r="R31" i="14" s="1"/>
  <c r="D145" i="14"/>
  <c r="D144" i="14"/>
  <c r="D142" i="14"/>
  <c r="D141" i="14"/>
  <c r="D140" i="14"/>
  <c r="D136" i="14"/>
  <c r="E127" i="14"/>
  <c r="C196" i="16"/>
  <c r="C187" i="16"/>
  <c r="C195" i="16"/>
  <c r="C157" i="16"/>
  <c r="C158" i="16" s="1"/>
  <c r="C147" i="16"/>
  <c r="D131" i="16"/>
  <c r="D130" i="16"/>
  <c r="E116" i="16"/>
  <c r="D41" i="17"/>
  <c r="C37" i="17"/>
  <c r="C23" i="17"/>
  <c r="C22" i="17"/>
  <c r="C21" i="17"/>
  <c r="C199" i="17"/>
  <c r="C163" i="17"/>
  <c r="C198" i="17" s="1"/>
  <c r="C161" i="17"/>
  <c r="D138" i="17"/>
  <c r="D137" i="17"/>
  <c r="D134" i="17"/>
  <c r="D133" i="17"/>
  <c r="H139" i="17" s="1"/>
  <c r="H141" i="17" s="1"/>
  <c r="S29" i="17" s="1"/>
  <c r="D128" i="17"/>
  <c r="E119" i="17"/>
  <c r="E40" i="15"/>
  <c r="D40" i="15"/>
  <c r="C23" i="15"/>
  <c r="C22" i="15"/>
  <c r="C21" i="15"/>
  <c r="C201" i="15"/>
  <c r="C192" i="15"/>
  <c r="C165" i="15"/>
  <c r="C200" i="15" s="1"/>
  <c r="D137" i="15"/>
  <c r="C162" i="15"/>
  <c r="D136" i="15"/>
  <c r="D135" i="15"/>
  <c r="E121" i="15"/>
  <c r="J18" i="13"/>
  <c r="I236" i="13" s="1"/>
  <c r="J19" i="13"/>
  <c r="I237" i="13" s="1"/>
  <c r="J96" i="13"/>
  <c r="J95" i="13"/>
  <c r="J61" i="13"/>
  <c r="R27" i="14" l="1"/>
  <c r="H146" i="14"/>
  <c r="H148" i="14" s="1"/>
  <c r="S30" i="14" s="1"/>
  <c r="H141" i="15"/>
  <c r="H143" i="15" s="1"/>
  <c r="D136" i="16"/>
  <c r="D138" i="16" s="1"/>
  <c r="D31" i="13"/>
  <c r="J23" i="13"/>
  <c r="J27" i="13" s="1"/>
  <c r="H136" i="16"/>
  <c r="H138" i="16" s="1"/>
  <c r="S28" i="16" s="1"/>
  <c r="I238" i="13"/>
  <c r="Y119" i="7"/>
  <c r="Z119" i="7" s="1"/>
  <c r="W131" i="7"/>
  <c r="AD101" i="7"/>
  <c r="AF100" i="7"/>
  <c r="AG100" i="7" s="1"/>
  <c r="AD93" i="7"/>
  <c r="AF92" i="7"/>
  <c r="AG92" i="7" s="1"/>
  <c r="AF91" i="7"/>
  <c r="AG91" i="7" s="1"/>
  <c r="AF99" i="7"/>
  <c r="AG99" i="7" s="1"/>
  <c r="Y107" i="7"/>
  <c r="Z107" i="7" s="1"/>
  <c r="C51" i="14"/>
  <c r="C195" i="13"/>
  <c r="C194" i="13" s="1"/>
  <c r="C194" i="16"/>
  <c r="C193" i="16"/>
  <c r="E195" i="16" s="1"/>
  <c r="C196" i="17"/>
  <c r="E198" i="17" s="1"/>
  <c r="C197" i="17"/>
  <c r="C204" i="14"/>
  <c r="C203" i="14"/>
  <c r="E205" i="14" s="1"/>
  <c r="D140" i="15"/>
  <c r="D139" i="15"/>
  <c r="D132" i="15"/>
  <c r="D130" i="15"/>
  <c r="D130" i="17"/>
  <c r="D139" i="17"/>
  <c r="D141" i="17" s="1"/>
  <c r="C29" i="17" s="1"/>
  <c r="D135" i="16"/>
  <c r="D134" i="16"/>
  <c r="D137" i="14"/>
  <c r="D146" i="14" s="1"/>
  <c r="D148" i="14" s="1"/>
  <c r="C30" i="14" s="1"/>
  <c r="D129" i="13"/>
  <c r="D138" i="13" s="1"/>
  <c r="D140" i="13" s="1"/>
  <c r="C30" i="13" s="1"/>
  <c r="R98" i="14" l="1"/>
  <c r="E204" i="14"/>
  <c r="C34" i="14" s="1"/>
  <c r="W144" i="7"/>
  <c r="Y131" i="7"/>
  <c r="Z131" i="7" s="1"/>
  <c r="AD94" i="7"/>
  <c r="AF94" i="7" s="1"/>
  <c r="AG94" i="7" s="1"/>
  <c r="AF93" i="7"/>
  <c r="AG93" i="7" s="1"/>
  <c r="AF101" i="7"/>
  <c r="AG101" i="7" s="1"/>
  <c r="AD102" i="7"/>
  <c r="AD114" i="7"/>
  <c r="E196" i="16"/>
  <c r="E194" i="16"/>
  <c r="E206" i="14"/>
  <c r="E199" i="17"/>
  <c r="E197" i="17"/>
  <c r="C33" i="17" s="1"/>
  <c r="E196" i="13"/>
  <c r="E197" i="13"/>
  <c r="E195" i="13"/>
  <c r="C34" i="13" s="1"/>
  <c r="G103" i="13"/>
  <c r="F103" i="13"/>
  <c r="G99" i="13"/>
  <c r="R101" i="14" l="1"/>
  <c r="R105" i="14"/>
  <c r="Y144" i="7"/>
  <c r="Z144" i="7" s="1"/>
  <c r="W108" i="7"/>
  <c r="AF114" i="7"/>
  <c r="AG114" i="7" s="1"/>
  <c r="AD115" i="7"/>
  <c r="AF102" i="7"/>
  <c r="AG102" i="7" s="1"/>
  <c r="AD103" i="7"/>
  <c r="AD132" i="7"/>
  <c r="E99" i="13"/>
  <c r="D103" i="13"/>
  <c r="D99" i="13"/>
  <c r="F99" i="13"/>
  <c r="D104" i="13"/>
  <c r="H99" i="13"/>
  <c r="I104" i="13"/>
  <c r="G100" i="13"/>
  <c r="H100" i="13"/>
  <c r="I100" i="13"/>
  <c r="H103" i="13"/>
  <c r="I103" i="13"/>
  <c r="I99" i="13"/>
  <c r="E104" i="13"/>
  <c r="F104" i="13"/>
  <c r="E100" i="13"/>
  <c r="G104" i="13"/>
  <c r="F100" i="13"/>
  <c r="E103" i="13"/>
  <c r="H104" i="13"/>
  <c r="K34" i="13" l="1"/>
  <c r="W120" i="7"/>
  <c r="Y108" i="7"/>
  <c r="Z108" i="7" s="1"/>
  <c r="AF103" i="7"/>
  <c r="AG103" i="7" s="1"/>
  <c r="AD104" i="7"/>
  <c r="AD116" i="7"/>
  <c r="AF115" i="7"/>
  <c r="AG115" i="7" s="1"/>
  <c r="AD133" i="7"/>
  <c r="AF132" i="7"/>
  <c r="AG132" i="7" s="1"/>
  <c r="C36" i="15"/>
  <c r="C37" i="15"/>
  <c r="C163" i="15"/>
  <c r="C152" i="15"/>
  <c r="C190" i="17"/>
  <c r="C38" i="17" s="1"/>
  <c r="C50" i="17" s="1"/>
  <c r="C150" i="17"/>
  <c r="H40" i="16"/>
  <c r="C36" i="16"/>
  <c r="C23" i="16"/>
  <c r="C22" i="16"/>
  <c r="C21" i="16"/>
  <c r="C37" i="16"/>
  <c r="H42" i="14"/>
  <c r="C38" i="13"/>
  <c r="C100" i="15"/>
  <c r="C96" i="15"/>
  <c r="C99" i="17"/>
  <c r="C95" i="17"/>
  <c r="C96" i="16"/>
  <c r="C92" i="16"/>
  <c r="B89" i="17"/>
  <c r="B88" i="17"/>
  <c r="B86" i="16"/>
  <c r="B85" i="16"/>
  <c r="B90" i="15"/>
  <c r="B89" i="15"/>
  <c r="C106" i="14"/>
  <c r="R106" i="14" s="1"/>
  <c r="C102" i="14"/>
  <c r="R102" i="14" s="1"/>
  <c r="B96" i="14"/>
  <c r="B95" i="14"/>
  <c r="C106" i="13"/>
  <c r="C102" i="13"/>
  <c r="I24" i="13"/>
  <c r="H24" i="13"/>
  <c r="G24" i="13"/>
  <c r="F24" i="13"/>
  <c r="I96" i="13"/>
  <c r="H96" i="13"/>
  <c r="G96" i="13"/>
  <c r="F96" i="13"/>
  <c r="E96" i="13"/>
  <c r="I95" i="13"/>
  <c r="H95" i="13"/>
  <c r="G95" i="13"/>
  <c r="F95" i="13"/>
  <c r="E95" i="13"/>
  <c r="D96" i="13"/>
  <c r="D95" i="13"/>
  <c r="B96" i="13"/>
  <c r="B95" i="13"/>
  <c r="R107" i="14" l="1"/>
  <c r="R118" i="14" s="1"/>
  <c r="R120" i="14" s="1"/>
  <c r="R28" i="14" s="1"/>
  <c r="R29" i="14" s="1"/>
  <c r="R30" i="14" s="1"/>
  <c r="R32" i="14" s="1"/>
  <c r="R34" i="14" s="1"/>
  <c r="C49" i="16"/>
  <c r="Y120" i="7"/>
  <c r="Z120" i="7" s="1"/>
  <c r="W109" i="7"/>
  <c r="AF116" i="7"/>
  <c r="AG116" i="7" s="1"/>
  <c r="AD117" i="7"/>
  <c r="AF117" i="7" s="1"/>
  <c r="AG117" i="7" s="1"/>
  <c r="AD105" i="7"/>
  <c r="AF104" i="7"/>
  <c r="AG104" i="7" s="1"/>
  <c r="AD134" i="7"/>
  <c r="AF133" i="7"/>
  <c r="AG133" i="7" s="1"/>
  <c r="C108" i="17"/>
  <c r="C199" i="15"/>
  <c r="C198" i="15"/>
  <c r="C49" i="15"/>
  <c r="J31" i="13"/>
  <c r="W121" i="7" l="1"/>
  <c r="W122" i="7" s="1"/>
  <c r="Y109" i="7"/>
  <c r="Z109" i="7" s="1"/>
  <c r="AF105" i="7"/>
  <c r="AG105" i="7" s="1"/>
  <c r="AD106" i="7"/>
  <c r="AF134" i="7"/>
  <c r="AG134" i="7" s="1"/>
  <c r="E201" i="15"/>
  <c r="E200" i="15"/>
  <c r="E199" i="15"/>
  <c r="C32" i="15" s="1"/>
  <c r="I242" i="13"/>
  <c r="W123" i="7" l="1"/>
  <c r="Y122" i="7"/>
  <c r="Z122" i="7" s="1"/>
  <c r="W132" i="7"/>
  <c r="Y121" i="7"/>
  <c r="Z121" i="7" s="1"/>
  <c r="AF106" i="7"/>
  <c r="AG106" i="7" s="1"/>
  <c r="AD107" i="7"/>
  <c r="AD147" i="7"/>
  <c r="D141" i="15"/>
  <c r="D143" i="15" s="1"/>
  <c r="C28" i="15" s="1"/>
  <c r="D229" i="16"/>
  <c r="E229" i="16"/>
  <c r="F229" i="16"/>
  <c r="H229" i="16"/>
  <c r="I229" i="16"/>
  <c r="J229" i="16"/>
  <c r="K229" i="16"/>
  <c r="L229" i="16"/>
  <c r="M229" i="16"/>
  <c r="N229" i="16"/>
  <c r="O229" i="16"/>
  <c r="P229" i="16"/>
  <c r="Q229" i="16"/>
  <c r="D230" i="16"/>
  <c r="E230" i="16"/>
  <c r="F230" i="16"/>
  <c r="G230" i="16"/>
  <c r="H230" i="16"/>
  <c r="I230" i="16"/>
  <c r="J230" i="16"/>
  <c r="K230" i="16"/>
  <c r="L230" i="16"/>
  <c r="M230" i="16"/>
  <c r="N230" i="16"/>
  <c r="O230" i="16"/>
  <c r="P230" i="16"/>
  <c r="Q230" i="16"/>
  <c r="E40" i="16"/>
  <c r="F40" i="16"/>
  <c r="E239" i="16" s="1"/>
  <c r="G40" i="16"/>
  <c r="F239" i="16" s="1"/>
  <c r="I40" i="16"/>
  <c r="H239" i="16" s="1"/>
  <c r="J40" i="16"/>
  <c r="I239" i="16" s="1"/>
  <c r="K40" i="16"/>
  <c r="J239" i="16" s="1"/>
  <c r="L40" i="16"/>
  <c r="K239" i="16" s="1"/>
  <c r="M40" i="16"/>
  <c r="L239" i="16" s="1"/>
  <c r="N40" i="16"/>
  <c r="M239" i="16" s="1"/>
  <c r="O40" i="16"/>
  <c r="N239" i="16" s="1"/>
  <c r="P40" i="16"/>
  <c r="O239" i="16" s="1"/>
  <c r="Q40" i="16"/>
  <c r="P239" i="16" s="1"/>
  <c r="S40" i="16"/>
  <c r="Q239" i="16" s="1"/>
  <c r="D59" i="16"/>
  <c r="E59" i="16"/>
  <c r="F59" i="16"/>
  <c r="G59" i="16"/>
  <c r="H59" i="16"/>
  <c r="I59" i="16"/>
  <c r="J59" i="16"/>
  <c r="K59" i="16"/>
  <c r="L59" i="16"/>
  <c r="M59" i="16"/>
  <c r="N59" i="16"/>
  <c r="O59" i="16"/>
  <c r="P59" i="16"/>
  <c r="Q59" i="16"/>
  <c r="S59" i="16"/>
  <c r="G229" i="16"/>
  <c r="G239" i="16"/>
  <c r="R244" i="7"/>
  <c r="S244" i="7" s="1"/>
  <c r="R243" i="7"/>
  <c r="S243" i="7" s="1"/>
  <c r="R242" i="7"/>
  <c r="S242" i="7" s="1"/>
  <c r="R241" i="7"/>
  <c r="S241" i="7" s="1"/>
  <c r="R240" i="7"/>
  <c r="S240" i="7" s="1"/>
  <c r="R239" i="7"/>
  <c r="S239" i="7" s="1"/>
  <c r="R238" i="7"/>
  <c r="S238" i="7" s="1"/>
  <c r="R237" i="7"/>
  <c r="S237" i="7" s="1"/>
  <c r="R236" i="7"/>
  <c r="S236" i="7" s="1"/>
  <c r="R235" i="7"/>
  <c r="S235" i="7" s="1"/>
  <c r="R234" i="7"/>
  <c r="S234" i="7" s="1"/>
  <c r="R233" i="7"/>
  <c r="S233" i="7" s="1"/>
  <c r="R232" i="7"/>
  <c r="S232" i="7" s="1"/>
  <c r="R231" i="7"/>
  <c r="S231" i="7" s="1"/>
  <c r="R230" i="7"/>
  <c r="S230" i="7" s="1"/>
  <c r="R229" i="7"/>
  <c r="S229" i="7" s="1"/>
  <c r="R228" i="7"/>
  <c r="S228" i="7" s="1"/>
  <c r="R227" i="7"/>
  <c r="S227" i="7" s="1"/>
  <c r="R226" i="7"/>
  <c r="S226" i="7" s="1"/>
  <c r="R225" i="7"/>
  <c r="S225" i="7" s="1"/>
  <c r="R224" i="7"/>
  <c r="S224" i="7" s="1"/>
  <c r="R223" i="7"/>
  <c r="S223" i="7" s="1"/>
  <c r="R222" i="7"/>
  <c r="S222" i="7" s="1"/>
  <c r="R221" i="7"/>
  <c r="S221" i="7" s="1"/>
  <c r="R220" i="7"/>
  <c r="S220" i="7" s="1"/>
  <c r="R219" i="7"/>
  <c r="S219" i="7" s="1"/>
  <c r="R218" i="7"/>
  <c r="S218" i="7" s="1"/>
  <c r="R217" i="7"/>
  <c r="S217" i="7" s="1"/>
  <c r="R216" i="7"/>
  <c r="S216" i="7" s="1"/>
  <c r="R215" i="7"/>
  <c r="S215" i="7" s="1"/>
  <c r="R214" i="7"/>
  <c r="S214" i="7" s="1"/>
  <c r="R213" i="7"/>
  <c r="S213" i="7" s="1"/>
  <c r="R212" i="7"/>
  <c r="S212" i="7" s="1"/>
  <c r="R211" i="7"/>
  <c r="S211" i="7" s="1"/>
  <c r="R210" i="7"/>
  <c r="S210" i="7" s="1"/>
  <c r="R209" i="7"/>
  <c r="S209" i="7" s="1"/>
  <c r="R208" i="7"/>
  <c r="S208" i="7" s="1"/>
  <c r="R207" i="7"/>
  <c r="S207" i="7" s="1"/>
  <c r="R206" i="7"/>
  <c r="S206" i="7" s="1"/>
  <c r="R205" i="7"/>
  <c r="S205" i="7" s="1"/>
  <c r="R204" i="7"/>
  <c r="S204" i="7" s="1"/>
  <c r="R203" i="7"/>
  <c r="S203" i="7" s="1"/>
  <c r="R202" i="7"/>
  <c r="S202" i="7" s="1"/>
  <c r="R201" i="7"/>
  <c r="S201" i="7" s="1"/>
  <c r="R200" i="7"/>
  <c r="S200" i="7" s="1"/>
  <c r="R199" i="7"/>
  <c r="S199" i="7" s="1"/>
  <c r="R198" i="7"/>
  <c r="S198" i="7" s="1"/>
  <c r="R197" i="7"/>
  <c r="S197" i="7" s="1"/>
  <c r="R196" i="7"/>
  <c r="S196" i="7" s="1"/>
  <c r="R195" i="7"/>
  <c r="S195" i="7" s="1"/>
  <c r="R194" i="7"/>
  <c r="S194" i="7" s="1"/>
  <c r="R193" i="7"/>
  <c r="S193" i="7" s="1"/>
  <c r="R192" i="7"/>
  <c r="S192" i="7" s="1"/>
  <c r="R191" i="7"/>
  <c r="S191" i="7" s="1"/>
  <c r="R190" i="7"/>
  <c r="S190" i="7" s="1"/>
  <c r="R189" i="7"/>
  <c r="S189" i="7" s="1"/>
  <c r="R188" i="7"/>
  <c r="S188" i="7" s="1"/>
  <c r="R187" i="7"/>
  <c r="S187" i="7" s="1"/>
  <c r="R186" i="7"/>
  <c r="S186" i="7" s="1"/>
  <c r="R185" i="7"/>
  <c r="S185" i="7" s="1"/>
  <c r="R184" i="7"/>
  <c r="S184" i="7" s="1"/>
  <c r="R183" i="7"/>
  <c r="S183" i="7" s="1"/>
  <c r="R182" i="7"/>
  <c r="S182" i="7" s="1"/>
  <c r="R181" i="7"/>
  <c r="S181" i="7" s="1"/>
  <c r="R180" i="7"/>
  <c r="S180" i="7" s="1"/>
  <c r="R179" i="7"/>
  <c r="S179" i="7" s="1"/>
  <c r="R178" i="7"/>
  <c r="S178" i="7" s="1"/>
  <c r="R177" i="7"/>
  <c r="S177" i="7" s="1"/>
  <c r="R176" i="7"/>
  <c r="S176" i="7" s="1"/>
  <c r="R175" i="7"/>
  <c r="S175" i="7" s="1"/>
  <c r="R174" i="7"/>
  <c r="S174" i="7" s="1"/>
  <c r="R173" i="7"/>
  <c r="S173" i="7" s="1"/>
  <c r="R172" i="7"/>
  <c r="S172" i="7" s="1"/>
  <c r="R171" i="7"/>
  <c r="S171" i="7" s="1"/>
  <c r="R170" i="7"/>
  <c r="S170" i="7" s="1"/>
  <c r="R169" i="7"/>
  <c r="S169" i="7" s="1"/>
  <c r="R168" i="7"/>
  <c r="S168" i="7" s="1"/>
  <c r="R167" i="7"/>
  <c r="S167" i="7" s="1"/>
  <c r="R166" i="7"/>
  <c r="S166" i="7" s="1"/>
  <c r="R165" i="7"/>
  <c r="S165" i="7" s="1"/>
  <c r="R164" i="7"/>
  <c r="S164" i="7" s="1"/>
  <c r="R163" i="7"/>
  <c r="S163" i="7" s="1"/>
  <c r="R162" i="7"/>
  <c r="S162" i="7" s="1"/>
  <c r="R161" i="7"/>
  <c r="S161" i="7" s="1"/>
  <c r="R160" i="7"/>
  <c r="S160" i="7" s="1"/>
  <c r="R159" i="7"/>
  <c r="S159" i="7" s="1"/>
  <c r="R158" i="7"/>
  <c r="S158" i="7" s="1"/>
  <c r="R157" i="7"/>
  <c r="S157" i="7" s="1"/>
  <c r="R156" i="7"/>
  <c r="S156" i="7" s="1"/>
  <c r="R155" i="7"/>
  <c r="S155" i="7" s="1"/>
  <c r="R154" i="7"/>
  <c r="S154" i="7" s="1"/>
  <c r="R153" i="7"/>
  <c r="S153" i="7" s="1"/>
  <c r="R152" i="7"/>
  <c r="S152" i="7" s="1"/>
  <c r="R151" i="7"/>
  <c r="S151" i="7" s="1"/>
  <c r="R150" i="7"/>
  <c r="S150" i="7" s="1"/>
  <c r="R149" i="7"/>
  <c r="S149" i="7" s="1"/>
  <c r="R148" i="7"/>
  <c r="S148" i="7" s="1"/>
  <c r="R147" i="7"/>
  <c r="S147" i="7" s="1"/>
  <c r="R146" i="7"/>
  <c r="S146" i="7" s="1"/>
  <c r="R145" i="7"/>
  <c r="S145" i="7" s="1"/>
  <c r="R144" i="7"/>
  <c r="S144" i="7" s="1"/>
  <c r="R143" i="7"/>
  <c r="S143" i="7" s="1"/>
  <c r="R142" i="7"/>
  <c r="S142" i="7" s="1"/>
  <c r="R141" i="7"/>
  <c r="S141" i="7" s="1"/>
  <c r="R140" i="7"/>
  <c r="S140" i="7" s="1"/>
  <c r="R139" i="7"/>
  <c r="S139" i="7" s="1"/>
  <c r="R138" i="7"/>
  <c r="S138" i="7" s="1"/>
  <c r="R137" i="7"/>
  <c r="S137" i="7" s="1"/>
  <c r="R136" i="7"/>
  <c r="S136" i="7" s="1"/>
  <c r="R135" i="7"/>
  <c r="S135" i="7" s="1"/>
  <c r="R134" i="7"/>
  <c r="S134" i="7" s="1"/>
  <c r="R133" i="7"/>
  <c r="S133" i="7" s="1"/>
  <c r="R132" i="7"/>
  <c r="S132" i="7" s="1"/>
  <c r="R131" i="7"/>
  <c r="S131" i="7" s="1"/>
  <c r="R130" i="7"/>
  <c r="S130" i="7" s="1"/>
  <c r="R129" i="7"/>
  <c r="S129" i="7" s="1"/>
  <c r="R128" i="7"/>
  <c r="S128" i="7" s="1"/>
  <c r="R127" i="7"/>
  <c r="S127" i="7" s="1"/>
  <c r="R126" i="7"/>
  <c r="S126" i="7" s="1"/>
  <c r="P114" i="7"/>
  <c r="R114" i="7" s="1"/>
  <c r="S114" i="7" s="1"/>
  <c r="R113" i="7"/>
  <c r="S113" i="7" s="1"/>
  <c r="R112" i="7"/>
  <c r="S112" i="7" s="1"/>
  <c r="R111" i="7"/>
  <c r="S111" i="7" s="1"/>
  <c r="R110" i="7"/>
  <c r="S110" i="7" s="1"/>
  <c r="P98" i="7"/>
  <c r="P99" i="7" s="1"/>
  <c r="R97" i="7"/>
  <c r="S97" i="7" s="1"/>
  <c r="R96" i="7"/>
  <c r="S96" i="7" s="1"/>
  <c r="R95" i="7"/>
  <c r="S95" i="7" s="1"/>
  <c r="R94" i="7"/>
  <c r="S94" i="7" s="1"/>
  <c r="R93" i="7"/>
  <c r="S93" i="7" s="1"/>
  <c r="R92" i="7"/>
  <c r="S92" i="7" s="1"/>
  <c r="R91" i="7"/>
  <c r="S91" i="7" s="1"/>
  <c r="R90" i="7"/>
  <c r="S90" i="7" s="1"/>
  <c r="R89" i="7"/>
  <c r="S89" i="7" s="1"/>
  <c r="R88" i="7"/>
  <c r="S88" i="7" s="1"/>
  <c r="R87" i="7"/>
  <c r="S87" i="7" s="1"/>
  <c r="R86" i="7"/>
  <c r="S86" i="7" s="1"/>
  <c r="R85" i="7"/>
  <c r="S85" i="7" s="1"/>
  <c r="R84" i="7"/>
  <c r="S84" i="7" s="1"/>
  <c r="R83" i="7"/>
  <c r="S83" i="7" s="1"/>
  <c r="R82" i="7"/>
  <c r="S82" i="7" s="1"/>
  <c r="P72" i="7"/>
  <c r="P73" i="7" s="1"/>
  <c r="R71" i="7"/>
  <c r="S71" i="7" s="1"/>
  <c r="R70" i="7"/>
  <c r="S70" i="7" s="1"/>
  <c r="R69" i="7"/>
  <c r="S69" i="7" s="1"/>
  <c r="R68" i="7"/>
  <c r="S68" i="7" s="1"/>
  <c r="R67" i="7"/>
  <c r="S67" i="7" s="1"/>
  <c r="R66" i="7"/>
  <c r="S66" i="7" s="1"/>
  <c r="R65" i="7"/>
  <c r="S65" i="7" s="1"/>
  <c r="R64" i="7"/>
  <c r="S64" i="7" s="1"/>
  <c r="R63" i="7"/>
  <c r="S63" i="7" s="1"/>
  <c r="R62" i="7"/>
  <c r="S62" i="7" s="1"/>
  <c r="R61" i="7"/>
  <c r="S61" i="7" s="1"/>
  <c r="R60" i="7"/>
  <c r="S60" i="7" s="1"/>
  <c r="R59" i="7"/>
  <c r="S59" i="7" s="1"/>
  <c r="R58" i="7"/>
  <c r="S58" i="7" s="1"/>
  <c r="R57" i="7"/>
  <c r="S57" i="7" s="1"/>
  <c r="R56" i="7"/>
  <c r="S56" i="7" s="1"/>
  <c r="R55" i="7"/>
  <c r="S55" i="7" s="1"/>
  <c r="R54" i="7"/>
  <c r="S54" i="7" s="1"/>
  <c r="R53" i="7"/>
  <c r="S53" i="7" s="1"/>
  <c r="R52" i="7"/>
  <c r="S52" i="7" s="1"/>
  <c r="R51" i="7"/>
  <c r="S51" i="7" s="1"/>
  <c r="R50" i="7"/>
  <c r="S50" i="7" s="1"/>
  <c r="R49" i="7"/>
  <c r="S49" i="7" s="1"/>
  <c r="R48" i="7"/>
  <c r="S48" i="7" s="1"/>
  <c r="R47" i="7"/>
  <c r="S47" i="7" s="1"/>
  <c r="R46" i="7"/>
  <c r="S46" i="7" s="1"/>
  <c r="R45" i="7"/>
  <c r="S45" i="7" s="1"/>
  <c r="R44" i="7"/>
  <c r="S44" i="7" s="1"/>
  <c r="R43" i="7"/>
  <c r="S43" i="7" s="1"/>
  <c r="R42" i="7"/>
  <c r="S42" i="7" s="1"/>
  <c r="R41" i="7"/>
  <c r="S41" i="7" s="1"/>
  <c r="R40" i="7"/>
  <c r="S40" i="7" s="1"/>
  <c r="R39" i="7"/>
  <c r="S39" i="7" s="1"/>
  <c r="R38" i="7"/>
  <c r="S38" i="7" s="1"/>
  <c r="R37" i="7"/>
  <c r="S37" i="7" s="1"/>
  <c r="R36" i="7"/>
  <c r="S36" i="7" s="1"/>
  <c r="R35" i="7"/>
  <c r="S35" i="7" s="1"/>
  <c r="R34" i="7"/>
  <c r="S34" i="7" s="1"/>
  <c r="R33" i="7"/>
  <c r="S33" i="7" s="1"/>
  <c r="R32" i="7"/>
  <c r="S32" i="7" s="1"/>
  <c r="R31" i="7"/>
  <c r="S31" i="7" s="1"/>
  <c r="R30" i="7"/>
  <c r="S30" i="7" s="1"/>
  <c r="R29" i="7"/>
  <c r="S29" i="7" s="1"/>
  <c r="R28" i="7"/>
  <c r="S28" i="7" s="1"/>
  <c r="R27" i="7"/>
  <c r="S27" i="7" s="1"/>
  <c r="R26" i="7"/>
  <c r="S26" i="7" s="1"/>
  <c r="R25" i="7"/>
  <c r="S25" i="7" s="1"/>
  <c r="R24" i="7"/>
  <c r="S24" i="7" s="1"/>
  <c r="R23" i="7"/>
  <c r="S23" i="7" s="1"/>
  <c r="R22" i="7"/>
  <c r="S22" i="7" s="1"/>
  <c r="R21" i="7"/>
  <c r="S21" i="7" s="1"/>
  <c r="R20" i="7"/>
  <c r="S20" i="7" s="1"/>
  <c r="R19" i="7"/>
  <c r="S19" i="7" s="1"/>
  <c r="Q19" i="7"/>
  <c r="Q20" i="7" s="1"/>
  <c r="Q21" i="7" s="1"/>
  <c r="Q22" i="7" s="1"/>
  <c r="Q23" i="7" s="1"/>
  <c r="Q24" i="7" s="1"/>
  <c r="Q25" i="7" s="1"/>
  <c r="Q26" i="7" s="1"/>
  <c r="Q27" i="7" s="1"/>
  <c r="R18" i="7"/>
  <c r="S18" i="7" s="1"/>
  <c r="R17" i="7"/>
  <c r="S17" i="7" s="1"/>
  <c r="R230" i="5"/>
  <c r="S230" i="5" s="1"/>
  <c r="R229" i="5"/>
  <c r="S229" i="5" s="1"/>
  <c r="R228" i="5"/>
  <c r="S228" i="5" s="1"/>
  <c r="R227" i="5"/>
  <c r="S227" i="5" s="1"/>
  <c r="R226" i="5"/>
  <c r="S226" i="5" s="1"/>
  <c r="R225" i="5"/>
  <c r="S225" i="5" s="1"/>
  <c r="R224" i="5"/>
  <c r="S224" i="5" s="1"/>
  <c r="R223" i="5"/>
  <c r="S223" i="5" s="1"/>
  <c r="R222" i="5"/>
  <c r="S222" i="5" s="1"/>
  <c r="R221" i="5"/>
  <c r="S221" i="5" s="1"/>
  <c r="R220" i="5"/>
  <c r="S220" i="5" s="1"/>
  <c r="R219" i="5"/>
  <c r="S219" i="5" s="1"/>
  <c r="R218" i="5"/>
  <c r="S218" i="5" s="1"/>
  <c r="R217" i="5"/>
  <c r="S217" i="5" s="1"/>
  <c r="R216" i="5"/>
  <c r="S216" i="5" s="1"/>
  <c r="R215" i="5"/>
  <c r="S215" i="5" s="1"/>
  <c r="R214" i="5"/>
  <c r="S214" i="5" s="1"/>
  <c r="R213" i="5"/>
  <c r="S213" i="5" s="1"/>
  <c r="R212" i="5"/>
  <c r="S212" i="5" s="1"/>
  <c r="R211" i="5"/>
  <c r="S211" i="5" s="1"/>
  <c r="R210" i="5"/>
  <c r="S210" i="5" s="1"/>
  <c r="R209" i="5"/>
  <c r="S209" i="5" s="1"/>
  <c r="R208" i="5"/>
  <c r="S208" i="5" s="1"/>
  <c r="R207" i="5"/>
  <c r="S207" i="5" s="1"/>
  <c r="R206" i="5"/>
  <c r="S206" i="5" s="1"/>
  <c r="R205" i="5"/>
  <c r="S205" i="5" s="1"/>
  <c r="R204" i="5"/>
  <c r="S204" i="5" s="1"/>
  <c r="R203" i="5"/>
  <c r="S203" i="5" s="1"/>
  <c r="R202" i="5"/>
  <c r="S202" i="5" s="1"/>
  <c r="R201" i="5"/>
  <c r="S201" i="5" s="1"/>
  <c r="R200" i="5"/>
  <c r="S200" i="5" s="1"/>
  <c r="R199" i="5"/>
  <c r="S199" i="5" s="1"/>
  <c r="R198" i="5"/>
  <c r="S198" i="5" s="1"/>
  <c r="R197" i="5"/>
  <c r="S197" i="5" s="1"/>
  <c r="R196" i="5"/>
  <c r="S196" i="5" s="1"/>
  <c r="R195" i="5"/>
  <c r="S195" i="5" s="1"/>
  <c r="R194" i="5"/>
  <c r="S194" i="5" s="1"/>
  <c r="R193" i="5"/>
  <c r="S193" i="5" s="1"/>
  <c r="R192" i="5"/>
  <c r="S192" i="5" s="1"/>
  <c r="R191" i="5"/>
  <c r="S191" i="5" s="1"/>
  <c r="R190" i="5"/>
  <c r="S190" i="5" s="1"/>
  <c r="R189" i="5"/>
  <c r="S189" i="5" s="1"/>
  <c r="R188" i="5"/>
  <c r="S188" i="5" s="1"/>
  <c r="R187" i="5"/>
  <c r="S187" i="5" s="1"/>
  <c r="R186" i="5"/>
  <c r="S186" i="5" s="1"/>
  <c r="R185" i="5"/>
  <c r="S185" i="5" s="1"/>
  <c r="R184" i="5"/>
  <c r="S184" i="5" s="1"/>
  <c r="R183" i="5"/>
  <c r="S183" i="5" s="1"/>
  <c r="R182" i="5"/>
  <c r="S182" i="5" s="1"/>
  <c r="R181" i="5"/>
  <c r="S181" i="5" s="1"/>
  <c r="R180" i="5"/>
  <c r="S180" i="5" s="1"/>
  <c r="R179" i="5"/>
  <c r="S179" i="5" s="1"/>
  <c r="R178" i="5"/>
  <c r="S178" i="5" s="1"/>
  <c r="R177" i="5"/>
  <c r="S177" i="5" s="1"/>
  <c r="R176" i="5"/>
  <c r="S176" i="5" s="1"/>
  <c r="R175" i="5"/>
  <c r="S175" i="5" s="1"/>
  <c r="R174" i="5"/>
  <c r="S174" i="5" s="1"/>
  <c r="R173" i="5"/>
  <c r="S173" i="5" s="1"/>
  <c r="R172" i="5"/>
  <c r="S172" i="5" s="1"/>
  <c r="R171" i="5"/>
  <c r="S171" i="5" s="1"/>
  <c r="R170" i="5"/>
  <c r="S170" i="5" s="1"/>
  <c r="R169" i="5"/>
  <c r="S169" i="5" s="1"/>
  <c r="R168" i="5"/>
  <c r="S168" i="5" s="1"/>
  <c r="R167" i="5"/>
  <c r="S167" i="5" s="1"/>
  <c r="R166" i="5"/>
  <c r="S166" i="5" s="1"/>
  <c r="R165" i="5"/>
  <c r="S165" i="5" s="1"/>
  <c r="R164" i="5"/>
  <c r="S164" i="5" s="1"/>
  <c r="R163" i="5"/>
  <c r="S163" i="5" s="1"/>
  <c r="R162" i="5"/>
  <c r="S162" i="5" s="1"/>
  <c r="R161" i="5"/>
  <c r="S161" i="5" s="1"/>
  <c r="R160" i="5"/>
  <c r="S160" i="5" s="1"/>
  <c r="R159" i="5"/>
  <c r="S159" i="5" s="1"/>
  <c r="R158" i="5"/>
  <c r="S158" i="5" s="1"/>
  <c r="R157" i="5"/>
  <c r="S157" i="5" s="1"/>
  <c r="R156" i="5"/>
  <c r="S156" i="5" s="1"/>
  <c r="R155" i="5"/>
  <c r="S155" i="5" s="1"/>
  <c r="R154" i="5"/>
  <c r="S154" i="5" s="1"/>
  <c r="R153" i="5"/>
  <c r="S153" i="5" s="1"/>
  <c r="R152" i="5"/>
  <c r="S152" i="5" s="1"/>
  <c r="R151" i="5"/>
  <c r="S151" i="5" s="1"/>
  <c r="R150" i="5"/>
  <c r="S150" i="5" s="1"/>
  <c r="R149" i="5"/>
  <c r="S149" i="5" s="1"/>
  <c r="R148" i="5"/>
  <c r="S148" i="5" s="1"/>
  <c r="R147" i="5"/>
  <c r="S147" i="5" s="1"/>
  <c r="R146" i="5"/>
  <c r="S146" i="5" s="1"/>
  <c r="R145" i="5"/>
  <c r="S145" i="5" s="1"/>
  <c r="R144" i="5"/>
  <c r="S144" i="5" s="1"/>
  <c r="R143" i="5"/>
  <c r="S143" i="5" s="1"/>
  <c r="R142" i="5"/>
  <c r="S142" i="5" s="1"/>
  <c r="R141" i="5"/>
  <c r="S141" i="5" s="1"/>
  <c r="R139" i="5"/>
  <c r="S139" i="5" s="1"/>
  <c r="R138" i="5"/>
  <c r="S138" i="5" s="1"/>
  <c r="R137" i="5"/>
  <c r="S137" i="5" s="1"/>
  <c r="R136" i="5"/>
  <c r="S136" i="5" s="1"/>
  <c r="R135" i="5"/>
  <c r="S135" i="5" s="1"/>
  <c r="R134" i="5"/>
  <c r="S134" i="5" s="1"/>
  <c r="R133" i="5"/>
  <c r="S133" i="5" s="1"/>
  <c r="R132" i="5"/>
  <c r="S132" i="5" s="1"/>
  <c r="R131" i="5"/>
  <c r="S131" i="5" s="1"/>
  <c r="R130" i="5"/>
  <c r="S130" i="5" s="1"/>
  <c r="R129" i="5"/>
  <c r="S129" i="5" s="1"/>
  <c r="R128" i="5"/>
  <c r="S128" i="5" s="1"/>
  <c r="R127" i="5"/>
  <c r="S127"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R34" i="5"/>
  <c r="S34" i="5" s="1"/>
  <c r="R33" i="5"/>
  <c r="S33" i="5" s="1"/>
  <c r="R32" i="5"/>
  <c r="S32" i="5" s="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8" i="5"/>
  <c r="S18" i="5" s="1"/>
  <c r="R17" i="5"/>
  <c r="S17" i="5" s="1"/>
  <c r="R16" i="5"/>
  <c r="S16" i="5" s="1"/>
  <c r="D239" i="16" l="1"/>
  <c r="CB111" i="5"/>
  <c r="CB140" i="5"/>
  <c r="CB125" i="5"/>
  <c r="CB110" i="5"/>
  <c r="CB97" i="5"/>
  <c r="Y123" i="7"/>
  <c r="Z123" i="7" s="1"/>
  <c r="W124" i="7"/>
  <c r="Y124" i="7" s="1"/>
  <c r="Z124" i="7" s="1"/>
  <c r="W133" i="7"/>
  <c r="Y132" i="7"/>
  <c r="Z132" i="7" s="1"/>
  <c r="W145" i="7"/>
  <c r="Y145" i="7" s="1"/>
  <c r="Z145" i="7" s="1"/>
  <c r="AD108" i="7"/>
  <c r="AF107" i="7"/>
  <c r="AG107" i="7" s="1"/>
  <c r="AF147" i="7"/>
  <c r="AG147" i="7" s="1"/>
  <c r="C28" i="16"/>
  <c r="P115" i="7"/>
  <c r="P116" i="7" s="1"/>
  <c r="P117" i="7" s="1"/>
  <c r="P100" i="7"/>
  <c r="R99" i="7"/>
  <c r="S99" i="7" s="1"/>
  <c r="P74" i="7"/>
  <c r="R73" i="7"/>
  <c r="S73" i="7" s="1"/>
  <c r="R98" i="7"/>
  <c r="S98" i="7" s="1"/>
  <c r="R72" i="7"/>
  <c r="S72" i="7" s="1"/>
  <c r="W134" i="7" l="1"/>
  <c r="Y133" i="7"/>
  <c r="Z133" i="7" s="1"/>
  <c r="AD118" i="7"/>
  <c r="AD135" i="7" s="1"/>
  <c r="AF135" i="7" s="1"/>
  <c r="AG135" i="7" s="1"/>
  <c r="AF108" i="7"/>
  <c r="AG108" i="7" s="1"/>
  <c r="AD109" i="7"/>
  <c r="AF109" i="7" s="1"/>
  <c r="AG109" i="7" s="1"/>
  <c r="AD148" i="7"/>
  <c r="AF148" i="7" s="1"/>
  <c r="AG148" i="7" s="1"/>
  <c r="R115" i="7"/>
  <c r="S115" i="7" s="1"/>
  <c r="R116" i="7"/>
  <c r="S116" i="7" s="1"/>
  <c r="P118" i="7"/>
  <c r="R117" i="7"/>
  <c r="S117" i="7" s="1"/>
  <c r="P75" i="7"/>
  <c r="R74" i="7"/>
  <c r="S74" i="7" s="1"/>
  <c r="P101" i="7"/>
  <c r="R100" i="7"/>
  <c r="S100" i="7" s="1"/>
  <c r="W135" i="7" l="1"/>
  <c r="Y134" i="7"/>
  <c r="Z134" i="7" s="1"/>
  <c r="AD119" i="7"/>
  <c r="AD136" i="7" s="1"/>
  <c r="AF136" i="7" s="1"/>
  <c r="AG136" i="7" s="1"/>
  <c r="AF118" i="7"/>
  <c r="AG118" i="7" s="1"/>
  <c r="P119" i="7"/>
  <c r="R118" i="7"/>
  <c r="S118" i="7" s="1"/>
  <c r="P102" i="7"/>
  <c r="R101" i="7"/>
  <c r="S101" i="7" s="1"/>
  <c r="P76" i="7"/>
  <c r="R75" i="7"/>
  <c r="S75" i="7" s="1"/>
  <c r="C39" i="13"/>
  <c r="C51" i="13" l="1"/>
  <c r="W147" i="7"/>
  <c r="Y135" i="7"/>
  <c r="Z135" i="7" s="1"/>
  <c r="AD120" i="7"/>
  <c r="AD137" i="7" s="1"/>
  <c r="AF137" i="7" s="1"/>
  <c r="AG137" i="7" s="1"/>
  <c r="AF119" i="7"/>
  <c r="AG119" i="7" s="1"/>
  <c r="AD149" i="7"/>
  <c r="I239" i="13"/>
  <c r="J98" i="13"/>
  <c r="R102" i="7"/>
  <c r="S102" i="7" s="1"/>
  <c r="P103" i="7"/>
  <c r="P120" i="7"/>
  <c r="R119" i="7"/>
  <c r="S119" i="7" s="1"/>
  <c r="P77" i="7"/>
  <c r="R76" i="7"/>
  <c r="S76" i="7" s="1"/>
  <c r="Y147" i="7" l="1"/>
  <c r="Z147" i="7" s="1"/>
  <c r="W125" i="7"/>
  <c r="AF120" i="7"/>
  <c r="AG120" i="7" s="1"/>
  <c r="AD121" i="7"/>
  <c r="AD138" i="7" s="1"/>
  <c r="AF138" i="7" s="1"/>
  <c r="AG138" i="7" s="1"/>
  <c r="AD150" i="7"/>
  <c r="AF150" i="7" s="1"/>
  <c r="AG150" i="7" s="1"/>
  <c r="AF149" i="7"/>
  <c r="AG149" i="7" s="1"/>
  <c r="J105" i="13"/>
  <c r="J106" i="13" s="1"/>
  <c r="J101" i="13"/>
  <c r="J102" i="13" s="1"/>
  <c r="P104" i="7"/>
  <c r="R103" i="7"/>
  <c r="S103" i="7" s="1"/>
  <c r="P78" i="7"/>
  <c r="R77" i="7"/>
  <c r="S77" i="7" s="1"/>
  <c r="P121" i="7"/>
  <c r="R120" i="7"/>
  <c r="S120" i="7" s="1"/>
  <c r="B36" i="15"/>
  <c r="B37" i="17"/>
  <c r="B36" i="16"/>
  <c r="B38" i="14"/>
  <c r="B38" i="13"/>
  <c r="B199" i="15"/>
  <c r="B197" i="17"/>
  <c r="B194" i="16"/>
  <c r="B204" i="14"/>
  <c r="B195" i="13"/>
  <c r="Y125" i="7" l="1"/>
  <c r="Z125" i="7" s="1"/>
  <c r="W136" i="7"/>
  <c r="AD122" i="7"/>
  <c r="AD139" i="7" s="1"/>
  <c r="AF139" i="7" s="1"/>
  <c r="AG139" i="7" s="1"/>
  <c r="AF121" i="7"/>
  <c r="AG121" i="7" s="1"/>
  <c r="J107" i="13"/>
  <c r="P105" i="7"/>
  <c r="R104" i="7"/>
  <c r="S104" i="7" s="1"/>
  <c r="P122" i="7"/>
  <c r="R121" i="7"/>
  <c r="S121" i="7" s="1"/>
  <c r="R78" i="7"/>
  <c r="S78" i="7" s="1"/>
  <c r="P79" i="7"/>
  <c r="C245" i="15"/>
  <c r="H40" i="15"/>
  <c r="G245" i="15" s="1"/>
  <c r="S40" i="15"/>
  <c r="Q245" i="15" s="1"/>
  <c r="E41" i="17"/>
  <c r="S41" i="17"/>
  <c r="C239" i="16"/>
  <c r="L42" i="14"/>
  <c r="K255" i="14" s="1"/>
  <c r="Q245" i="17" l="1"/>
  <c r="W137" i="7"/>
  <c r="Y136" i="7"/>
  <c r="Z136" i="7" s="1"/>
  <c r="AD123" i="7"/>
  <c r="AF122" i="7"/>
  <c r="AG122" i="7" s="1"/>
  <c r="AD151" i="7"/>
  <c r="AD152" i="7" s="1"/>
  <c r="J118" i="13"/>
  <c r="J120" i="13" s="1"/>
  <c r="D245" i="17"/>
  <c r="P106" i="7"/>
  <c r="R105" i="7"/>
  <c r="S105" i="7" s="1"/>
  <c r="P80" i="7"/>
  <c r="R79" i="7"/>
  <c r="S79" i="7" s="1"/>
  <c r="R122" i="7"/>
  <c r="S122" i="7" s="1"/>
  <c r="P123" i="7"/>
  <c r="W148" i="7" l="1"/>
  <c r="Y137" i="7"/>
  <c r="Z137" i="7" s="1"/>
  <c r="AF123" i="7"/>
  <c r="AG123" i="7" s="1"/>
  <c r="AD140" i="7"/>
  <c r="AF152" i="7"/>
  <c r="AG152" i="7" s="1"/>
  <c r="AD153" i="7"/>
  <c r="AD163" i="7"/>
  <c r="AF163" i="7" s="1"/>
  <c r="AG163" i="7" s="1"/>
  <c r="AF151" i="7"/>
  <c r="AG151" i="7" s="1"/>
  <c r="J28" i="13"/>
  <c r="J29" i="13" s="1"/>
  <c r="J30" i="13" s="1"/>
  <c r="P107" i="7"/>
  <c r="R106" i="7"/>
  <c r="S106" i="7" s="1"/>
  <c r="P124" i="7"/>
  <c r="R123" i="7"/>
  <c r="S123" i="7" s="1"/>
  <c r="P81" i="7"/>
  <c r="R81" i="7" s="1"/>
  <c r="S81" i="7" s="1"/>
  <c r="R80" i="7"/>
  <c r="S80" i="7" s="1"/>
  <c r="C242" i="13"/>
  <c r="H246" i="13"/>
  <c r="I18" i="13"/>
  <c r="H236" i="13" s="1"/>
  <c r="I19" i="13"/>
  <c r="H237" i="13" s="1"/>
  <c r="I61" i="13"/>
  <c r="D42" i="13"/>
  <c r="E42" i="13"/>
  <c r="D246" i="13" s="1"/>
  <c r="F42" i="13"/>
  <c r="E246" i="13" s="1"/>
  <c r="G42" i="13"/>
  <c r="F246" i="13" s="1"/>
  <c r="H42" i="13"/>
  <c r="G246" i="13" s="1"/>
  <c r="J32" i="13" l="1"/>
  <c r="J34" i="13" s="1"/>
  <c r="Y148" i="7"/>
  <c r="Z148" i="7" s="1"/>
  <c r="W138" i="7"/>
  <c r="AF140" i="7"/>
  <c r="AG140" i="7" s="1"/>
  <c r="AD141" i="7"/>
  <c r="AF141" i="7" s="1"/>
  <c r="AG141" i="7" s="1"/>
  <c r="AD164" i="7"/>
  <c r="AF164" i="7" s="1"/>
  <c r="AG164" i="7" s="1"/>
  <c r="AF153" i="7"/>
  <c r="AG153" i="7" s="1"/>
  <c r="AD154" i="7"/>
  <c r="I240" i="13"/>
  <c r="C246" i="13"/>
  <c r="P125" i="7"/>
  <c r="R125" i="7" s="1"/>
  <c r="S125" i="7" s="1"/>
  <c r="R124" i="7"/>
  <c r="S124" i="7" s="1"/>
  <c r="R107" i="7"/>
  <c r="S107" i="7" s="1"/>
  <c r="P108" i="7"/>
  <c r="G31" i="13"/>
  <c r="F242" i="13" s="1"/>
  <c r="I31" i="13"/>
  <c r="H242" i="13" s="1"/>
  <c r="F31" i="13"/>
  <c r="E31" i="13"/>
  <c r="D242" i="13" s="1"/>
  <c r="H31" i="13"/>
  <c r="G242" i="13" s="1"/>
  <c r="W139" i="7" l="1"/>
  <c r="Y138" i="7"/>
  <c r="Z138" i="7" s="1"/>
  <c r="AD155" i="7"/>
  <c r="AF154" i="7"/>
  <c r="AG154" i="7" s="1"/>
  <c r="E242" i="13"/>
  <c r="C255" i="13" s="1"/>
  <c r="I241" i="13"/>
  <c r="P109" i="7"/>
  <c r="R109" i="7" s="1"/>
  <c r="S109" i="7" s="1"/>
  <c r="R108" i="7"/>
  <c r="S108" i="7" s="1"/>
  <c r="W140" i="7" l="1"/>
  <c r="Y139" i="7"/>
  <c r="Z139" i="7" s="1"/>
  <c r="W149" i="7"/>
  <c r="AD165" i="7"/>
  <c r="AD156" i="7"/>
  <c r="AF155" i="7"/>
  <c r="AG155" i="7" s="1"/>
  <c r="B199" i="17"/>
  <c r="B198" i="17"/>
  <c r="D60" i="17"/>
  <c r="E60" i="17"/>
  <c r="Q41" i="17"/>
  <c r="P245" i="17" s="1"/>
  <c r="P41" i="17"/>
  <c r="O245" i="17" s="1"/>
  <c r="O41" i="17"/>
  <c r="N245" i="17" s="1"/>
  <c r="N41" i="17"/>
  <c r="M245" i="17" s="1"/>
  <c r="M41" i="17"/>
  <c r="L245" i="17" s="1"/>
  <c r="L41" i="17"/>
  <c r="K245" i="17" s="1"/>
  <c r="K41" i="17"/>
  <c r="J245" i="17" s="1"/>
  <c r="J41" i="17"/>
  <c r="I245" i="17" s="1"/>
  <c r="I41" i="17"/>
  <c r="H245" i="17" s="1"/>
  <c r="H41" i="17"/>
  <c r="G245" i="17" s="1"/>
  <c r="G41" i="17"/>
  <c r="F245" i="17" s="1"/>
  <c r="F41" i="17"/>
  <c r="C245" i="17"/>
  <c r="Q236" i="17"/>
  <c r="P236" i="17"/>
  <c r="O236" i="17"/>
  <c r="N236" i="17"/>
  <c r="M236" i="17"/>
  <c r="L236" i="17"/>
  <c r="K236" i="17"/>
  <c r="J236" i="17"/>
  <c r="I236" i="17"/>
  <c r="H236" i="17"/>
  <c r="G236" i="17"/>
  <c r="F236" i="17"/>
  <c r="E236" i="17"/>
  <c r="D236" i="17"/>
  <c r="C236" i="17"/>
  <c r="C235" i="17"/>
  <c r="B196" i="16"/>
  <c r="B195" i="16"/>
  <c r="C230" i="16"/>
  <c r="C229" i="16"/>
  <c r="B201" i="15"/>
  <c r="B200" i="15"/>
  <c r="D59" i="15"/>
  <c r="Q40" i="15"/>
  <c r="P245" i="15" s="1"/>
  <c r="P40" i="15"/>
  <c r="O245" i="15" s="1"/>
  <c r="O40" i="15"/>
  <c r="N245" i="15" s="1"/>
  <c r="N40" i="15"/>
  <c r="M245" i="15" s="1"/>
  <c r="M40" i="15"/>
  <c r="L245" i="15" s="1"/>
  <c r="L40" i="15"/>
  <c r="K245" i="15" s="1"/>
  <c r="K40" i="15"/>
  <c r="J245" i="15" s="1"/>
  <c r="J40" i="15"/>
  <c r="I245" i="15" s="1"/>
  <c r="I40" i="15"/>
  <c r="H245" i="15" s="1"/>
  <c r="G40" i="15"/>
  <c r="F245" i="15" s="1"/>
  <c r="F40" i="15"/>
  <c r="D245" i="15"/>
  <c r="Q236" i="15"/>
  <c r="P236" i="15"/>
  <c r="O236" i="15"/>
  <c r="N236" i="15"/>
  <c r="M236" i="15"/>
  <c r="L236" i="15"/>
  <c r="K236" i="15"/>
  <c r="J236" i="15"/>
  <c r="I236" i="15"/>
  <c r="H236" i="15"/>
  <c r="G236" i="15"/>
  <c r="F236" i="15"/>
  <c r="E236" i="15"/>
  <c r="D236" i="15"/>
  <c r="C236" i="15"/>
  <c r="C235" i="15"/>
  <c r="P42" i="14"/>
  <c r="O255" i="14" s="1"/>
  <c r="Q42" i="14"/>
  <c r="P255" i="14" s="1"/>
  <c r="I42" i="14"/>
  <c r="H255" i="14" s="1"/>
  <c r="G255" i="14"/>
  <c r="G42" i="14"/>
  <c r="F255" i="14" s="1"/>
  <c r="F42" i="14"/>
  <c r="E255" i="14" s="1"/>
  <c r="E42" i="14"/>
  <c r="C255" i="14"/>
  <c r="Q255" i="14"/>
  <c r="O42" i="14"/>
  <c r="N255" i="14" s="1"/>
  <c r="N42" i="14"/>
  <c r="M255" i="14" s="1"/>
  <c r="M42" i="14"/>
  <c r="L255" i="14" s="1"/>
  <c r="K42" i="14"/>
  <c r="J255" i="14" s="1"/>
  <c r="J42" i="14"/>
  <c r="I255" i="14" s="1"/>
  <c r="Q246" i="14"/>
  <c r="P246" i="14"/>
  <c r="O246" i="14"/>
  <c r="N246" i="14"/>
  <c r="M246" i="14"/>
  <c r="L246" i="14"/>
  <c r="K246" i="14"/>
  <c r="J246" i="14"/>
  <c r="I246" i="14"/>
  <c r="H246" i="14"/>
  <c r="D61" i="14"/>
  <c r="D63" i="14" s="1"/>
  <c r="D64" i="14" s="1"/>
  <c r="H61" i="13"/>
  <c r="G61" i="13"/>
  <c r="F61" i="13"/>
  <c r="E61" i="13"/>
  <c r="D61" i="13"/>
  <c r="BF355" i="8"/>
  <c r="BG355" i="8" s="1"/>
  <c r="BH355" i="8" s="1"/>
  <c r="BE355" i="8"/>
  <c r="BF354" i="8"/>
  <c r="BG354" i="8" s="1"/>
  <c r="BH354" i="8" s="1"/>
  <c r="BE354" i="8"/>
  <c r="BF353" i="8"/>
  <c r="BG353" i="8" s="1"/>
  <c r="BH353" i="8" s="1"/>
  <c r="BE353" i="8"/>
  <c r="BF352" i="8"/>
  <c r="BG352" i="8" s="1"/>
  <c r="BH352" i="8" s="1"/>
  <c r="BE352" i="8"/>
  <c r="BF351" i="8"/>
  <c r="BG351" i="8" s="1"/>
  <c r="BH351" i="8" s="1"/>
  <c r="BE351" i="8"/>
  <c r="BF350" i="8"/>
  <c r="BG350" i="8" s="1"/>
  <c r="BH350" i="8" s="1"/>
  <c r="BE350" i="8"/>
  <c r="BF349" i="8"/>
  <c r="BG349" i="8" s="1"/>
  <c r="BH349" i="8" s="1"/>
  <c r="BE349" i="8"/>
  <c r="BF348" i="8"/>
  <c r="BG348" i="8" s="1"/>
  <c r="BH348" i="8" s="1"/>
  <c r="BE348" i="8"/>
  <c r="BF347" i="8"/>
  <c r="BG347" i="8" s="1"/>
  <c r="BH347" i="8" s="1"/>
  <c r="BE347" i="8"/>
  <c r="BF346" i="8"/>
  <c r="BG346" i="8" s="1"/>
  <c r="BH346" i="8" s="1"/>
  <c r="BE346" i="8"/>
  <c r="BF345" i="8"/>
  <c r="BG345" i="8" s="1"/>
  <c r="BH345" i="8" s="1"/>
  <c r="BE345" i="8"/>
  <c r="BF344" i="8"/>
  <c r="BG344" i="8" s="1"/>
  <c r="BH344" i="8" s="1"/>
  <c r="BE344" i="8"/>
  <c r="BF343" i="8"/>
  <c r="BG343" i="8" s="1"/>
  <c r="BH343" i="8" s="1"/>
  <c r="BE343" i="8"/>
  <c r="BF342" i="8"/>
  <c r="BG342" i="8" s="1"/>
  <c r="BH342" i="8" s="1"/>
  <c r="BE342" i="8"/>
  <c r="BF341" i="8"/>
  <c r="BG341" i="8" s="1"/>
  <c r="BH341" i="8" s="1"/>
  <c r="BE341" i="8"/>
  <c r="BF340" i="8"/>
  <c r="BG340" i="8" s="1"/>
  <c r="BH340" i="8" s="1"/>
  <c r="BE340" i="8"/>
  <c r="BF339" i="8"/>
  <c r="BG339" i="8" s="1"/>
  <c r="BH339" i="8" s="1"/>
  <c r="BE339" i="8"/>
  <c r="BF338" i="8"/>
  <c r="BG338" i="8" s="1"/>
  <c r="BH338" i="8" s="1"/>
  <c r="BE338" i="8"/>
  <c r="BF337" i="8"/>
  <c r="BG337" i="8" s="1"/>
  <c r="BH337" i="8" s="1"/>
  <c r="BE337" i="8"/>
  <c r="BF336" i="8"/>
  <c r="BG336" i="8" s="1"/>
  <c r="BH336" i="8" s="1"/>
  <c r="BE336" i="8"/>
  <c r="BF335" i="8"/>
  <c r="BG335" i="8" s="1"/>
  <c r="BH335" i="8" s="1"/>
  <c r="BE335" i="8"/>
  <c r="BF334" i="8"/>
  <c r="BG334" i="8" s="1"/>
  <c r="BH334" i="8" s="1"/>
  <c r="BE334" i="8"/>
  <c r="BF333" i="8"/>
  <c r="BG333" i="8" s="1"/>
  <c r="BH333" i="8" s="1"/>
  <c r="BE333" i="8"/>
  <c r="BF332" i="8"/>
  <c r="BG332" i="8" s="1"/>
  <c r="BH332" i="8" s="1"/>
  <c r="BE332" i="8"/>
  <c r="BF331" i="8"/>
  <c r="BG331" i="8" s="1"/>
  <c r="BH331" i="8" s="1"/>
  <c r="BE331" i="8"/>
  <c r="BF330" i="8"/>
  <c r="BG330" i="8" s="1"/>
  <c r="BH330" i="8" s="1"/>
  <c r="BE330" i="8"/>
  <c r="BF329" i="8"/>
  <c r="BG329" i="8" s="1"/>
  <c r="BH329" i="8" s="1"/>
  <c r="BE329" i="8"/>
  <c r="BF328" i="8"/>
  <c r="BG328" i="8" s="1"/>
  <c r="BH328" i="8" s="1"/>
  <c r="BE328" i="8"/>
  <c r="BF327" i="8"/>
  <c r="BG327" i="8" s="1"/>
  <c r="BH327" i="8" s="1"/>
  <c r="BE327" i="8"/>
  <c r="BF326" i="8"/>
  <c r="BG326" i="8" s="1"/>
  <c r="BH326" i="8" s="1"/>
  <c r="BE326" i="8"/>
  <c r="BF325" i="8"/>
  <c r="BG325" i="8" s="1"/>
  <c r="BH325" i="8" s="1"/>
  <c r="BE325" i="8"/>
  <c r="BF324" i="8"/>
  <c r="BG324" i="8" s="1"/>
  <c r="BH324" i="8" s="1"/>
  <c r="BE324" i="8"/>
  <c r="BF323" i="8"/>
  <c r="BG323" i="8" s="1"/>
  <c r="BH323" i="8" s="1"/>
  <c r="BE323" i="8"/>
  <c r="BF322" i="8"/>
  <c r="BG322" i="8" s="1"/>
  <c r="BH322" i="8" s="1"/>
  <c r="BE322" i="8"/>
  <c r="BF321" i="8"/>
  <c r="BG321" i="8" s="1"/>
  <c r="BH321" i="8" s="1"/>
  <c r="BE321" i="8"/>
  <c r="BF320" i="8"/>
  <c r="BG320" i="8" s="1"/>
  <c r="BH320" i="8" s="1"/>
  <c r="BE320" i="8"/>
  <c r="BF319" i="8"/>
  <c r="BG319" i="8" s="1"/>
  <c r="BH319" i="8" s="1"/>
  <c r="BE319" i="8"/>
  <c r="BF318" i="8"/>
  <c r="BG318" i="8" s="1"/>
  <c r="BH318" i="8" s="1"/>
  <c r="BE318" i="8"/>
  <c r="BF317" i="8"/>
  <c r="BG317" i="8" s="1"/>
  <c r="BH317" i="8" s="1"/>
  <c r="BE317" i="8"/>
  <c r="BF316" i="8"/>
  <c r="BG316" i="8" s="1"/>
  <c r="BH316" i="8" s="1"/>
  <c r="BE316" i="8"/>
  <c r="BF315" i="8"/>
  <c r="BG315" i="8" s="1"/>
  <c r="BH315" i="8" s="1"/>
  <c r="BE315" i="8"/>
  <c r="BF314" i="8"/>
  <c r="BG314" i="8" s="1"/>
  <c r="BH314" i="8" s="1"/>
  <c r="BE314" i="8"/>
  <c r="BF313" i="8"/>
  <c r="BG313" i="8" s="1"/>
  <c r="BH313" i="8" s="1"/>
  <c r="BE313" i="8"/>
  <c r="BF312" i="8"/>
  <c r="BG312" i="8" s="1"/>
  <c r="BH312" i="8" s="1"/>
  <c r="BE312" i="8"/>
  <c r="BF311" i="8"/>
  <c r="BG311" i="8" s="1"/>
  <c r="BH311" i="8" s="1"/>
  <c r="BE311" i="8"/>
  <c r="BF310" i="8"/>
  <c r="BG310" i="8" s="1"/>
  <c r="BH310" i="8" s="1"/>
  <c r="BE310" i="8"/>
  <c r="BF309" i="8"/>
  <c r="BG309" i="8" s="1"/>
  <c r="BH309" i="8" s="1"/>
  <c r="BE309" i="8"/>
  <c r="BF308" i="8"/>
  <c r="BG308" i="8" s="1"/>
  <c r="BH308" i="8" s="1"/>
  <c r="BE308" i="8"/>
  <c r="BF307" i="8"/>
  <c r="BG307" i="8" s="1"/>
  <c r="BH307" i="8" s="1"/>
  <c r="BE307" i="8"/>
  <c r="BF306" i="8"/>
  <c r="BG306" i="8" s="1"/>
  <c r="BH306" i="8" s="1"/>
  <c r="BE306" i="8"/>
  <c r="BF305" i="8"/>
  <c r="BG305" i="8" s="1"/>
  <c r="BH305" i="8" s="1"/>
  <c r="BE305" i="8"/>
  <c r="BF304" i="8"/>
  <c r="BG304" i="8" s="1"/>
  <c r="BH304" i="8" s="1"/>
  <c r="BE304" i="8"/>
  <c r="BF303" i="8"/>
  <c r="BG303" i="8" s="1"/>
  <c r="BH303" i="8" s="1"/>
  <c r="BE303" i="8"/>
  <c r="BF302" i="8"/>
  <c r="BG302" i="8" s="1"/>
  <c r="BH302" i="8" s="1"/>
  <c r="BE302" i="8"/>
  <c r="BF301" i="8"/>
  <c r="BG301" i="8" s="1"/>
  <c r="BH301" i="8" s="1"/>
  <c r="BE301" i="8"/>
  <c r="BF300" i="8"/>
  <c r="BG300" i="8" s="1"/>
  <c r="BH300" i="8" s="1"/>
  <c r="BE300" i="8"/>
  <c r="BF299" i="8"/>
  <c r="BG299" i="8" s="1"/>
  <c r="BH299" i="8" s="1"/>
  <c r="BE299" i="8"/>
  <c r="BF298" i="8"/>
  <c r="BG298" i="8" s="1"/>
  <c r="BH298" i="8" s="1"/>
  <c r="BE298" i="8"/>
  <c r="BF297" i="8"/>
  <c r="BG297" i="8" s="1"/>
  <c r="BH297" i="8" s="1"/>
  <c r="BE297" i="8"/>
  <c r="BF296" i="8"/>
  <c r="BG296" i="8" s="1"/>
  <c r="BH296" i="8" s="1"/>
  <c r="BE296" i="8"/>
  <c r="BF295" i="8"/>
  <c r="BG295" i="8" s="1"/>
  <c r="BH295" i="8" s="1"/>
  <c r="BE295" i="8"/>
  <c r="BF294" i="8"/>
  <c r="BG294" i="8" s="1"/>
  <c r="BH294" i="8" s="1"/>
  <c r="BE294" i="8"/>
  <c r="BF293" i="8"/>
  <c r="BG293" i="8" s="1"/>
  <c r="BH293" i="8" s="1"/>
  <c r="BE293" i="8"/>
  <c r="BF292" i="8"/>
  <c r="BG292" i="8" s="1"/>
  <c r="BH292" i="8" s="1"/>
  <c r="BE292" i="8"/>
  <c r="BF291" i="8"/>
  <c r="BG291" i="8" s="1"/>
  <c r="BH291" i="8" s="1"/>
  <c r="BE291" i="8"/>
  <c r="BF290" i="8"/>
  <c r="BG290" i="8" s="1"/>
  <c r="BH290" i="8" s="1"/>
  <c r="BE290" i="8"/>
  <c r="BF289" i="8"/>
  <c r="BG289" i="8" s="1"/>
  <c r="BH289" i="8" s="1"/>
  <c r="BE289" i="8"/>
  <c r="BF288" i="8"/>
  <c r="BG288" i="8" s="1"/>
  <c r="BH288" i="8" s="1"/>
  <c r="BE288" i="8"/>
  <c r="BF287" i="8"/>
  <c r="BG287" i="8" s="1"/>
  <c r="BH287" i="8" s="1"/>
  <c r="BE287" i="8"/>
  <c r="BF286" i="8"/>
  <c r="BG286" i="8" s="1"/>
  <c r="BH286" i="8" s="1"/>
  <c r="BE286" i="8"/>
  <c r="BF285" i="8"/>
  <c r="BG285" i="8" s="1"/>
  <c r="BH285" i="8" s="1"/>
  <c r="BE285" i="8"/>
  <c r="BF284" i="8"/>
  <c r="BG284" i="8" s="1"/>
  <c r="BH284" i="8" s="1"/>
  <c r="BE284" i="8"/>
  <c r="BF283" i="8"/>
  <c r="BG283" i="8" s="1"/>
  <c r="BH283" i="8" s="1"/>
  <c r="BE283" i="8"/>
  <c r="BF282" i="8"/>
  <c r="BG282" i="8" s="1"/>
  <c r="BH282" i="8" s="1"/>
  <c r="BE282" i="8"/>
  <c r="BF281" i="8"/>
  <c r="BG281" i="8" s="1"/>
  <c r="BH281" i="8" s="1"/>
  <c r="BE281" i="8"/>
  <c r="BF280" i="8"/>
  <c r="BG280" i="8" s="1"/>
  <c r="BH280" i="8" s="1"/>
  <c r="BE280" i="8"/>
  <c r="BF279" i="8"/>
  <c r="BG279" i="8" s="1"/>
  <c r="BH279" i="8" s="1"/>
  <c r="BE279" i="8"/>
  <c r="BF278" i="8"/>
  <c r="BG278" i="8" s="1"/>
  <c r="BH278" i="8" s="1"/>
  <c r="BE278" i="8"/>
  <c r="BF277" i="8"/>
  <c r="BG277" i="8" s="1"/>
  <c r="BH277" i="8" s="1"/>
  <c r="BE277" i="8"/>
  <c r="BF276" i="8"/>
  <c r="BG276" i="8" s="1"/>
  <c r="BH276" i="8" s="1"/>
  <c r="BE276" i="8"/>
  <c r="BF275" i="8"/>
  <c r="BG275" i="8" s="1"/>
  <c r="BH275" i="8" s="1"/>
  <c r="BE275" i="8"/>
  <c r="BF274" i="8"/>
  <c r="BG274" i="8" s="1"/>
  <c r="BH274" i="8" s="1"/>
  <c r="BE274" i="8"/>
  <c r="BF273" i="8"/>
  <c r="BG273" i="8" s="1"/>
  <c r="BH273" i="8" s="1"/>
  <c r="BE273" i="8"/>
  <c r="BF272" i="8"/>
  <c r="BG272" i="8" s="1"/>
  <c r="BH272" i="8" s="1"/>
  <c r="BE272" i="8"/>
  <c r="BF271" i="8"/>
  <c r="BG271" i="8" s="1"/>
  <c r="BH271" i="8" s="1"/>
  <c r="BE271" i="8"/>
  <c r="BF270" i="8"/>
  <c r="BG270" i="8" s="1"/>
  <c r="BH270" i="8" s="1"/>
  <c r="BE270" i="8"/>
  <c r="BF269" i="8"/>
  <c r="BG269" i="8" s="1"/>
  <c r="BH269" i="8" s="1"/>
  <c r="BE269" i="8"/>
  <c r="BF268" i="8"/>
  <c r="BG268" i="8" s="1"/>
  <c r="BH268" i="8" s="1"/>
  <c r="BE268" i="8"/>
  <c r="BF267" i="8"/>
  <c r="BG267" i="8" s="1"/>
  <c r="BH267" i="8" s="1"/>
  <c r="BE267" i="8"/>
  <c r="BF266" i="8"/>
  <c r="BG266" i="8" s="1"/>
  <c r="BH266" i="8" s="1"/>
  <c r="BE266" i="8"/>
  <c r="BF265" i="8"/>
  <c r="BG265" i="8" s="1"/>
  <c r="BH265" i="8" s="1"/>
  <c r="BE265" i="8"/>
  <c r="BF264" i="8"/>
  <c r="BG264" i="8" s="1"/>
  <c r="BH264" i="8" s="1"/>
  <c r="BE264" i="8"/>
  <c r="BF263" i="8"/>
  <c r="BG263" i="8" s="1"/>
  <c r="BH263" i="8" s="1"/>
  <c r="BE263" i="8"/>
  <c r="BF262" i="8"/>
  <c r="BG262" i="8" s="1"/>
  <c r="BH262" i="8" s="1"/>
  <c r="BE262" i="8"/>
  <c r="BF261" i="8"/>
  <c r="BG261" i="8" s="1"/>
  <c r="BH261" i="8" s="1"/>
  <c r="BE261" i="8"/>
  <c r="BF260" i="8"/>
  <c r="BG260" i="8" s="1"/>
  <c r="BH260" i="8" s="1"/>
  <c r="BE260" i="8"/>
  <c r="BF259" i="8"/>
  <c r="BG259" i="8" s="1"/>
  <c r="BH259" i="8" s="1"/>
  <c r="BE259" i="8"/>
  <c r="BF258" i="8"/>
  <c r="BG258" i="8" s="1"/>
  <c r="BH258" i="8" s="1"/>
  <c r="BE258" i="8"/>
  <c r="BF257" i="8"/>
  <c r="BG257" i="8" s="1"/>
  <c r="BH257" i="8" s="1"/>
  <c r="BE257" i="8"/>
  <c r="BF256" i="8"/>
  <c r="BG256" i="8" s="1"/>
  <c r="BH256" i="8" s="1"/>
  <c r="BE256" i="8"/>
  <c r="BF255" i="8"/>
  <c r="BG255" i="8" s="1"/>
  <c r="BH255" i="8" s="1"/>
  <c r="BE255" i="8"/>
  <c r="BF254" i="8"/>
  <c r="BG254" i="8" s="1"/>
  <c r="BH254" i="8" s="1"/>
  <c r="BE254" i="8"/>
  <c r="BF253" i="8"/>
  <c r="BG253" i="8" s="1"/>
  <c r="BH253" i="8" s="1"/>
  <c r="BE253" i="8"/>
  <c r="BF252" i="8"/>
  <c r="BG252" i="8" s="1"/>
  <c r="BH252" i="8" s="1"/>
  <c r="BE252" i="8"/>
  <c r="BF251" i="8"/>
  <c r="BG251" i="8" s="1"/>
  <c r="BH251" i="8" s="1"/>
  <c r="BE251" i="8"/>
  <c r="BF250" i="8"/>
  <c r="BG250" i="8" s="1"/>
  <c r="BH250" i="8" s="1"/>
  <c r="BE250" i="8"/>
  <c r="BF249" i="8"/>
  <c r="BG249" i="8" s="1"/>
  <c r="BH249" i="8" s="1"/>
  <c r="BE249" i="8"/>
  <c r="BF248" i="8"/>
  <c r="BG248" i="8" s="1"/>
  <c r="BH248" i="8" s="1"/>
  <c r="BE248" i="8"/>
  <c r="BF247" i="8"/>
  <c r="BG247" i="8" s="1"/>
  <c r="BH247" i="8" s="1"/>
  <c r="BE247" i="8"/>
  <c r="BF246" i="8"/>
  <c r="BG246" i="8" s="1"/>
  <c r="BH246" i="8" s="1"/>
  <c r="BE246" i="8"/>
  <c r="BF245" i="8"/>
  <c r="BG245" i="8" s="1"/>
  <c r="BH245" i="8" s="1"/>
  <c r="BE245" i="8"/>
  <c r="BF244" i="8"/>
  <c r="BG244" i="8" s="1"/>
  <c r="BH244" i="8" s="1"/>
  <c r="BE244" i="8"/>
  <c r="BF243" i="8"/>
  <c r="BG243" i="8" s="1"/>
  <c r="BH243" i="8" s="1"/>
  <c r="BE243" i="8"/>
  <c r="BF242" i="8"/>
  <c r="BG242" i="8" s="1"/>
  <c r="BH242" i="8" s="1"/>
  <c r="BE242" i="8"/>
  <c r="BF241" i="8"/>
  <c r="BG241" i="8" s="1"/>
  <c r="BH241" i="8" s="1"/>
  <c r="BE241" i="8"/>
  <c r="BF240" i="8"/>
  <c r="BG240" i="8" s="1"/>
  <c r="BH240" i="8" s="1"/>
  <c r="BE240" i="8"/>
  <c r="BF239" i="8"/>
  <c r="BG239" i="8" s="1"/>
  <c r="BH239" i="8" s="1"/>
  <c r="BE239" i="8"/>
  <c r="BF238" i="8"/>
  <c r="BG238" i="8" s="1"/>
  <c r="BH238" i="8" s="1"/>
  <c r="BE238" i="8"/>
  <c r="BF237" i="8"/>
  <c r="BG237" i="8" s="1"/>
  <c r="BH237" i="8" s="1"/>
  <c r="BE237" i="8"/>
  <c r="BF236" i="8"/>
  <c r="BG236" i="8" s="1"/>
  <c r="BH236" i="8" s="1"/>
  <c r="BE236" i="8"/>
  <c r="BF235" i="8"/>
  <c r="BG235" i="8" s="1"/>
  <c r="BH235" i="8" s="1"/>
  <c r="BE235" i="8"/>
  <c r="BF234" i="8"/>
  <c r="BG234" i="8" s="1"/>
  <c r="BH234" i="8" s="1"/>
  <c r="BE234" i="8"/>
  <c r="BF233" i="8"/>
  <c r="BG233" i="8" s="1"/>
  <c r="BH233" i="8" s="1"/>
  <c r="BE233" i="8"/>
  <c r="BF232" i="8"/>
  <c r="BG232" i="8" s="1"/>
  <c r="BH232" i="8" s="1"/>
  <c r="BE232" i="8"/>
  <c r="BF231" i="8"/>
  <c r="BG231" i="8" s="1"/>
  <c r="BH231" i="8" s="1"/>
  <c r="BE231" i="8"/>
  <c r="BF230" i="8"/>
  <c r="BG230" i="8" s="1"/>
  <c r="BH230" i="8" s="1"/>
  <c r="BE230" i="8"/>
  <c r="BF229" i="8"/>
  <c r="BG229" i="8" s="1"/>
  <c r="BH229" i="8" s="1"/>
  <c r="BE229" i="8"/>
  <c r="BF228" i="8"/>
  <c r="BG228" i="8" s="1"/>
  <c r="BH228" i="8" s="1"/>
  <c r="BE228" i="8"/>
  <c r="BF227" i="8"/>
  <c r="BG227" i="8" s="1"/>
  <c r="BH227" i="8" s="1"/>
  <c r="BE227" i="8"/>
  <c r="BF226" i="8"/>
  <c r="BG226" i="8" s="1"/>
  <c r="BH226" i="8" s="1"/>
  <c r="BE226" i="8"/>
  <c r="BF225" i="8"/>
  <c r="BG225" i="8" s="1"/>
  <c r="BH225" i="8" s="1"/>
  <c r="BE225" i="8"/>
  <c r="BF224" i="8"/>
  <c r="BG224" i="8" s="1"/>
  <c r="BH224" i="8" s="1"/>
  <c r="BE224" i="8"/>
  <c r="BF223" i="8"/>
  <c r="BG223" i="8" s="1"/>
  <c r="BH223" i="8" s="1"/>
  <c r="BE223" i="8"/>
  <c r="BF222" i="8"/>
  <c r="BG222" i="8" s="1"/>
  <c r="BH222" i="8" s="1"/>
  <c r="BE222" i="8"/>
  <c r="BF221" i="8"/>
  <c r="BG221" i="8" s="1"/>
  <c r="BH221" i="8" s="1"/>
  <c r="BE221" i="8"/>
  <c r="BF220" i="8"/>
  <c r="BG220" i="8" s="1"/>
  <c r="BH220" i="8" s="1"/>
  <c r="BE220" i="8"/>
  <c r="BF219" i="8"/>
  <c r="BG219" i="8" s="1"/>
  <c r="BH219" i="8" s="1"/>
  <c r="BE219" i="8"/>
  <c r="BF218" i="8"/>
  <c r="BG218" i="8" s="1"/>
  <c r="BH218" i="8" s="1"/>
  <c r="BE218" i="8"/>
  <c r="BF217" i="8"/>
  <c r="BG217" i="8" s="1"/>
  <c r="BH217" i="8" s="1"/>
  <c r="BE217" i="8"/>
  <c r="BF214" i="8"/>
  <c r="BG214" i="8" s="1"/>
  <c r="BH214" i="8" s="1"/>
  <c r="BE214" i="8"/>
  <c r="BF213" i="8"/>
  <c r="BG213" i="8" s="1"/>
  <c r="BH213" i="8" s="1"/>
  <c r="BE213" i="8"/>
  <c r="BF212" i="8"/>
  <c r="BG212" i="8" s="1"/>
  <c r="BH212" i="8" s="1"/>
  <c r="BE212" i="8"/>
  <c r="BF211" i="8"/>
  <c r="BG211" i="8" s="1"/>
  <c r="BH211" i="8" s="1"/>
  <c r="BE211" i="8"/>
  <c r="BF210" i="8"/>
  <c r="BG210" i="8" s="1"/>
  <c r="BH210" i="8" s="1"/>
  <c r="BE210" i="8"/>
  <c r="BF209" i="8"/>
  <c r="BG209" i="8" s="1"/>
  <c r="BH209" i="8" s="1"/>
  <c r="BE209" i="8"/>
  <c r="BF208" i="8"/>
  <c r="BG208" i="8" s="1"/>
  <c r="BH208" i="8" s="1"/>
  <c r="BE208" i="8"/>
  <c r="BF207" i="8"/>
  <c r="BG207" i="8" s="1"/>
  <c r="BH207" i="8" s="1"/>
  <c r="BE207" i="8"/>
  <c r="BF206" i="8"/>
  <c r="BG206" i="8" s="1"/>
  <c r="BH206" i="8" s="1"/>
  <c r="BE206" i="8"/>
  <c r="BF205" i="8"/>
  <c r="BG205" i="8" s="1"/>
  <c r="BH205" i="8" s="1"/>
  <c r="BE205" i="8"/>
  <c r="BF204" i="8"/>
  <c r="BG204" i="8" s="1"/>
  <c r="BH204" i="8" s="1"/>
  <c r="BE204" i="8"/>
  <c r="BF203" i="8"/>
  <c r="BG203" i="8" s="1"/>
  <c r="BH203" i="8" s="1"/>
  <c r="BE203" i="8"/>
  <c r="BF202" i="8"/>
  <c r="BG202" i="8" s="1"/>
  <c r="BH202" i="8" s="1"/>
  <c r="BE202" i="8"/>
  <c r="BF201" i="8"/>
  <c r="BG201" i="8" s="1"/>
  <c r="BH201" i="8" s="1"/>
  <c r="BE201" i="8"/>
  <c r="BF200" i="8"/>
  <c r="BG200" i="8" s="1"/>
  <c r="BH200" i="8" s="1"/>
  <c r="BE200" i="8"/>
  <c r="BF199" i="8"/>
  <c r="BG199" i="8" s="1"/>
  <c r="BH199" i="8" s="1"/>
  <c r="BE199" i="8"/>
  <c r="BF198" i="8"/>
  <c r="BG198" i="8" s="1"/>
  <c r="BH198" i="8" s="1"/>
  <c r="BE198" i="8"/>
  <c r="BF197" i="8"/>
  <c r="BG197" i="8" s="1"/>
  <c r="BH197" i="8" s="1"/>
  <c r="BE197" i="8"/>
  <c r="BF196" i="8"/>
  <c r="BG196" i="8" s="1"/>
  <c r="BH196" i="8" s="1"/>
  <c r="BE196" i="8"/>
  <c r="BF195" i="8"/>
  <c r="BG195" i="8" s="1"/>
  <c r="BH195" i="8" s="1"/>
  <c r="BE195" i="8"/>
  <c r="BF194" i="8"/>
  <c r="BG194" i="8" s="1"/>
  <c r="BH194" i="8" s="1"/>
  <c r="BE194" i="8"/>
  <c r="BF193" i="8"/>
  <c r="BG193" i="8" s="1"/>
  <c r="BH193" i="8" s="1"/>
  <c r="BE193" i="8"/>
  <c r="BF190" i="8"/>
  <c r="BG190" i="8" s="1"/>
  <c r="BH190" i="8" s="1"/>
  <c r="BE190" i="8"/>
  <c r="BF189" i="8"/>
  <c r="BG189" i="8" s="1"/>
  <c r="BH189" i="8" s="1"/>
  <c r="BE189" i="8"/>
  <c r="BF188" i="8"/>
  <c r="BG188" i="8" s="1"/>
  <c r="BH188" i="8" s="1"/>
  <c r="BE188" i="8"/>
  <c r="BF187" i="8"/>
  <c r="BG187" i="8" s="1"/>
  <c r="BH187" i="8" s="1"/>
  <c r="BE187" i="8"/>
  <c r="BF186" i="8"/>
  <c r="BG186" i="8" s="1"/>
  <c r="BH186" i="8" s="1"/>
  <c r="BE186" i="8"/>
  <c r="BF185" i="8"/>
  <c r="BG185" i="8" s="1"/>
  <c r="BH185" i="8" s="1"/>
  <c r="BE185" i="8"/>
  <c r="BF184" i="8"/>
  <c r="BG184" i="8" s="1"/>
  <c r="BH184" i="8" s="1"/>
  <c r="BE184" i="8"/>
  <c r="BF183" i="8"/>
  <c r="BG183" i="8" s="1"/>
  <c r="BH183" i="8" s="1"/>
  <c r="BE183" i="8"/>
  <c r="BF182" i="8"/>
  <c r="BG182" i="8" s="1"/>
  <c r="BH182" i="8" s="1"/>
  <c r="BE182" i="8"/>
  <c r="BF181" i="8"/>
  <c r="BG181" i="8" s="1"/>
  <c r="BH181" i="8" s="1"/>
  <c r="BE181" i="8"/>
  <c r="BF180" i="8"/>
  <c r="BG180" i="8" s="1"/>
  <c r="BH180" i="8" s="1"/>
  <c r="BE180" i="8"/>
  <c r="BF179" i="8"/>
  <c r="BG179" i="8" s="1"/>
  <c r="BH179" i="8" s="1"/>
  <c r="BE179" i="8"/>
  <c r="BF178" i="8"/>
  <c r="BG178" i="8" s="1"/>
  <c r="BH178" i="8" s="1"/>
  <c r="BE178" i="8"/>
  <c r="BF177" i="8"/>
  <c r="BG177" i="8" s="1"/>
  <c r="BH177" i="8" s="1"/>
  <c r="BE177" i="8"/>
  <c r="BF176" i="8"/>
  <c r="BG176" i="8" s="1"/>
  <c r="BH176" i="8" s="1"/>
  <c r="BE176" i="8"/>
  <c r="BF175" i="8"/>
  <c r="BG175" i="8" s="1"/>
  <c r="BH175" i="8" s="1"/>
  <c r="BE175" i="8"/>
  <c r="BF174" i="8"/>
  <c r="BG174" i="8" s="1"/>
  <c r="BH174" i="8" s="1"/>
  <c r="BE174" i="8"/>
  <c r="BF173" i="8"/>
  <c r="BG173" i="8" s="1"/>
  <c r="BH173" i="8" s="1"/>
  <c r="BE173" i="8"/>
  <c r="BF172" i="8"/>
  <c r="BG172" i="8" s="1"/>
  <c r="BH172" i="8" s="1"/>
  <c r="BE172" i="8"/>
  <c r="BF171" i="8"/>
  <c r="BG171" i="8" s="1"/>
  <c r="BH171" i="8" s="1"/>
  <c r="BE171" i="8"/>
  <c r="BF170" i="8"/>
  <c r="BG170" i="8" s="1"/>
  <c r="BH170" i="8" s="1"/>
  <c r="BE170" i="8"/>
  <c r="BF169" i="8"/>
  <c r="BG169" i="8" s="1"/>
  <c r="BH169" i="8" s="1"/>
  <c r="BE169" i="8"/>
  <c r="BF166" i="8"/>
  <c r="BG166" i="8" s="1"/>
  <c r="BH166" i="8" s="1"/>
  <c r="BE166" i="8"/>
  <c r="BF165" i="8"/>
  <c r="BG165" i="8" s="1"/>
  <c r="BH165" i="8" s="1"/>
  <c r="BE165" i="8"/>
  <c r="BF164" i="8"/>
  <c r="BG164" i="8" s="1"/>
  <c r="BH164" i="8" s="1"/>
  <c r="BE164" i="8"/>
  <c r="BF163" i="8"/>
  <c r="BG163" i="8" s="1"/>
  <c r="BH163" i="8" s="1"/>
  <c r="BE163" i="8"/>
  <c r="BF162" i="8"/>
  <c r="BG162" i="8" s="1"/>
  <c r="BH162" i="8" s="1"/>
  <c r="BE162" i="8"/>
  <c r="BF161" i="8"/>
  <c r="BG161" i="8" s="1"/>
  <c r="BH161" i="8" s="1"/>
  <c r="BE161" i="8"/>
  <c r="BF160" i="8"/>
  <c r="BG160" i="8" s="1"/>
  <c r="BH160" i="8" s="1"/>
  <c r="BE160" i="8"/>
  <c r="BF159" i="8"/>
  <c r="BG159" i="8" s="1"/>
  <c r="BH159" i="8" s="1"/>
  <c r="BE159" i="8"/>
  <c r="BF158" i="8"/>
  <c r="BG158" i="8" s="1"/>
  <c r="BH158" i="8" s="1"/>
  <c r="BE158" i="8"/>
  <c r="BF157" i="8"/>
  <c r="BG157" i="8" s="1"/>
  <c r="BH157" i="8" s="1"/>
  <c r="BE157" i="8"/>
  <c r="BF156" i="8"/>
  <c r="BG156" i="8" s="1"/>
  <c r="BH156" i="8" s="1"/>
  <c r="BE156" i="8"/>
  <c r="BF155" i="8"/>
  <c r="BG155" i="8" s="1"/>
  <c r="BH155" i="8" s="1"/>
  <c r="BE155" i="8"/>
  <c r="BF154" i="8"/>
  <c r="BG154" i="8" s="1"/>
  <c r="BH154" i="8" s="1"/>
  <c r="BE154" i="8"/>
  <c r="BF153" i="8"/>
  <c r="BG153" i="8" s="1"/>
  <c r="BH153" i="8" s="1"/>
  <c r="BE153" i="8"/>
  <c r="BF152" i="8"/>
  <c r="BG152" i="8" s="1"/>
  <c r="BH152" i="8" s="1"/>
  <c r="BE152" i="8"/>
  <c r="BF151" i="8"/>
  <c r="BG151" i="8" s="1"/>
  <c r="BH151" i="8" s="1"/>
  <c r="BE151" i="8"/>
  <c r="BF150" i="8"/>
  <c r="BG150" i="8" s="1"/>
  <c r="BH150" i="8" s="1"/>
  <c r="BE150" i="8"/>
  <c r="BF149" i="8"/>
  <c r="BG149" i="8" s="1"/>
  <c r="BH149" i="8" s="1"/>
  <c r="BE149" i="8"/>
  <c r="BF148" i="8"/>
  <c r="BG148" i="8" s="1"/>
  <c r="BH148" i="8" s="1"/>
  <c r="BE148" i="8"/>
  <c r="BF147" i="8"/>
  <c r="BG147" i="8" s="1"/>
  <c r="BH147" i="8" s="1"/>
  <c r="BE147" i="8"/>
  <c r="BF146" i="8"/>
  <c r="BG146" i="8" s="1"/>
  <c r="BH146" i="8" s="1"/>
  <c r="BE146" i="8"/>
  <c r="BF145" i="8"/>
  <c r="BG145" i="8" s="1"/>
  <c r="BH145" i="8" s="1"/>
  <c r="BE145" i="8"/>
  <c r="BF142" i="8"/>
  <c r="BG142" i="8" s="1"/>
  <c r="BH142" i="8" s="1"/>
  <c r="BE142" i="8"/>
  <c r="BF141" i="8"/>
  <c r="BG141" i="8" s="1"/>
  <c r="BH141" i="8" s="1"/>
  <c r="BE141" i="8"/>
  <c r="BF140" i="8"/>
  <c r="BG140" i="8" s="1"/>
  <c r="BH140" i="8" s="1"/>
  <c r="BE140" i="8"/>
  <c r="BF139" i="8"/>
  <c r="BG139" i="8" s="1"/>
  <c r="BH139" i="8" s="1"/>
  <c r="BE139" i="8"/>
  <c r="BF138" i="8"/>
  <c r="BG138" i="8" s="1"/>
  <c r="BH138" i="8" s="1"/>
  <c r="BE138" i="8"/>
  <c r="BF137" i="8"/>
  <c r="BG137" i="8" s="1"/>
  <c r="BH137" i="8" s="1"/>
  <c r="BE137" i="8"/>
  <c r="BF136" i="8"/>
  <c r="BG136" i="8" s="1"/>
  <c r="BH136" i="8" s="1"/>
  <c r="BE136" i="8"/>
  <c r="BF135" i="8"/>
  <c r="BG135" i="8" s="1"/>
  <c r="BH135" i="8" s="1"/>
  <c r="BE135" i="8"/>
  <c r="BF134" i="8"/>
  <c r="BG134" i="8" s="1"/>
  <c r="BH134" i="8" s="1"/>
  <c r="BE134" i="8"/>
  <c r="BF133" i="8"/>
  <c r="BG133" i="8" s="1"/>
  <c r="BH133" i="8" s="1"/>
  <c r="BE133" i="8"/>
  <c r="BF132" i="8"/>
  <c r="BG132" i="8" s="1"/>
  <c r="BH132" i="8" s="1"/>
  <c r="BE132" i="8"/>
  <c r="BF131" i="8"/>
  <c r="BG131" i="8" s="1"/>
  <c r="BH131" i="8" s="1"/>
  <c r="BE131" i="8"/>
  <c r="BF130" i="8"/>
  <c r="BG130" i="8" s="1"/>
  <c r="BH130" i="8" s="1"/>
  <c r="BE130" i="8"/>
  <c r="BF129" i="8"/>
  <c r="BG129" i="8" s="1"/>
  <c r="BH129" i="8" s="1"/>
  <c r="BE129" i="8"/>
  <c r="BF128" i="8"/>
  <c r="BG128" i="8" s="1"/>
  <c r="BH128" i="8" s="1"/>
  <c r="BE128" i="8"/>
  <c r="BF127" i="8"/>
  <c r="BG127" i="8" s="1"/>
  <c r="BH127" i="8" s="1"/>
  <c r="BE127" i="8"/>
  <c r="BF126" i="8"/>
  <c r="BG126" i="8" s="1"/>
  <c r="BH126" i="8" s="1"/>
  <c r="BE126" i="8"/>
  <c r="BF125" i="8"/>
  <c r="BG125" i="8" s="1"/>
  <c r="BH125" i="8" s="1"/>
  <c r="BE125" i="8"/>
  <c r="BF124" i="8"/>
  <c r="BG124" i="8" s="1"/>
  <c r="BH124" i="8" s="1"/>
  <c r="BE124" i="8"/>
  <c r="BF123" i="8"/>
  <c r="BG123" i="8" s="1"/>
  <c r="BH123" i="8" s="1"/>
  <c r="BE123" i="8"/>
  <c r="BF122" i="8"/>
  <c r="BG122" i="8" s="1"/>
  <c r="BH122" i="8" s="1"/>
  <c r="BE122" i="8"/>
  <c r="BF121" i="8"/>
  <c r="BG121" i="8" s="1"/>
  <c r="BH121" i="8" s="1"/>
  <c r="BE121" i="8"/>
  <c r="BF118" i="8"/>
  <c r="BG118" i="8" s="1"/>
  <c r="BH118" i="8" s="1"/>
  <c r="BE118" i="8"/>
  <c r="BF117" i="8"/>
  <c r="BG117" i="8" s="1"/>
  <c r="BH117" i="8" s="1"/>
  <c r="BE117" i="8"/>
  <c r="BF116" i="8"/>
  <c r="BG116" i="8" s="1"/>
  <c r="BH116" i="8" s="1"/>
  <c r="BE116" i="8"/>
  <c r="BF115" i="8"/>
  <c r="BG115" i="8" s="1"/>
  <c r="BH115" i="8" s="1"/>
  <c r="BE115" i="8"/>
  <c r="BF114" i="8"/>
  <c r="BG114" i="8" s="1"/>
  <c r="BH114" i="8" s="1"/>
  <c r="BE114" i="8"/>
  <c r="BF113" i="8"/>
  <c r="BG113" i="8" s="1"/>
  <c r="BH113" i="8" s="1"/>
  <c r="BE113" i="8"/>
  <c r="BF112" i="8"/>
  <c r="BG112" i="8" s="1"/>
  <c r="BH112" i="8" s="1"/>
  <c r="BE112" i="8"/>
  <c r="BF111" i="8"/>
  <c r="BG111" i="8" s="1"/>
  <c r="BH111" i="8" s="1"/>
  <c r="BE111" i="8"/>
  <c r="BF110" i="8"/>
  <c r="BG110" i="8" s="1"/>
  <c r="BH110" i="8" s="1"/>
  <c r="BE110" i="8"/>
  <c r="BF109" i="8"/>
  <c r="BG109" i="8" s="1"/>
  <c r="BH109" i="8" s="1"/>
  <c r="BE109" i="8"/>
  <c r="BF108" i="8"/>
  <c r="BG108" i="8" s="1"/>
  <c r="BH108" i="8" s="1"/>
  <c r="BE108" i="8"/>
  <c r="BF107" i="8"/>
  <c r="BG107" i="8" s="1"/>
  <c r="BH107" i="8" s="1"/>
  <c r="BE107" i="8"/>
  <c r="BF106" i="8"/>
  <c r="BG106" i="8" s="1"/>
  <c r="BH106" i="8" s="1"/>
  <c r="BE106" i="8"/>
  <c r="BF105" i="8"/>
  <c r="BG105" i="8" s="1"/>
  <c r="BH105" i="8" s="1"/>
  <c r="BE105" i="8"/>
  <c r="BF104" i="8"/>
  <c r="BG104" i="8" s="1"/>
  <c r="BH104" i="8" s="1"/>
  <c r="BE104" i="8"/>
  <c r="BF103" i="8"/>
  <c r="BG103" i="8" s="1"/>
  <c r="BH103" i="8" s="1"/>
  <c r="BE103" i="8"/>
  <c r="BF102" i="8"/>
  <c r="BG102" i="8" s="1"/>
  <c r="BH102" i="8" s="1"/>
  <c r="BE102" i="8"/>
  <c r="BF101" i="8"/>
  <c r="BG101" i="8" s="1"/>
  <c r="BH101" i="8" s="1"/>
  <c r="BE101" i="8"/>
  <c r="BF100" i="8"/>
  <c r="BG100" i="8" s="1"/>
  <c r="BH100" i="8" s="1"/>
  <c r="BE100" i="8"/>
  <c r="BF99" i="8"/>
  <c r="BG99" i="8" s="1"/>
  <c r="BH99" i="8" s="1"/>
  <c r="BE99" i="8"/>
  <c r="BF98" i="8"/>
  <c r="BG98" i="8" s="1"/>
  <c r="BH98" i="8" s="1"/>
  <c r="BE98" i="8"/>
  <c r="BF97" i="8"/>
  <c r="BG97" i="8" s="1"/>
  <c r="BH97" i="8" s="1"/>
  <c r="BE97" i="8"/>
  <c r="BF96" i="8"/>
  <c r="BG96" i="8" s="1"/>
  <c r="BH96" i="8" s="1"/>
  <c r="BE96" i="8"/>
  <c r="BF95" i="8"/>
  <c r="BG95" i="8" s="1"/>
  <c r="BH95" i="8" s="1"/>
  <c r="BE95" i="8"/>
  <c r="BF94" i="8"/>
  <c r="BG94" i="8" s="1"/>
  <c r="BH94" i="8" s="1"/>
  <c r="BE94" i="8"/>
  <c r="BF93" i="8"/>
  <c r="BG93" i="8" s="1"/>
  <c r="BH93" i="8" s="1"/>
  <c r="BE93" i="8"/>
  <c r="BF92" i="8"/>
  <c r="BG92" i="8" s="1"/>
  <c r="BH92" i="8" s="1"/>
  <c r="BE92" i="8"/>
  <c r="BF91" i="8"/>
  <c r="BG91" i="8" s="1"/>
  <c r="BH91" i="8" s="1"/>
  <c r="BE91" i="8"/>
  <c r="BF90" i="8"/>
  <c r="BG90" i="8" s="1"/>
  <c r="BH90" i="8" s="1"/>
  <c r="BE90" i="8"/>
  <c r="BF89" i="8"/>
  <c r="BG89" i="8" s="1"/>
  <c r="BH89" i="8" s="1"/>
  <c r="BE89" i="8"/>
  <c r="BF88" i="8"/>
  <c r="BG88" i="8" s="1"/>
  <c r="BH88" i="8" s="1"/>
  <c r="BE88" i="8"/>
  <c r="BF87" i="8"/>
  <c r="BG87" i="8" s="1"/>
  <c r="BH87" i="8" s="1"/>
  <c r="BE87" i="8"/>
  <c r="BF86" i="8"/>
  <c r="BG86" i="8" s="1"/>
  <c r="BH86" i="8" s="1"/>
  <c r="BE86" i="8"/>
  <c r="BF85" i="8"/>
  <c r="BG85" i="8" s="1"/>
  <c r="BH85" i="8" s="1"/>
  <c r="BE85" i="8"/>
  <c r="BF84" i="8"/>
  <c r="BG84" i="8" s="1"/>
  <c r="BH84" i="8" s="1"/>
  <c r="BE84" i="8"/>
  <c r="BF83" i="8"/>
  <c r="BG83" i="8" s="1"/>
  <c r="BH83" i="8" s="1"/>
  <c r="BE83" i="8"/>
  <c r="BF82" i="8"/>
  <c r="BG82" i="8" s="1"/>
  <c r="BH82" i="8" s="1"/>
  <c r="BE82" i="8"/>
  <c r="BF81" i="8"/>
  <c r="BG81" i="8" s="1"/>
  <c r="BH81" i="8" s="1"/>
  <c r="BE81" i="8"/>
  <c r="BF80" i="8"/>
  <c r="BG80" i="8" s="1"/>
  <c r="BH80" i="8" s="1"/>
  <c r="BE80" i="8"/>
  <c r="BF79" i="8"/>
  <c r="BG79" i="8" s="1"/>
  <c r="BH79" i="8" s="1"/>
  <c r="BE79" i="8"/>
  <c r="BF78" i="8"/>
  <c r="BG78" i="8" s="1"/>
  <c r="BH78" i="8" s="1"/>
  <c r="BE78" i="8"/>
  <c r="BF77" i="8"/>
  <c r="BG77" i="8" s="1"/>
  <c r="BH77" i="8" s="1"/>
  <c r="BE77" i="8"/>
  <c r="BF76" i="8"/>
  <c r="BG76" i="8" s="1"/>
  <c r="BH76" i="8" s="1"/>
  <c r="BE76" i="8"/>
  <c r="BF75" i="8"/>
  <c r="BG75" i="8" s="1"/>
  <c r="BH75" i="8" s="1"/>
  <c r="BE75" i="8"/>
  <c r="BF74" i="8"/>
  <c r="BG74" i="8" s="1"/>
  <c r="BH74" i="8" s="1"/>
  <c r="BE74" i="8"/>
  <c r="BF73" i="8"/>
  <c r="BG73" i="8" s="1"/>
  <c r="BH73" i="8" s="1"/>
  <c r="BE73" i="8"/>
  <c r="BF72" i="8"/>
  <c r="BG72" i="8" s="1"/>
  <c r="BH72" i="8" s="1"/>
  <c r="BE72" i="8"/>
  <c r="BF71" i="8"/>
  <c r="BG71" i="8" s="1"/>
  <c r="BH71" i="8" s="1"/>
  <c r="BE71" i="8"/>
  <c r="BF70" i="8"/>
  <c r="BG70" i="8" s="1"/>
  <c r="BH70" i="8" s="1"/>
  <c r="BE70" i="8"/>
  <c r="BF69" i="8"/>
  <c r="BG69" i="8" s="1"/>
  <c r="BH69" i="8" s="1"/>
  <c r="BE69" i="8"/>
  <c r="BF68" i="8"/>
  <c r="BG68" i="8" s="1"/>
  <c r="BH68" i="8" s="1"/>
  <c r="BE68" i="8"/>
  <c r="BF67" i="8"/>
  <c r="BG67" i="8" s="1"/>
  <c r="BH67" i="8" s="1"/>
  <c r="BE67" i="8"/>
  <c r="BF66" i="8"/>
  <c r="BG66" i="8" s="1"/>
  <c r="BH66" i="8" s="1"/>
  <c r="BE66" i="8"/>
  <c r="BF65" i="8"/>
  <c r="BG65" i="8" s="1"/>
  <c r="BH65" i="8" s="1"/>
  <c r="BE65" i="8"/>
  <c r="BF64" i="8"/>
  <c r="BG64" i="8" s="1"/>
  <c r="BH64" i="8" s="1"/>
  <c r="BE64" i="8"/>
  <c r="BF63" i="8"/>
  <c r="BG63" i="8" s="1"/>
  <c r="BH63" i="8" s="1"/>
  <c r="BE63" i="8"/>
  <c r="BF62" i="8"/>
  <c r="BG62" i="8" s="1"/>
  <c r="BH62" i="8" s="1"/>
  <c r="BE62" i="8"/>
  <c r="BF61" i="8"/>
  <c r="BG61" i="8" s="1"/>
  <c r="BH61" i="8" s="1"/>
  <c r="BE61" i="8"/>
  <c r="BF60" i="8"/>
  <c r="BG60" i="8" s="1"/>
  <c r="BH60" i="8" s="1"/>
  <c r="BE60" i="8"/>
  <c r="BF59" i="8"/>
  <c r="BG59" i="8" s="1"/>
  <c r="BH59" i="8" s="1"/>
  <c r="BE59" i="8"/>
  <c r="BF58" i="8"/>
  <c r="BG58" i="8" s="1"/>
  <c r="BH58" i="8" s="1"/>
  <c r="BE58" i="8"/>
  <c r="BF57" i="8"/>
  <c r="BG57" i="8" s="1"/>
  <c r="BH57" i="8" s="1"/>
  <c r="BE57" i="8"/>
  <c r="BF56" i="8"/>
  <c r="BG56" i="8" s="1"/>
  <c r="BH56" i="8" s="1"/>
  <c r="BE56" i="8"/>
  <c r="BF55" i="8"/>
  <c r="BG55" i="8" s="1"/>
  <c r="BH55" i="8" s="1"/>
  <c r="BE55" i="8"/>
  <c r="BF54" i="8"/>
  <c r="BG54" i="8" s="1"/>
  <c r="BH54" i="8" s="1"/>
  <c r="BE54" i="8"/>
  <c r="BF53" i="8"/>
  <c r="BG53" i="8" s="1"/>
  <c r="BH53" i="8" s="1"/>
  <c r="BE53" i="8"/>
  <c r="BF52" i="8"/>
  <c r="BG52" i="8" s="1"/>
  <c r="BH52" i="8" s="1"/>
  <c r="BE52" i="8"/>
  <c r="BF51" i="8"/>
  <c r="BG51" i="8" s="1"/>
  <c r="BH51" i="8" s="1"/>
  <c r="BE51" i="8"/>
  <c r="BF50" i="8"/>
  <c r="BG50" i="8" s="1"/>
  <c r="BH50" i="8" s="1"/>
  <c r="BE50" i="8"/>
  <c r="BF49" i="8"/>
  <c r="BG49" i="8" s="1"/>
  <c r="BH49" i="8" s="1"/>
  <c r="BE49" i="8"/>
  <c r="BF48" i="8"/>
  <c r="BG48" i="8" s="1"/>
  <c r="BH48" i="8" s="1"/>
  <c r="BE48" i="8"/>
  <c r="BF47" i="8"/>
  <c r="BG47" i="8" s="1"/>
  <c r="BH47" i="8" s="1"/>
  <c r="BE47" i="8"/>
  <c r="BF46" i="8"/>
  <c r="BG46" i="8" s="1"/>
  <c r="BH46" i="8" s="1"/>
  <c r="BE46" i="8"/>
  <c r="BF45" i="8"/>
  <c r="BG45" i="8" s="1"/>
  <c r="BH45" i="8" s="1"/>
  <c r="BE45" i="8"/>
  <c r="BF44" i="8"/>
  <c r="BG44" i="8" s="1"/>
  <c r="BH44" i="8" s="1"/>
  <c r="BE44" i="8"/>
  <c r="BF43" i="8"/>
  <c r="BG43" i="8" s="1"/>
  <c r="BH43" i="8" s="1"/>
  <c r="BE43" i="8"/>
  <c r="BF42" i="8"/>
  <c r="BG42" i="8" s="1"/>
  <c r="BH42" i="8" s="1"/>
  <c r="BE42" i="8"/>
  <c r="BF41" i="8"/>
  <c r="BG41" i="8" s="1"/>
  <c r="BH41" i="8" s="1"/>
  <c r="BE41" i="8"/>
  <c r="BF40" i="8"/>
  <c r="BG40" i="8" s="1"/>
  <c r="BH40" i="8" s="1"/>
  <c r="BE40" i="8"/>
  <c r="BF39" i="8"/>
  <c r="BG39" i="8" s="1"/>
  <c r="BH39" i="8" s="1"/>
  <c r="BE39" i="8"/>
  <c r="BF38" i="8"/>
  <c r="BG38" i="8" s="1"/>
  <c r="BH38" i="8" s="1"/>
  <c r="BE38" i="8"/>
  <c r="BF37" i="8"/>
  <c r="BG37" i="8" s="1"/>
  <c r="BH37" i="8" s="1"/>
  <c r="BE37" i="8"/>
  <c r="BF36" i="8"/>
  <c r="BG36" i="8" s="1"/>
  <c r="BH36" i="8" s="1"/>
  <c r="BE36" i="8"/>
  <c r="BF35" i="8"/>
  <c r="BG35" i="8" s="1"/>
  <c r="BH35" i="8" s="1"/>
  <c r="BE35" i="8"/>
  <c r="BF34" i="8"/>
  <c r="BG34" i="8" s="1"/>
  <c r="BH34" i="8" s="1"/>
  <c r="BE34" i="8"/>
  <c r="BF33" i="8"/>
  <c r="BG33" i="8" s="1"/>
  <c r="BH33" i="8" s="1"/>
  <c r="BE33" i="8"/>
  <c r="BF32" i="8"/>
  <c r="BE32" i="8"/>
  <c r="BF31" i="8"/>
  <c r="BG31" i="8" s="1"/>
  <c r="BH31" i="8" s="1"/>
  <c r="BE31" i="8"/>
  <c r="BF30" i="8"/>
  <c r="BG30" i="8" s="1"/>
  <c r="BH30" i="8" s="1"/>
  <c r="BE30" i="8"/>
  <c r="BF29" i="8"/>
  <c r="BG29" i="8" s="1"/>
  <c r="BE29" i="8"/>
  <c r="BF28" i="8"/>
  <c r="BG28" i="8" s="1"/>
  <c r="BH28" i="8" s="1"/>
  <c r="BE28" i="8"/>
  <c r="BF27" i="8"/>
  <c r="BG27" i="8" s="1"/>
  <c r="BH27" i="8" s="1"/>
  <c r="BE27" i="8"/>
  <c r="BF26" i="8"/>
  <c r="BG26" i="8" s="1"/>
  <c r="BH26" i="8" s="1"/>
  <c r="BE26" i="8"/>
  <c r="BF25" i="8"/>
  <c r="BG25" i="8" s="1"/>
  <c r="BH25" i="8" s="1"/>
  <c r="BE25" i="8"/>
  <c r="BF24" i="8"/>
  <c r="BG24" i="8" s="1"/>
  <c r="BH24" i="8" s="1"/>
  <c r="BE24" i="8"/>
  <c r="BF23" i="8"/>
  <c r="BG23" i="8" s="1"/>
  <c r="BH23" i="8" s="1"/>
  <c r="BE23" i="8"/>
  <c r="BF22" i="8"/>
  <c r="BG22" i="8" s="1"/>
  <c r="BH22" i="8" s="1"/>
  <c r="BE22" i="8"/>
  <c r="BF21" i="8"/>
  <c r="BG21" i="8" s="1"/>
  <c r="BH21" i="8" s="1"/>
  <c r="BE21" i="8"/>
  <c r="BF20" i="8"/>
  <c r="BG20" i="8" s="1"/>
  <c r="BH20" i="8" s="1"/>
  <c r="BI20" i="8" s="1"/>
  <c r="BE20" i="8"/>
  <c r="BF19" i="8"/>
  <c r="BG19" i="8" s="1"/>
  <c r="BH19" i="8" s="1"/>
  <c r="BE19" i="8"/>
  <c r="BF18" i="8"/>
  <c r="BG18" i="8" s="1"/>
  <c r="BH18" i="8" s="1"/>
  <c r="BE18" i="8"/>
  <c r="BF17" i="8"/>
  <c r="BG17" i="8" s="1"/>
  <c r="BH17" i="8" s="1"/>
  <c r="BI17" i="8" s="1"/>
  <c r="BE17" i="8"/>
  <c r="BF16" i="8"/>
  <c r="BE16" i="8"/>
  <c r="CK244" i="7"/>
  <c r="CK243" i="7"/>
  <c r="CK242" i="7"/>
  <c r="CK241" i="7"/>
  <c r="CK240" i="7"/>
  <c r="CK239" i="7"/>
  <c r="CK238" i="7"/>
  <c r="CK237" i="7"/>
  <c r="CK236" i="7"/>
  <c r="CK235" i="7"/>
  <c r="CK234" i="7"/>
  <c r="CK233" i="7"/>
  <c r="CK232" i="7"/>
  <c r="CK231" i="7"/>
  <c r="CK230" i="7"/>
  <c r="CK229" i="7"/>
  <c r="CK228" i="7"/>
  <c r="CK227" i="7"/>
  <c r="CK226" i="7"/>
  <c r="CK225" i="7"/>
  <c r="CK224" i="7"/>
  <c r="CK223" i="7"/>
  <c r="CK222" i="7"/>
  <c r="CK221" i="7"/>
  <c r="CK220" i="7"/>
  <c r="CK219" i="7"/>
  <c r="CK218" i="7"/>
  <c r="CK217" i="7"/>
  <c r="CK216" i="7"/>
  <c r="CK215" i="7"/>
  <c r="CK214" i="7"/>
  <c r="CK213" i="7"/>
  <c r="CK212" i="7"/>
  <c r="CK211" i="7"/>
  <c r="CK210" i="7"/>
  <c r="CK209" i="7"/>
  <c r="CK208" i="7"/>
  <c r="CK207" i="7"/>
  <c r="CK206" i="7"/>
  <c r="CK205" i="7"/>
  <c r="CK204" i="7"/>
  <c r="CK203" i="7"/>
  <c r="CK202" i="7"/>
  <c r="CK201" i="7"/>
  <c r="CK200" i="7"/>
  <c r="CK199" i="7"/>
  <c r="CK198" i="7"/>
  <c r="CK197" i="7"/>
  <c r="CK196" i="7"/>
  <c r="CK195" i="7"/>
  <c r="CK194" i="7"/>
  <c r="CK193" i="7"/>
  <c r="CK192" i="7"/>
  <c r="CK191" i="7"/>
  <c r="CK190" i="7"/>
  <c r="CK189" i="7"/>
  <c r="CK188" i="7"/>
  <c r="CK187" i="7"/>
  <c r="CK186" i="7"/>
  <c r="CK185" i="7"/>
  <c r="CK184" i="7"/>
  <c r="CK183" i="7"/>
  <c r="CK182" i="7"/>
  <c r="CK181" i="7"/>
  <c r="CK180" i="7"/>
  <c r="CK179" i="7"/>
  <c r="CK178" i="7"/>
  <c r="CK177" i="7"/>
  <c r="CK176" i="7"/>
  <c r="CK175" i="7"/>
  <c r="CK174" i="7"/>
  <c r="CK173" i="7"/>
  <c r="CK172" i="7"/>
  <c r="CK171" i="7"/>
  <c r="CK170" i="7"/>
  <c r="CK169" i="7"/>
  <c r="CK168" i="7"/>
  <c r="CK167" i="7"/>
  <c r="CK166" i="7"/>
  <c r="CK165" i="7"/>
  <c r="CK164" i="7"/>
  <c r="CK163" i="7"/>
  <c r="CK162" i="7"/>
  <c r="CK161" i="7"/>
  <c r="CK160" i="7"/>
  <c r="CK159" i="7"/>
  <c r="CK158" i="7"/>
  <c r="CK157" i="7"/>
  <c r="CK156" i="7"/>
  <c r="CK155" i="7"/>
  <c r="CK154" i="7"/>
  <c r="CK153" i="7"/>
  <c r="CK152" i="7"/>
  <c r="CK151" i="7"/>
  <c r="CK150" i="7"/>
  <c r="CK149" i="7"/>
  <c r="CK148" i="7"/>
  <c r="CK147" i="7"/>
  <c r="CK146" i="7"/>
  <c r="CK145" i="7"/>
  <c r="CK144" i="7"/>
  <c r="CK143" i="7"/>
  <c r="CK142" i="7"/>
  <c r="CK141" i="7"/>
  <c r="CK140" i="7"/>
  <c r="CK139" i="7"/>
  <c r="CK138" i="7"/>
  <c r="CK137" i="7"/>
  <c r="CK136" i="7"/>
  <c r="CK135" i="7"/>
  <c r="CK134" i="7"/>
  <c r="CK133" i="7"/>
  <c r="CK132" i="7"/>
  <c r="CK131" i="7"/>
  <c r="CK130" i="7"/>
  <c r="CK129" i="7"/>
  <c r="CK128" i="7"/>
  <c r="CK127" i="7"/>
  <c r="CK126" i="7"/>
  <c r="CK113" i="7"/>
  <c r="CK112" i="7"/>
  <c r="CK111" i="7"/>
  <c r="CK110" i="7"/>
  <c r="CK99" i="7"/>
  <c r="CK97" i="7"/>
  <c r="CK96" i="7"/>
  <c r="CK95" i="7"/>
  <c r="CK94" i="7"/>
  <c r="CK93" i="7"/>
  <c r="CK92" i="7"/>
  <c r="CK91" i="7"/>
  <c r="CK90" i="7"/>
  <c r="CK89" i="7"/>
  <c r="CK88" i="7"/>
  <c r="CK87" i="7"/>
  <c r="CK86" i="7"/>
  <c r="CK85" i="7"/>
  <c r="CK84" i="7"/>
  <c r="CK83" i="7"/>
  <c r="CK82" i="7"/>
  <c r="CK72" i="7"/>
  <c r="CK71" i="7"/>
  <c r="CK70" i="7"/>
  <c r="CK69" i="7"/>
  <c r="CK68" i="7"/>
  <c r="CK67" i="7"/>
  <c r="CK66" i="7"/>
  <c r="CK65" i="7"/>
  <c r="CK64" i="7"/>
  <c r="CK63" i="7"/>
  <c r="CK62" i="7"/>
  <c r="CK61" i="7"/>
  <c r="CK60" i="7"/>
  <c r="CK59" i="7"/>
  <c r="CK58" i="7"/>
  <c r="CK57" i="7"/>
  <c r="CK56" i="7"/>
  <c r="CK55" i="7"/>
  <c r="CK54" i="7"/>
  <c r="CK53" i="7"/>
  <c r="CK52" i="7"/>
  <c r="CK51" i="7"/>
  <c r="CK50" i="7"/>
  <c r="CK49" i="7"/>
  <c r="CK48" i="7"/>
  <c r="CK47" i="7"/>
  <c r="CK46" i="7"/>
  <c r="CK45" i="7"/>
  <c r="CK44" i="7"/>
  <c r="CK43" i="7"/>
  <c r="CK42" i="7"/>
  <c r="CK41" i="7"/>
  <c r="CK40" i="7"/>
  <c r="CK39" i="7"/>
  <c r="CK38" i="7"/>
  <c r="CK37" i="7"/>
  <c r="CK36" i="7"/>
  <c r="CK35" i="7"/>
  <c r="CK34" i="7"/>
  <c r="CK33" i="7"/>
  <c r="CK32" i="7"/>
  <c r="CK31" i="7"/>
  <c r="CK30" i="7"/>
  <c r="CK29" i="7"/>
  <c r="CK28" i="7"/>
  <c r="CK27" i="7"/>
  <c r="CK26" i="7"/>
  <c r="CK25" i="7"/>
  <c r="CK24" i="7"/>
  <c r="CK23" i="7"/>
  <c r="CK22" i="7"/>
  <c r="CK21" i="7"/>
  <c r="CK20" i="7"/>
  <c r="CK19" i="7"/>
  <c r="CK18" i="7"/>
  <c r="CK17" i="7"/>
  <c r="BV230" i="5"/>
  <c r="BV229" i="5"/>
  <c r="BV228" i="5"/>
  <c r="BV227" i="5"/>
  <c r="BV226" i="5"/>
  <c r="BV225" i="5"/>
  <c r="BV224" i="5"/>
  <c r="BV223" i="5"/>
  <c r="BV222" i="5"/>
  <c r="BV221" i="5"/>
  <c r="BV220" i="5"/>
  <c r="BV219" i="5"/>
  <c r="BV218" i="5"/>
  <c r="BV217" i="5"/>
  <c r="BV216" i="5"/>
  <c r="BV215" i="5"/>
  <c r="BV214" i="5"/>
  <c r="BV213" i="5"/>
  <c r="BV212" i="5"/>
  <c r="BV211" i="5"/>
  <c r="BV210" i="5"/>
  <c r="BV209" i="5"/>
  <c r="BV208" i="5"/>
  <c r="BV207" i="5"/>
  <c r="BV206" i="5"/>
  <c r="BV205" i="5"/>
  <c r="BV204" i="5"/>
  <c r="BV203" i="5"/>
  <c r="BV202" i="5"/>
  <c r="BV201" i="5"/>
  <c r="BV200" i="5"/>
  <c r="BV199" i="5"/>
  <c r="BV198" i="5"/>
  <c r="BV197" i="5"/>
  <c r="BV196" i="5"/>
  <c r="BV195" i="5"/>
  <c r="BV194" i="5"/>
  <c r="BV193" i="5"/>
  <c r="BV192" i="5"/>
  <c r="BV191" i="5"/>
  <c r="BV190" i="5"/>
  <c r="BV189" i="5"/>
  <c r="BV188" i="5"/>
  <c r="BV187" i="5"/>
  <c r="BV186" i="5"/>
  <c r="BV185" i="5"/>
  <c r="BV184" i="5"/>
  <c r="BV183" i="5"/>
  <c r="BV182" i="5"/>
  <c r="BV181" i="5"/>
  <c r="BV180" i="5"/>
  <c r="BV179" i="5"/>
  <c r="BV178" i="5"/>
  <c r="BV177" i="5"/>
  <c r="BV176" i="5"/>
  <c r="BV175" i="5"/>
  <c r="BV174" i="5"/>
  <c r="BV173" i="5"/>
  <c r="BV172" i="5"/>
  <c r="BV171" i="5"/>
  <c r="BV170" i="5"/>
  <c r="BV169" i="5"/>
  <c r="BV168" i="5"/>
  <c r="BV167" i="5"/>
  <c r="BV166" i="5"/>
  <c r="BV165" i="5"/>
  <c r="BV164" i="5"/>
  <c r="BV163" i="5"/>
  <c r="BV162" i="5"/>
  <c r="BV161" i="5"/>
  <c r="BV160" i="5"/>
  <c r="BV159" i="5"/>
  <c r="BV158" i="5"/>
  <c r="BV157" i="5"/>
  <c r="BV156" i="5"/>
  <c r="BV155" i="5"/>
  <c r="BV154" i="5"/>
  <c r="BV153" i="5"/>
  <c r="BV152" i="5"/>
  <c r="BV151" i="5"/>
  <c r="BV150" i="5"/>
  <c r="BV149" i="5"/>
  <c r="BV148" i="5"/>
  <c r="BV147" i="5"/>
  <c r="BV146" i="5"/>
  <c r="BV145" i="5"/>
  <c r="BV144" i="5"/>
  <c r="BV143" i="5"/>
  <c r="BV142" i="5"/>
  <c r="BV141" i="5"/>
  <c r="BV139" i="5"/>
  <c r="BV138" i="5"/>
  <c r="BV137" i="5"/>
  <c r="BV136" i="5"/>
  <c r="BV135" i="5"/>
  <c r="BV134" i="5"/>
  <c r="BV133" i="5"/>
  <c r="BV132" i="5"/>
  <c r="BV131" i="5"/>
  <c r="BV130" i="5"/>
  <c r="BV129" i="5"/>
  <c r="BV128" i="5"/>
  <c r="BV127" i="5"/>
  <c r="BV124" i="5"/>
  <c r="BV123" i="5"/>
  <c r="BV122" i="5"/>
  <c r="BV121" i="5"/>
  <c r="BV120" i="5"/>
  <c r="BV119" i="5"/>
  <c r="BV118" i="5"/>
  <c r="BV117" i="5"/>
  <c r="BV116" i="5"/>
  <c r="BV115" i="5"/>
  <c r="BV114" i="5"/>
  <c r="BV113" i="5"/>
  <c r="BV112" i="5"/>
  <c r="BW112" i="5" s="1"/>
  <c r="BV109" i="5"/>
  <c r="BV108" i="5"/>
  <c r="BV107" i="5"/>
  <c r="BV106" i="5"/>
  <c r="BV105" i="5"/>
  <c r="BV104" i="5"/>
  <c r="BV103" i="5"/>
  <c r="BV102" i="5"/>
  <c r="BV101" i="5"/>
  <c r="BV100" i="5"/>
  <c r="BV99" i="5"/>
  <c r="BV98" i="5"/>
  <c r="BV96" i="5"/>
  <c r="BV95" i="5"/>
  <c r="BV94" i="5"/>
  <c r="BV93" i="5"/>
  <c r="BV92" i="5"/>
  <c r="BV91" i="5"/>
  <c r="BV90" i="5"/>
  <c r="BV89" i="5"/>
  <c r="BV88" i="5"/>
  <c r="BV87" i="5"/>
  <c r="BV86" i="5"/>
  <c r="BV85" i="5"/>
  <c r="BV84" i="5"/>
  <c r="BV83" i="5"/>
  <c r="BV82" i="5"/>
  <c r="BV81" i="5"/>
  <c r="BV80" i="5"/>
  <c r="BV79" i="5"/>
  <c r="BV78" i="5"/>
  <c r="BV77" i="5"/>
  <c r="BV76" i="5"/>
  <c r="BV75" i="5"/>
  <c r="BV74" i="5"/>
  <c r="BV73" i="5"/>
  <c r="BV72" i="5"/>
  <c r="BV71" i="5"/>
  <c r="BV70" i="5"/>
  <c r="BV69" i="5"/>
  <c r="BV68" i="5"/>
  <c r="BV67" i="5"/>
  <c r="BV66" i="5"/>
  <c r="BV65" i="5"/>
  <c r="BV64" i="5"/>
  <c r="BV63" i="5"/>
  <c r="BV62" i="5"/>
  <c r="BV61" i="5"/>
  <c r="BV60" i="5"/>
  <c r="BW60" i="5" s="1"/>
  <c r="BV59" i="5"/>
  <c r="BV58" i="5"/>
  <c r="BV57" i="5"/>
  <c r="BV56" i="5"/>
  <c r="BV55" i="5"/>
  <c r="BV54" i="5"/>
  <c r="BV53" i="5"/>
  <c r="BW53" i="5" s="1"/>
  <c r="BV52" i="5"/>
  <c r="BV51" i="5"/>
  <c r="BV50" i="5"/>
  <c r="BV49" i="5"/>
  <c r="BV48" i="5"/>
  <c r="BV47" i="5"/>
  <c r="BV46" i="5"/>
  <c r="BW46" i="5" s="1"/>
  <c r="BV45" i="5"/>
  <c r="BV44" i="5"/>
  <c r="BV43" i="5"/>
  <c r="BV42" i="5"/>
  <c r="BV41" i="5"/>
  <c r="BV40" i="5"/>
  <c r="BV39" i="5"/>
  <c r="BV38" i="5"/>
  <c r="BV37" i="5"/>
  <c r="BV36" i="5"/>
  <c r="BV35" i="5"/>
  <c r="BV34" i="5"/>
  <c r="BV33" i="5"/>
  <c r="BV32" i="5"/>
  <c r="BV31" i="5"/>
  <c r="BV30" i="5"/>
  <c r="BW30" i="5" s="1"/>
  <c r="BV29" i="5"/>
  <c r="BV28" i="5"/>
  <c r="BV27" i="5"/>
  <c r="BV26" i="5"/>
  <c r="BV25" i="5"/>
  <c r="BV24" i="5"/>
  <c r="BV23" i="5"/>
  <c r="BV22" i="5"/>
  <c r="BV21" i="5"/>
  <c r="BV20" i="5"/>
  <c r="BV19" i="5"/>
  <c r="BV18" i="5"/>
  <c r="BV17" i="5"/>
  <c r="BV16" i="5"/>
  <c r="CM90" i="7" l="1"/>
  <c r="CL90" i="7"/>
  <c r="CM178" i="7"/>
  <c r="CL178" i="7"/>
  <c r="CM19" i="7"/>
  <c r="CL19" i="7"/>
  <c r="CL163" i="7"/>
  <c r="CM163" i="7"/>
  <c r="CL20" i="7"/>
  <c r="CM20" i="7"/>
  <c r="CM36" i="7"/>
  <c r="CL36" i="7"/>
  <c r="CM52" i="7"/>
  <c r="CL52" i="7"/>
  <c r="CM68" i="7"/>
  <c r="CL68" i="7"/>
  <c r="CM93" i="7"/>
  <c r="CL93" i="7"/>
  <c r="CM132" i="7"/>
  <c r="CL132" i="7"/>
  <c r="CM148" i="7"/>
  <c r="CL148" i="7"/>
  <c r="CM164" i="7"/>
  <c r="CL164" i="7"/>
  <c r="CM180" i="7"/>
  <c r="CL180" i="7"/>
  <c r="CM196" i="7"/>
  <c r="CL196" i="7"/>
  <c r="CM212" i="7"/>
  <c r="CL212" i="7"/>
  <c r="CM228" i="7"/>
  <c r="CL228" i="7"/>
  <c r="CM244" i="7"/>
  <c r="CL244" i="7"/>
  <c r="CM241" i="7"/>
  <c r="CL241" i="7"/>
  <c r="CL130" i="7"/>
  <c r="CM130" i="7"/>
  <c r="CL227" i="7"/>
  <c r="CM227" i="7"/>
  <c r="CM21" i="7"/>
  <c r="CL21" i="7"/>
  <c r="CM37" i="7"/>
  <c r="CL37" i="7"/>
  <c r="CM53" i="7"/>
  <c r="CL53" i="7"/>
  <c r="CM69" i="7"/>
  <c r="CL69" i="7"/>
  <c r="CM94" i="7"/>
  <c r="CL94" i="7"/>
  <c r="CM133" i="7"/>
  <c r="CL133" i="7"/>
  <c r="CM149" i="7"/>
  <c r="CL149" i="7"/>
  <c r="CM165" i="7"/>
  <c r="CL165" i="7"/>
  <c r="CM181" i="7"/>
  <c r="CL181" i="7"/>
  <c r="CM197" i="7"/>
  <c r="CL197" i="7"/>
  <c r="CM213" i="7"/>
  <c r="CL213" i="7"/>
  <c r="CM229" i="7"/>
  <c r="CL229" i="7"/>
  <c r="CM145" i="7"/>
  <c r="CL145" i="7"/>
  <c r="CL34" i="7"/>
  <c r="CM34" i="7"/>
  <c r="CM210" i="7"/>
  <c r="CL210" i="7"/>
  <c r="CL67" i="7"/>
  <c r="CM67" i="7"/>
  <c r="CM22" i="7"/>
  <c r="CL22" i="7"/>
  <c r="CL38" i="7"/>
  <c r="CM38" i="7"/>
  <c r="CL54" i="7"/>
  <c r="CM54" i="7"/>
  <c r="CL70" i="7"/>
  <c r="CM70" i="7"/>
  <c r="CM95" i="7"/>
  <c r="CL95" i="7"/>
  <c r="CL134" i="7"/>
  <c r="CM134" i="7"/>
  <c r="CL150" i="7"/>
  <c r="CM150" i="7"/>
  <c r="CL166" i="7"/>
  <c r="CM166" i="7"/>
  <c r="CL182" i="7"/>
  <c r="CM182" i="7"/>
  <c r="CL198" i="7"/>
  <c r="CM198" i="7"/>
  <c r="CL214" i="7"/>
  <c r="CM214" i="7"/>
  <c r="CL230" i="7"/>
  <c r="CM230" i="7"/>
  <c r="CM91" i="7"/>
  <c r="CL91" i="7"/>
  <c r="CL195" i="7"/>
  <c r="CM195" i="7"/>
  <c r="CM23" i="7"/>
  <c r="CL23" i="7"/>
  <c r="CM39" i="7"/>
  <c r="CL39" i="7"/>
  <c r="CM55" i="7"/>
  <c r="CL55" i="7"/>
  <c r="CM71" i="7"/>
  <c r="CL71" i="7"/>
  <c r="CL96" i="7"/>
  <c r="CM96" i="7"/>
  <c r="CM135" i="7"/>
  <c r="CL135" i="7"/>
  <c r="CM151" i="7"/>
  <c r="CL151" i="7"/>
  <c r="CM167" i="7"/>
  <c r="CL167" i="7"/>
  <c r="CM183" i="7"/>
  <c r="CL183" i="7"/>
  <c r="CM199" i="7"/>
  <c r="CL199" i="7"/>
  <c r="CM215" i="7"/>
  <c r="CL215" i="7"/>
  <c r="CM231" i="7"/>
  <c r="CL231" i="7"/>
  <c r="CM209" i="7"/>
  <c r="CL209" i="7"/>
  <c r="CM146" i="7"/>
  <c r="CL146" i="7"/>
  <c r="CM243" i="7"/>
  <c r="CL243" i="7"/>
  <c r="CM24" i="7"/>
  <c r="CL24" i="7"/>
  <c r="CM40" i="7"/>
  <c r="CL40" i="7"/>
  <c r="CM56" i="7"/>
  <c r="CL56" i="7"/>
  <c r="CM72" i="7"/>
  <c r="CL72" i="7"/>
  <c r="CM97" i="7"/>
  <c r="CL97" i="7"/>
  <c r="CL136" i="7"/>
  <c r="CM136" i="7"/>
  <c r="CL152" i="7"/>
  <c r="CM152" i="7"/>
  <c r="CL168" i="7"/>
  <c r="CM168" i="7"/>
  <c r="CL184" i="7"/>
  <c r="CM184" i="7"/>
  <c r="CM200" i="7"/>
  <c r="CL200" i="7"/>
  <c r="CL216" i="7"/>
  <c r="CM216" i="7"/>
  <c r="CM232" i="7"/>
  <c r="CL232" i="7"/>
  <c r="CM177" i="7"/>
  <c r="CL177" i="7"/>
  <c r="CL50" i="7"/>
  <c r="CM50" i="7"/>
  <c r="CL162" i="7"/>
  <c r="CM162" i="7"/>
  <c r="CL51" i="7"/>
  <c r="CM51" i="7"/>
  <c r="CM25" i="7"/>
  <c r="CL25" i="7"/>
  <c r="CM41" i="7"/>
  <c r="CL41" i="7"/>
  <c r="CL57" i="7"/>
  <c r="CM57" i="7"/>
  <c r="CM82" i="7"/>
  <c r="CL82" i="7"/>
  <c r="CL99" i="7"/>
  <c r="CM99" i="7"/>
  <c r="CL137" i="7"/>
  <c r="CM137" i="7"/>
  <c r="CL153" i="7"/>
  <c r="CM153" i="7"/>
  <c r="CL169" i="7"/>
  <c r="CM169" i="7"/>
  <c r="CL185" i="7"/>
  <c r="CM185" i="7"/>
  <c r="CL201" i="7"/>
  <c r="CM201" i="7"/>
  <c r="CL217" i="7"/>
  <c r="CM217" i="7"/>
  <c r="CL233" i="7"/>
  <c r="CM233" i="7"/>
  <c r="CL161" i="7"/>
  <c r="CM161" i="7"/>
  <c r="CL211" i="7"/>
  <c r="CM211" i="7"/>
  <c r="CM26" i="7"/>
  <c r="CL26" i="7"/>
  <c r="CM42" i="7"/>
  <c r="CL42" i="7"/>
  <c r="CM58" i="7"/>
  <c r="CL58" i="7"/>
  <c r="CL83" i="7"/>
  <c r="CM83" i="7"/>
  <c r="CM110" i="7"/>
  <c r="CL110" i="7"/>
  <c r="CM138" i="7"/>
  <c r="CL138" i="7"/>
  <c r="CM154" i="7"/>
  <c r="CL154" i="7"/>
  <c r="CM170" i="7"/>
  <c r="CL170" i="7"/>
  <c r="CM186" i="7"/>
  <c r="CL186" i="7"/>
  <c r="CM202" i="7"/>
  <c r="CL202" i="7"/>
  <c r="CM218" i="7"/>
  <c r="CL218" i="7"/>
  <c r="CM234" i="7"/>
  <c r="CL234" i="7"/>
  <c r="CM33" i="7"/>
  <c r="CL33" i="7"/>
  <c r="CM225" i="7"/>
  <c r="CL225" i="7"/>
  <c r="CL18" i="7"/>
  <c r="CM18" i="7"/>
  <c r="CL194" i="7"/>
  <c r="CM194" i="7"/>
  <c r="CM179" i="7"/>
  <c r="CL179" i="7"/>
  <c r="CM27" i="7"/>
  <c r="CL27" i="7"/>
  <c r="CM43" i="7"/>
  <c r="CL43" i="7"/>
  <c r="CM59" i="7"/>
  <c r="CL59" i="7"/>
  <c r="CM84" i="7"/>
  <c r="CL84" i="7"/>
  <c r="CM111" i="7"/>
  <c r="CL111" i="7"/>
  <c r="CM139" i="7"/>
  <c r="CL139" i="7"/>
  <c r="CM155" i="7"/>
  <c r="CL155" i="7"/>
  <c r="CM171" i="7"/>
  <c r="CL171" i="7"/>
  <c r="CM187" i="7"/>
  <c r="CL187" i="7"/>
  <c r="CM203" i="7"/>
  <c r="CL203" i="7"/>
  <c r="CM219" i="7"/>
  <c r="CL219" i="7"/>
  <c r="CM235" i="7"/>
  <c r="CL235" i="7"/>
  <c r="CL193" i="7"/>
  <c r="CM193" i="7"/>
  <c r="CL35" i="7"/>
  <c r="CM35" i="7"/>
  <c r="CM28" i="7"/>
  <c r="CL28" i="7"/>
  <c r="CM44" i="7"/>
  <c r="CL44" i="7"/>
  <c r="CM60" i="7"/>
  <c r="CL60" i="7"/>
  <c r="CM85" i="7"/>
  <c r="CL85" i="7"/>
  <c r="CM112" i="7"/>
  <c r="CL112" i="7"/>
  <c r="CM140" i="7"/>
  <c r="CL140" i="7"/>
  <c r="CM156" i="7"/>
  <c r="CL156" i="7"/>
  <c r="CM172" i="7"/>
  <c r="CL172" i="7"/>
  <c r="CM188" i="7"/>
  <c r="CL188" i="7"/>
  <c r="CM204" i="7"/>
  <c r="CL204" i="7"/>
  <c r="CM220" i="7"/>
  <c r="CL220" i="7"/>
  <c r="CM236" i="7"/>
  <c r="CL236" i="7"/>
  <c r="CM65" i="7"/>
  <c r="CL65" i="7"/>
  <c r="CL226" i="7"/>
  <c r="CM226" i="7"/>
  <c r="CL29" i="7"/>
  <c r="CM29" i="7"/>
  <c r="CM45" i="7"/>
  <c r="CL45" i="7"/>
  <c r="CM61" i="7"/>
  <c r="CL61" i="7"/>
  <c r="CL86" i="7"/>
  <c r="CM86" i="7"/>
  <c r="CM113" i="7"/>
  <c r="CL113" i="7"/>
  <c r="CM141" i="7"/>
  <c r="CL141" i="7"/>
  <c r="CM157" i="7"/>
  <c r="CL157" i="7"/>
  <c r="CM173" i="7"/>
  <c r="CL173" i="7"/>
  <c r="CM189" i="7"/>
  <c r="CL189" i="7"/>
  <c r="CM205" i="7"/>
  <c r="CL205" i="7"/>
  <c r="CM221" i="7"/>
  <c r="CL221" i="7"/>
  <c r="CM237" i="7"/>
  <c r="CL237" i="7"/>
  <c r="CM129" i="7"/>
  <c r="CL129" i="7"/>
  <c r="CM242" i="7"/>
  <c r="CL242" i="7"/>
  <c r="CM92" i="7"/>
  <c r="CL92" i="7"/>
  <c r="CM30" i="7"/>
  <c r="CL30" i="7"/>
  <c r="CM46" i="7"/>
  <c r="CL46" i="7"/>
  <c r="CM62" i="7"/>
  <c r="CL62" i="7"/>
  <c r="CM87" i="7"/>
  <c r="CL87" i="7"/>
  <c r="CM126" i="7"/>
  <c r="CL126" i="7"/>
  <c r="CM142" i="7"/>
  <c r="CL142" i="7"/>
  <c r="CM158" i="7"/>
  <c r="CL158" i="7"/>
  <c r="CM174" i="7"/>
  <c r="CL174" i="7"/>
  <c r="CM190" i="7"/>
  <c r="CL190" i="7"/>
  <c r="CM206" i="7"/>
  <c r="CL206" i="7"/>
  <c r="CM222" i="7"/>
  <c r="CL222" i="7"/>
  <c r="CM238" i="7"/>
  <c r="CL238" i="7"/>
  <c r="CL17" i="7"/>
  <c r="CM17" i="7"/>
  <c r="CM131" i="7"/>
  <c r="CL131" i="7"/>
  <c r="CM31" i="7"/>
  <c r="CL31" i="7"/>
  <c r="CM47" i="7"/>
  <c r="CL47" i="7"/>
  <c r="CM63" i="7"/>
  <c r="CL63" i="7"/>
  <c r="CL88" i="7"/>
  <c r="CM88" i="7"/>
  <c r="CM127" i="7"/>
  <c r="CL127" i="7"/>
  <c r="CM143" i="7"/>
  <c r="CL143" i="7"/>
  <c r="CM159" i="7"/>
  <c r="CL159" i="7"/>
  <c r="CM175" i="7"/>
  <c r="CL175" i="7"/>
  <c r="CL191" i="7"/>
  <c r="CM191" i="7"/>
  <c r="CM207" i="7"/>
  <c r="CL207" i="7"/>
  <c r="CM223" i="7"/>
  <c r="CL223" i="7"/>
  <c r="CM239" i="7"/>
  <c r="CL239" i="7"/>
  <c r="CL49" i="7"/>
  <c r="CM49" i="7"/>
  <c r="CM66" i="7"/>
  <c r="CL66" i="7"/>
  <c r="CM147" i="7"/>
  <c r="CL147" i="7"/>
  <c r="CM32" i="7"/>
  <c r="CL32" i="7"/>
  <c r="CL48" i="7"/>
  <c r="CM48" i="7"/>
  <c r="CL64" i="7"/>
  <c r="CM64" i="7"/>
  <c r="CL89" i="7"/>
  <c r="CM89" i="7"/>
  <c r="CM128" i="7"/>
  <c r="CL128" i="7"/>
  <c r="CM144" i="7"/>
  <c r="CL144" i="7"/>
  <c r="CL160" i="7"/>
  <c r="CM160" i="7"/>
  <c r="CM176" i="7"/>
  <c r="CL176" i="7"/>
  <c r="CL192" i="7"/>
  <c r="CM192" i="7"/>
  <c r="CM208" i="7"/>
  <c r="CL208" i="7"/>
  <c r="CL224" i="7"/>
  <c r="CM224" i="7"/>
  <c r="CM240" i="7"/>
  <c r="CL240" i="7"/>
  <c r="BG16" i="8"/>
  <c r="BH16" i="8" s="1"/>
  <c r="BI16" i="8" s="1"/>
  <c r="D255" i="14"/>
  <c r="BX46" i="5"/>
  <c r="BX53" i="5"/>
  <c r="BX60" i="5"/>
  <c r="BX30" i="5"/>
  <c r="W150" i="7"/>
  <c r="Y149" i="7"/>
  <c r="Z149" i="7" s="1"/>
  <c r="W141" i="7"/>
  <c r="Y141" i="7" s="1"/>
  <c r="Z141" i="7" s="1"/>
  <c r="Y140" i="7"/>
  <c r="Z140" i="7" s="1"/>
  <c r="BX32" i="5"/>
  <c r="BW32" i="5"/>
  <c r="BX54" i="5"/>
  <c r="BW54" i="5"/>
  <c r="BX85" i="5"/>
  <c r="BW85" i="5"/>
  <c r="BX119" i="5"/>
  <c r="BW119" i="5"/>
  <c r="BX162" i="5"/>
  <c r="BW162" i="5"/>
  <c r="BX186" i="5"/>
  <c r="BW186" i="5"/>
  <c r="BX226" i="5"/>
  <c r="BW226" i="5"/>
  <c r="BX26" i="5"/>
  <c r="BW26" i="5"/>
  <c r="BX41" i="5"/>
  <c r="BW41" i="5"/>
  <c r="BX55" i="5"/>
  <c r="BW55" i="5"/>
  <c r="BX78" i="5"/>
  <c r="BW78" i="5"/>
  <c r="BX103" i="5"/>
  <c r="BW103" i="5"/>
  <c r="BX138" i="5"/>
  <c r="BW138" i="5"/>
  <c r="BX155" i="5"/>
  <c r="BW155" i="5"/>
  <c r="BX187" i="5"/>
  <c r="BW187" i="5"/>
  <c r="BX27" i="5"/>
  <c r="BW27" i="5"/>
  <c r="BX49" i="5"/>
  <c r="BW49" i="5"/>
  <c r="BX56" i="5"/>
  <c r="BW56" i="5"/>
  <c r="BX63" i="5"/>
  <c r="BW63" i="5"/>
  <c r="BX71" i="5"/>
  <c r="BW71" i="5"/>
  <c r="BX95" i="5"/>
  <c r="BW95" i="5"/>
  <c r="BX104" i="5"/>
  <c r="BW104" i="5"/>
  <c r="BX113" i="5"/>
  <c r="BW113" i="5"/>
  <c r="BX121" i="5"/>
  <c r="BW121" i="5"/>
  <c r="BX131" i="5"/>
  <c r="BW131" i="5"/>
  <c r="BX139" i="5"/>
  <c r="BW139" i="5"/>
  <c r="BX148" i="5"/>
  <c r="BW148" i="5"/>
  <c r="BX156" i="5"/>
  <c r="BW156" i="5"/>
  <c r="BX164" i="5"/>
  <c r="BW164" i="5"/>
  <c r="BX172" i="5"/>
  <c r="BW172" i="5"/>
  <c r="BX180" i="5"/>
  <c r="BW180" i="5"/>
  <c r="BX188" i="5"/>
  <c r="BW188" i="5"/>
  <c r="BX196" i="5"/>
  <c r="BW196" i="5"/>
  <c r="BX204" i="5"/>
  <c r="BW204" i="5"/>
  <c r="BX212" i="5"/>
  <c r="BW212" i="5"/>
  <c r="BX220" i="5"/>
  <c r="BW220" i="5"/>
  <c r="BX228" i="5"/>
  <c r="BW228" i="5"/>
  <c r="BX47" i="5"/>
  <c r="BW47" i="5"/>
  <c r="BX77" i="5"/>
  <c r="BW77" i="5"/>
  <c r="BX102" i="5"/>
  <c r="BW102" i="5"/>
  <c r="BX146" i="5"/>
  <c r="BW146" i="5"/>
  <c r="BX194" i="5"/>
  <c r="BW194" i="5"/>
  <c r="BX218" i="5"/>
  <c r="BW218" i="5"/>
  <c r="BX33" i="5"/>
  <c r="BW33" i="5"/>
  <c r="BX48" i="5"/>
  <c r="BW48" i="5"/>
  <c r="BX70" i="5"/>
  <c r="BW70" i="5"/>
  <c r="BX94" i="5"/>
  <c r="BW94" i="5"/>
  <c r="BX120" i="5"/>
  <c r="BW120" i="5"/>
  <c r="BX147" i="5"/>
  <c r="BW147" i="5"/>
  <c r="BX163" i="5"/>
  <c r="BW163" i="5"/>
  <c r="BX171" i="5"/>
  <c r="BW171" i="5"/>
  <c r="BX179" i="5"/>
  <c r="BW179" i="5"/>
  <c r="BX195" i="5"/>
  <c r="BW195" i="5"/>
  <c r="BX203" i="5"/>
  <c r="BW203" i="5"/>
  <c r="BX219" i="5"/>
  <c r="BW219" i="5"/>
  <c r="BX19" i="5"/>
  <c r="BW19" i="5"/>
  <c r="BX42" i="5"/>
  <c r="BW42" i="5"/>
  <c r="BX79" i="5"/>
  <c r="BW79" i="5"/>
  <c r="BX20" i="5"/>
  <c r="BW20" i="5"/>
  <c r="BX28" i="5"/>
  <c r="BW28" i="5"/>
  <c r="BX35" i="5"/>
  <c r="BW35" i="5"/>
  <c r="BX43" i="5"/>
  <c r="BW43" i="5"/>
  <c r="BX50" i="5"/>
  <c r="BW50" i="5"/>
  <c r="BX57" i="5"/>
  <c r="BW57" i="5"/>
  <c r="BX64" i="5"/>
  <c r="BW64" i="5"/>
  <c r="BX72" i="5"/>
  <c r="BW72" i="5"/>
  <c r="BX80" i="5"/>
  <c r="BW80" i="5"/>
  <c r="BX88" i="5"/>
  <c r="BW88" i="5"/>
  <c r="BX96" i="5"/>
  <c r="BW96" i="5"/>
  <c r="BX105" i="5"/>
  <c r="BW105" i="5"/>
  <c r="BX114" i="5"/>
  <c r="BW114" i="5"/>
  <c r="BX122" i="5"/>
  <c r="BW122" i="5"/>
  <c r="BX132" i="5"/>
  <c r="BW132" i="5"/>
  <c r="BX141" i="5"/>
  <c r="BW141" i="5"/>
  <c r="BX149" i="5"/>
  <c r="BW149" i="5"/>
  <c r="BX157" i="5"/>
  <c r="BW157" i="5"/>
  <c r="BX165" i="5"/>
  <c r="BW165" i="5"/>
  <c r="BX173" i="5"/>
  <c r="BW173" i="5"/>
  <c r="BX181" i="5"/>
  <c r="BW181" i="5"/>
  <c r="BX189" i="5"/>
  <c r="BW189" i="5"/>
  <c r="BX197" i="5"/>
  <c r="BW197" i="5"/>
  <c r="BX205" i="5"/>
  <c r="BW205" i="5"/>
  <c r="BX213" i="5"/>
  <c r="BW213" i="5"/>
  <c r="BX221" i="5"/>
  <c r="BW221" i="5"/>
  <c r="BX229" i="5"/>
  <c r="BW229" i="5"/>
  <c r="BX137" i="5"/>
  <c r="BW137" i="5"/>
  <c r="BX178" i="5"/>
  <c r="BW178" i="5"/>
  <c r="BX202" i="5"/>
  <c r="BW202" i="5"/>
  <c r="BX112" i="5"/>
  <c r="BX211" i="5"/>
  <c r="BW211" i="5"/>
  <c r="BX34" i="5"/>
  <c r="BW34" i="5"/>
  <c r="BX87" i="5"/>
  <c r="BW87" i="5"/>
  <c r="BX21" i="5"/>
  <c r="BW21" i="5"/>
  <c r="BX29" i="5"/>
  <c r="BW29" i="5"/>
  <c r="BX36" i="5"/>
  <c r="BW36" i="5"/>
  <c r="BX44" i="5"/>
  <c r="BW44" i="5"/>
  <c r="BX51" i="5"/>
  <c r="BW51" i="5"/>
  <c r="BX58" i="5"/>
  <c r="BW58" i="5"/>
  <c r="BX65" i="5"/>
  <c r="BW65" i="5"/>
  <c r="BX73" i="5"/>
  <c r="BW73" i="5"/>
  <c r="BX81" i="5"/>
  <c r="BW81" i="5"/>
  <c r="BX89" i="5"/>
  <c r="BW89" i="5"/>
  <c r="BX98" i="5"/>
  <c r="BW98" i="5"/>
  <c r="BX106" i="5"/>
  <c r="BW106" i="5"/>
  <c r="BX115" i="5"/>
  <c r="BW115" i="5"/>
  <c r="BX123" i="5"/>
  <c r="BW123" i="5"/>
  <c r="BX133" i="5"/>
  <c r="BW133" i="5"/>
  <c r="BX142" i="5"/>
  <c r="BW142" i="5"/>
  <c r="BX150" i="5"/>
  <c r="BW150" i="5"/>
  <c r="BX158" i="5"/>
  <c r="BW158" i="5"/>
  <c r="BX166" i="5"/>
  <c r="BW166" i="5"/>
  <c r="BX174" i="5"/>
  <c r="BW174" i="5"/>
  <c r="BX182" i="5"/>
  <c r="BW182" i="5"/>
  <c r="BX190" i="5"/>
  <c r="BW190" i="5"/>
  <c r="BX198" i="5"/>
  <c r="BW198" i="5"/>
  <c r="BX206" i="5"/>
  <c r="BW206" i="5"/>
  <c r="BX214" i="5"/>
  <c r="BW214" i="5"/>
  <c r="BX222" i="5"/>
  <c r="BW222" i="5"/>
  <c r="BX230" i="5"/>
  <c r="BW230" i="5"/>
  <c r="BX25" i="5"/>
  <c r="BW25" i="5"/>
  <c r="BX22" i="5"/>
  <c r="BW22" i="5"/>
  <c r="BX37" i="5"/>
  <c r="BW37" i="5"/>
  <c r="BX45" i="5"/>
  <c r="BW45" i="5"/>
  <c r="BX52" i="5"/>
  <c r="BW52" i="5"/>
  <c r="BX59" i="5"/>
  <c r="BW59" i="5"/>
  <c r="BX66" i="5"/>
  <c r="BW66" i="5"/>
  <c r="BX74" i="5"/>
  <c r="BW74" i="5"/>
  <c r="BX82" i="5"/>
  <c r="BW82" i="5"/>
  <c r="BX90" i="5"/>
  <c r="BW90" i="5"/>
  <c r="BX99" i="5"/>
  <c r="BW99" i="5"/>
  <c r="BX107" i="5"/>
  <c r="BW107" i="5"/>
  <c r="BX116" i="5"/>
  <c r="BW116" i="5"/>
  <c r="BX124" i="5"/>
  <c r="BW124" i="5"/>
  <c r="BX134" i="5"/>
  <c r="BW134" i="5"/>
  <c r="BX143" i="5"/>
  <c r="BW143" i="5"/>
  <c r="BX151" i="5"/>
  <c r="BW151" i="5"/>
  <c r="BX159" i="5"/>
  <c r="BW159" i="5"/>
  <c r="BX167" i="5"/>
  <c r="BW167" i="5"/>
  <c r="BX175" i="5"/>
  <c r="BW175" i="5"/>
  <c r="BX183" i="5"/>
  <c r="BW183" i="5"/>
  <c r="BX191" i="5"/>
  <c r="BW191" i="5"/>
  <c r="BX199" i="5"/>
  <c r="BW199" i="5"/>
  <c r="BX207" i="5"/>
  <c r="BW207" i="5"/>
  <c r="BX215" i="5"/>
  <c r="BW215" i="5"/>
  <c r="BX223" i="5"/>
  <c r="BW223" i="5"/>
  <c r="BX17" i="5"/>
  <c r="BW17" i="5"/>
  <c r="BX40" i="5"/>
  <c r="BW40" i="5"/>
  <c r="BX69" i="5"/>
  <c r="BW69" i="5"/>
  <c r="BX93" i="5"/>
  <c r="BW93" i="5"/>
  <c r="BX129" i="5"/>
  <c r="BW129" i="5"/>
  <c r="BX170" i="5"/>
  <c r="BW170" i="5"/>
  <c r="BX210" i="5"/>
  <c r="BW210" i="5"/>
  <c r="BX18" i="5"/>
  <c r="BW18" i="5"/>
  <c r="BX62" i="5"/>
  <c r="BW62" i="5"/>
  <c r="BX130" i="5"/>
  <c r="BW130" i="5"/>
  <c r="BX227" i="5"/>
  <c r="BW227" i="5"/>
  <c r="BX23" i="5"/>
  <c r="BW23" i="5"/>
  <c r="BX38" i="5"/>
  <c r="BW38" i="5"/>
  <c r="BX67" i="5"/>
  <c r="BW67" i="5"/>
  <c r="BX75" i="5"/>
  <c r="BW75" i="5"/>
  <c r="BX83" i="5"/>
  <c r="BW83" i="5"/>
  <c r="BX91" i="5"/>
  <c r="BW91" i="5"/>
  <c r="BX100" i="5"/>
  <c r="BW100" i="5"/>
  <c r="BX108" i="5"/>
  <c r="BW108" i="5"/>
  <c r="BX117" i="5"/>
  <c r="BW117" i="5"/>
  <c r="BX127" i="5"/>
  <c r="BW127" i="5"/>
  <c r="BX135" i="5"/>
  <c r="BW135" i="5"/>
  <c r="BX144" i="5"/>
  <c r="BW144" i="5"/>
  <c r="BX152" i="5"/>
  <c r="BW152" i="5"/>
  <c r="BX160" i="5"/>
  <c r="BW160" i="5"/>
  <c r="BX168" i="5"/>
  <c r="BW168" i="5"/>
  <c r="BX176" i="5"/>
  <c r="BW176" i="5"/>
  <c r="BX184" i="5"/>
  <c r="BW184" i="5"/>
  <c r="BX192" i="5"/>
  <c r="BW192" i="5"/>
  <c r="BX200" i="5"/>
  <c r="BW200" i="5"/>
  <c r="BX208" i="5"/>
  <c r="BW208" i="5"/>
  <c r="BX216" i="5"/>
  <c r="BW216" i="5"/>
  <c r="BX224" i="5"/>
  <c r="BW224" i="5"/>
  <c r="BX61" i="5"/>
  <c r="BW61" i="5"/>
  <c r="BX154" i="5"/>
  <c r="BW154" i="5"/>
  <c r="BX86" i="5"/>
  <c r="BW86" i="5"/>
  <c r="BX16" i="5"/>
  <c r="BW16" i="5"/>
  <c r="BX24" i="5"/>
  <c r="BW24" i="5"/>
  <c r="BX31" i="5"/>
  <c r="BW31" i="5"/>
  <c r="BX39" i="5"/>
  <c r="BW39" i="5"/>
  <c r="BX68" i="5"/>
  <c r="BW68" i="5"/>
  <c r="BX76" i="5"/>
  <c r="BW76" i="5"/>
  <c r="BX84" i="5"/>
  <c r="BW84" i="5"/>
  <c r="BX92" i="5"/>
  <c r="BW92" i="5"/>
  <c r="BX101" i="5"/>
  <c r="BW101" i="5"/>
  <c r="BX109" i="5"/>
  <c r="BW109" i="5"/>
  <c r="BX118" i="5"/>
  <c r="BW118" i="5"/>
  <c r="BX128" i="5"/>
  <c r="BW128" i="5"/>
  <c r="BX136" i="5"/>
  <c r="BW136" i="5"/>
  <c r="BX145" i="5"/>
  <c r="BW145" i="5"/>
  <c r="BX153" i="5"/>
  <c r="BW153" i="5"/>
  <c r="BX161" i="5"/>
  <c r="BW161" i="5"/>
  <c r="BX169" i="5"/>
  <c r="BW169" i="5"/>
  <c r="BX177" i="5"/>
  <c r="BW177" i="5"/>
  <c r="BX185" i="5"/>
  <c r="BW185" i="5"/>
  <c r="BX193" i="5"/>
  <c r="BW193" i="5"/>
  <c r="BX201" i="5"/>
  <c r="BW201" i="5"/>
  <c r="BX209" i="5"/>
  <c r="BW209" i="5"/>
  <c r="BX217" i="5"/>
  <c r="BW217" i="5"/>
  <c r="BX225" i="5"/>
  <c r="BW225" i="5"/>
  <c r="AF156" i="7"/>
  <c r="AG156" i="7" s="1"/>
  <c r="AD157" i="7"/>
  <c r="AF157" i="7" s="1"/>
  <c r="AG157" i="7" s="1"/>
  <c r="AF165" i="7"/>
  <c r="AG165" i="7" s="1"/>
  <c r="AD166" i="7"/>
  <c r="E245" i="15"/>
  <c r="E245" i="17"/>
  <c r="E59" i="15"/>
  <c r="D235" i="15"/>
  <c r="D235" i="17"/>
  <c r="CK98" i="7"/>
  <c r="CK74" i="7"/>
  <c r="CK114" i="7"/>
  <c r="CK116" i="7"/>
  <c r="CK115" i="7"/>
  <c r="E61" i="14"/>
  <c r="B206" i="14"/>
  <c r="B205" i="14"/>
  <c r="G246" i="14"/>
  <c r="F246" i="14"/>
  <c r="E246" i="14"/>
  <c r="D246" i="14"/>
  <c r="C246" i="14"/>
  <c r="C245" i="14"/>
  <c r="CM115" i="7" l="1"/>
  <c r="CL115" i="7"/>
  <c r="CM114" i="7"/>
  <c r="CL114" i="7"/>
  <c r="CM116" i="7"/>
  <c r="CL116" i="7"/>
  <c r="CM98" i="7"/>
  <c r="CL98" i="7"/>
  <c r="CM74" i="7"/>
  <c r="CL74" i="7"/>
  <c r="CP17" i="7"/>
  <c r="CP24" i="7"/>
  <c r="BZ205" i="5"/>
  <c r="BZ56" i="5"/>
  <c r="BZ201" i="5"/>
  <c r="BZ136" i="5"/>
  <c r="BZ68" i="5"/>
  <c r="BZ224" i="5"/>
  <c r="BZ160" i="5"/>
  <c r="BZ91" i="5"/>
  <c r="BZ62" i="5"/>
  <c r="BZ17" i="5"/>
  <c r="BZ167" i="5"/>
  <c r="BZ99" i="5"/>
  <c r="BZ37" i="5"/>
  <c r="BZ190" i="5"/>
  <c r="BZ123" i="5"/>
  <c r="BZ58" i="5"/>
  <c r="BZ211" i="5"/>
  <c r="BZ132" i="5"/>
  <c r="BZ41" i="5"/>
  <c r="BZ32" i="5"/>
  <c r="BZ194" i="5"/>
  <c r="BZ146" i="5"/>
  <c r="BZ216" i="5"/>
  <c r="BZ152" i="5"/>
  <c r="BZ83" i="5"/>
  <c r="BZ18" i="5"/>
  <c r="BZ223" i="5"/>
  <c r="BZ159" i="5"/>
  <c r="BZ90" i="5"/>
  <c r="BZ22" i="5"/>
  <c r="BZ182" i="5"/>
  <c r="BZ115" i="5"/>
  <c r="BZ51" i="5"/>
  <c r="BZ79" i="5"/>
  <c r="BZ131" i="5"/>
  <c r="BZ202" i="5"/>
  <c r="BZ189" i="5"/>
  <c r="BZ122" i="5"/>
  <c r="BZ57" i="5"/>
  <c r="BZ19" i="5"/>
  <c r="BZ120" i="5"/>
  <c r="BZ102" i="5"/>
  <c r="BZ188" i="5"/>
  <c r="BZ121" i="5"/>
  <c r="BZ27" i="5"/>
  <c r="BZ26" i="5"/>
  <c r="BZ163" i="5"/>
  <c r="BZ196" i="5"/>
  <c r="BZ39" i="5"/>
  <c r="BZ185" i="5"/>
  <c r="BZ208" i="5"/>
  <c r="BZ144" i="5"/>
  <c r="BZ75" i="5"/>
  <c r="BZ210" i="5"/>
  <c r="BZ215" i="5"/>
  <c r="BZ151" i="5"/>
  <c r="BZ82" i="5"/>
  <c r="BZ25" i="5"/>
  <c r="BZ174" i="5"/>
  <c r="BZ106" i="5"/>
  <c r="BZ44" i="5"/>
  <c r="BZ204" i="5"/>
  <c r="BZ54" i="5"/>
  <c r="BZ49" i="5"/>
  <c r="BZ118" i="5"/>
  <c r="BZ31" i="5"/>
  <c r="BZ178" i="5"/>
  <c r="BZ181" i="5"/>
  <c r="BZ114" i="5"/>
  <c r="BZ50" i="5"/>
  <c r="BZ219" i="5"/>
  <c r="BZ94" i="5"/>
  <c r="BZ77" i="5"/>
  <c r="BZ180" i="5"/>
  <c r="BZ113" i="5"/>
  <c r="BZ187" i="5"/>
  <c r="BZ226" i="5"/>
  <c r="BZ147" i="5"/>
  <c r="BZ128" i="5"/>
  <c r="BZ177" i="5"/>
  <c r="BZ109" i="5"/>
  <c r="BZ24" i="5"/>
  <c r="BZ200" i="5"/>
  <c r="BZ135" i="5"/>
  <c r="BZ67" i="5"/>
  <c r="BZ170" i="5"/>
  <c r="BZ207" i="5"/>
  <c r="BZ143" i="5"/>
  <c r="BZ74" i="5"/>
  <c r="BZ230" i="5"/>
  <c r="BZ166" i="5"/>
  <c r="BZ98" i="5"/>
  <c r="BZ36" i="5"/>
  <c r="BZ30" i="5"/>
  <c r="BZ42" i="5"/>
  <c r="BZ193" i="5"/>
  <c r="BZ137" i="5"/>
  <c r="BZ173" i="5"/>
  <c r="BZ105" i="5"/>
  <c r="BZ43" i="5"/>
  <c r="BZ203" i="5"/>
  <c r="BZ70" i="5"/>
  <c r="BZ47" i="5"/>
  <c r="BZ172" i="5"/>
  <c r="BZ104" i="5"/>
  <c r="BZ155" i="5"/>
  <c r="BZ186" i="5"/>
  <c r="BZ60" i="5"/>
  <c r="BZ72" i="5"/>
  <c r="BZ16" i="5"/>
  <c r="BZ53" i="5"/>
  <c r="BZ141" i="5"/>
  <c r="BZ197" i="5"/>
  <c r="BZ127" i="5"/>
  <c r="BZ229" i="5"/>
  <c r="BZ165" i="5"/>
  <c r="BZ96" i="5"/>
  <c r="BZ35" i="5"/>
  <c r="BZ195" i="5"/>
  <c r="BZ48" i="5"/>
  <c r="BZ228" i="5"/>
  <c r="BZ164" i="5"/>
  <c r="BZ95" i="5"/>
  <c r="BZ138" i="5"/>
  <c r="BZ162" i="5"/>
  <c r="BZ46" i="5"/>
  <c r="BZ192" i="5"/>
  <c r="BZ222" i="5"/>
  <c r="BZ225" i="5"/>
  <c r="BZ161" i="5"/>
  <c r="BZ92" i="5"/>
  <c r="BZ86" i="5"/>
  <c r="BZ184" i="5"/>
  <c r="BZ117" i="5"/>
  <c r="BZ23" i="5"/>
  <c r="BZ93" i="5"/>
  <c r="BZ191" i="5"/>
  <c r="BZ124" i="5"/>
  <c r="BZ59" i="5"/>
  <c r="BZ214" i="5"/>
  <c r="BZ150" i="5"/>
  <c r="BZ81" i="5"/>
  <c r="BZ21" i="5"/>
  <c r="BZ134" i="5"/>
  <c r="BZ157" i="5"/>
  <c r="BZ88" i="5"/>
  <c r="BZ28" i="5"/>
  <c r="BZ179" i="5"/>
  <c r="BZ33" i="5"/>
  <c r="BZ220" i="5"/>
  <c r="BZ156" i="5"/>
  <c r="BZ71" i="5"/>
  <c r="BZ103" i="5"/>
  <c r="BZ119" i="5"/>
  <c r="BZ101" i="5"/>
  <c r="BZ199" i="5"/>
  <c r="BZ89" i="5"/>
  <c r="BZ154" i="5"/>
  <c r="BZ183" i="5"/>
  <c r="BZ206" i="5"/>
  <c r="BZ73" i="5"/>
  <c r="BZ87" i="5"/>
  <c r="BZ55" i="5"/>
  <c r="BZ112" i="5"/>
  <c r="BZ169" i="5"/>
  <c r="BZ129" i="5"/>
  <c r="BZ66" i="5"/>
  <c r="BZ29" i="5"/>
  <c r="BZ221" i="5"/>
  <c r="BZ153" i="5"/>
  <c r="BZ176" i="5"/>
  <c r="BZ227" i="5"/>
  <c r="BZ116" i="5"/>
  <c r="BZ52" i="5"/>
  <c r="BZ213" i="5"/>
  <c r="BZ149" i="5"/>
  <c r="BZ80" i="5"/>
  <c r="BZ20" i="5"/>
  <c r="BZ171" i="5"/>
  <c r="BZ218" i="5"/>
  <c r="BZ212" i="5"/>
  <c r="BZ148" i="5"/>
  <c r="BZ63" i="5"/>
  <c r="BZ78" i="5"/>
  <c r="BZ85" i="5"/>
  <c r="BZ139" i="5"/>
  <c r="BZ64" i="5"/>
  <c r="BZ38" i="5"/>
  <c r="BZ158" i="5"/>
  <c r="BZ217" i="5"/>
  <c r="BZ84" i="5"/>
  <c r="BZ108" i="5"/>
  <c r="BZ69" i="5"/>
  <c r="BZ142" i="5"/>
  <c r="BZ209" i="5"/>
  <c r="BZ145" i="5"/>
  <c r="BZ76" i="5"/>
  <c r="BZ61" i="5"/>
  <c r="BZ168" i="5"/>
  <c r="BZ100" i="5"/>
  <c r="BZ130" i="5"/>
  <c r="BZ40" i="5"/>
  <c r="BZ175" i="5"/>
  <c r="BZ107" i="5"/>
  <c r="BZ45" i="5"/>
  <c r="BZ198" i="5"/>
  <c r="BZ133" i="5"/>
  <c r="BZ65" i="5"/>
  <c r="BZ34" i="5"/>
  <c r="BY16" i="5"/>
  <c r="CA16" i="5" s="1"/>
  <c r="BY84" i="5"/>
  <c r="BY108" i="5"/>
  <c r="BY151" i="5"/>
  <c r="BY109" i="5"/>
  <c r="BY200" i="5"/>
  <c r="BY100" i="5"/>
  <c r="BY40" i="5"/>
  <c r="BY107" i="5"/>
  <c r="BY198" i="5"/>
  <c r="BY65" i="5"/>
  <c r="BY30" i="5"/>
  <c r="BY137" i="5"/>
  <c r="BY205" i="5"/>
  <c r="BY173" i="5"/>
  <c r="BY141" i="5"/>
  <c r="BY105" i="5"/>
  <c r="BY72" i="5"/>
  <c r="BY43" i="5"/>
  <c r="BY79" i="5"/>
  <c r="BY203" i="5"/>
  <c r="BY163" i="5"/>
  <c r="BY70" i="5"/>
  <c r="BY194" i="5"/>
  <c r="BY47" i="5"/>
  <c r="BY204" i="5"/>
  <c r="BY172" i="5"/>
  <c r="BY139" i="5"/>
  <c r="BY104" i="5"/>
  <c r="BY56" i="5"/>
  <c r="BY155" i="5"/>
  <c r="BY55" i="5"/>
  <c r="BY186" i="5"/>
  <c r="BY54" i="5"/>
  <c r="BY60" i="5"/>
  <c r="BY185" i="5"/>
  <c r="BY208" i="5"/>
  <c r="BY227" i="5"/>
  <c r="BY69" i="5"/>
  <c r="BY145" i="5"/>
  <c r="BY24" i="5"/>
  <c r="BY135" i="5"/>
  <c r="BY130" i="5"/>
  <c r="BY175" i="5"/>
  <c r="BY45" i="5"/>
  <c r="BY133" i="5"/>
  <c r="BY34" i="5"/>
  <c r="BY136" i="5"/>
  <c r="BY160" i="5"/>
  <c r="BY91" i="5"/>
  <c r="BY129" i="5"/>
  <c r="BY167" i="5"/>
  <c r="BY66" i="5"/>
  <c r="BY190" i="5"/>
  <c r="BY29" i="5"/>
  <c r="BY53" i="5"/>
  <c r="BY112" i="5"/>
  <c r="BY229" i="5"/>
  <c r="BY197" i="5"/>
  <c r="BY165" i="5"/>
  <c r="BY132" i="5"/>
  <c r="BY96" i="5"/>
  <c r="BY64" i="5"/>
  <c r="BY35" i="5"/>
  <c r="BY42" i="5"/>
  <c r="BY195" i="5"/>
  <c r="BY147" i="5"/>
  <c r="BY48" i="5"/>
  <c r="BY146" i="5"/>
  <c r="BY228" i="5"/>
  <c r="BY196" i="5"/>
  <c r="BY164" i="5"/>
  <c r="BY131" i="5"/>
  <c r="BY95" i="5"/>
  <c r="BY49" i="5"/>
  <c r="BY138" i="5"/>
  <c r="BY41" i="5"/>
  <c r="BY162" i="5"/>
  <c r="BY32" i="5"/>
  <c r="BY46" i="5"/>
  <c r="BY217" i="5"/>
  <c r="BY31" i="5"/>
  <c r="BY75" i="5"/>
  <c r="BY183" i="5"/>
  <c r="BY177" i="5"/>
  <c r="BY61" i="5"/>
  <c r="BY67" i="5"/>
  <c r="BY207" i="5"/>
  <c r="BY74" i="5"/>
  <c r="BY98" i="5"/>
  <c r="BY169" i="5"/>
  <c r="BY68" i="5"/>
  <c r="BY192" i="5"/>
  <c r="BY38" i="5"/>
  <c r="BY17" i="5"/>
  <c r="BY134" i="5"/>
  <c r="BY222" i="5"/>
  <c r="BY123" i="5"/>
  <c r="BY89" i="5"/>
  <c r="BY211" i="5"/>
  <c r="BY193" i="5"/>
  <c r="BY128" i="5"/>
  <c r="BY39" i="5"/>
  <c r="BY184" i="5"/>
  <c r="BY117" i="5"/>
  <c r="BY23" i="5"/>
  <c r="BY93" i="5"/>
  <c r="BY223" i="5"/>
  <c r="BY191" i="5"/>
  <c r="BY159" i="5"/>
  <c r="BY124" i="5"/>
  <c r="BY90" i="5"/>
  <c r="BY59" i="5"/>
  <c r="BY22" i="5"/>
  <c r="BY214" i="5"/>
  <c r="BY182" i="5"/>
  <c r="BY150" i="5"/>
  <c r="BY115" i="5"/>
  <c r="BY81" i="5"/>
  <c r="BY51" i="5"/>
  <c r="BY21" i="5"/>
  <c r="BY153" i="5"/>
  <c r="BY176" i="5"/>
  <c r="BY210" i="5"/>
  <c r="BY116" i="5"/>
  <c r="BY209" i="5"/>
  <c r="BY76" i="5"/>
  <c r="BY168" i="5"/>
  <c r="BY170" i="5"/>
  <c r="BY143" i="5"/>
  <c r="BY230" i="5"/>
  <c r="BY166" i="5"/>
  <c r="BY36" i="5"/>
  <c r="BY201" i="5"/>
  <c r="BY101" i="5"/>
  <c r="BY224" i="5"/>
  <c r="BY127" i="5"/>
  <c r="BY62" i="5"/>
  <c r="BY199" i="5"/>
  <c r="BY99" i="5"/>
  <c r="BY37" i="5"/>
  <c r="BY158" i="5"/>
  <c r="BY58" i="5"/>
  <c r="BY225" i="5"/>
  <c r="BY161" i="5"/>
  <c r="BY92" i="5"/>
  <c r="BY86" i="5"/>
  <c r="BY216" i="5"/>
  <c r="BY152" i="5"/>
  <c r="BY83" i="5"/>
  <c r="BY18" i="5"/>
  <c r="BY202" i="5"/>
  <c r="BY221" i="5"/>
  <c r="BY189" i="5"/>
  <c r="BY157" i="5"/>
  <c r="BY122" i="5"/>
  <c r="BY88" i="5"/>
  <c r="BY57" i="5"/>
  <c r="BY28" i="5"/>
  <c r="BY19" i="5"/>
  <c r="BY179" i="5"/>
  <c r="BY120" i="5"/>
  <c r="BY33" i="5"/>
  <c r="BY102" i="5"/>
  <c r="BY220" i="5"/>
  <c r="BY188" i="5"/>
  <c r="BY156" i="5"/>
  <c r="BY121" i="5"/>
  <c r="BY71" i="5"/>
  <c r="BY27" i="5"/>
  <c r="BY103" i="5"/>
  <c r="BY26" i="5"/>
  <c r="BY119" i="5"/>
  <c r="BY118" i="5"/>
  <c r="BY144" i="5"/>
  <c r="BY215" i="5"/>
  <c r="BY82" i="5"/>
  <c r="BY52" i="5"/>
  <c r="BY25" i="5"/>
  <c r="BY206" i="5"/>
  <c r="BY174" i="5"/>
  <c r="BY142" i="5"/>
  <c r="BY106" i="5"/>
  <c r="BY73" i="5"/>
  <c r="BY44" i="5"/>
  <c r="BY87" i="5"/>
  <c r="BY154" i="5"/>
  <c r="BY178" i="5"/>
  <c r="BY213" i="5"/>
  <c r="BY181" i="5"/>
  <c r="BY149" i="5"/>
  <c r="BY114" i="5"/>
  <c r="BY80" i="5"/>
  <c r="BY50" i="5"/>
  <c r="BY20" i="5"/>
  <c r="BY219" i="5"/>
  <c r="BY171" i="5"/>
  <c r="BY94" i="5"/>
  <c r="BY218" i="5"/>
  <c r="BY77" i="5"/>
  <c r="BY212" i="5"/>
  <c r="BY180" i="5"/>
  <c r="BY148" i="5"/>
  <c r="BY113" i="5"/>
  <c r="BY63" i="5"/>
  <c r="BY187" i="5"/>
  <c r="BY78" i="5"/>
  <c r="BY226" i="5"/>
  <c r="BY85" i="5"/>
  <c r="D63" i="13"/>
  <c r="D64" i="13" s="1"/>
  <c r="F63" i="13"/>
  <c r="BI238" i="8"/>
  <c r="BI222" i="8"/>
  <c r="BI204" i="8"/>
  <c r="BI186" i="8"/>
  <c r="BI170" i="8"/>
  <c r="BI152" i="8"/>
  <c r="BI134" i="8"/>
  <c r="BI116" i="8"/>
  <c r="BI100" i="8"/>
  <c r="BI84" i="8"/>
  <c r="BI68" i="8"/>
  <c r="BI52" i="8"/>
  <c r="BI36" i="8"/>
  <c r="BI309" i="8"/>
  <c r="BI341" i="8"/>
  <c r="BI313" i="8"/>
  <c r="BI189" i="8"/>
  <c r="BI115" i="8"/>
  <c r="BI55" i="8"/>
  <c r="BI79" i="8"/>
  <c r="CP28" i="7"/>
  <c r="BI347" i="8"/>
  <c r="BI331" i="8"/>
  <c r="BI315" i="8"/>
  <c r="BI299" i="8"/>
  <c r="BI283" i="8"/>
  <c r="BI267" i="8"/>
  <c r="BI251" i="8"/>
  <c r="BI235" i="8"/>
  <c r="BI219" i="8"/>
  <c r="BI201" i="8"/>
  <c r="BI183" i="8"/>
  <c r="BI165" i="8"/>
  <c r="BI149" i="8"/>
  <c r="BI131" i="8"/>
  <c r="BI113" i="8"/>
  <c r="BI97" i="8"/>
  <c r="BI81" i="8"/>
  <c r="BI65" i="8"/>
  <c r="BI49" i="8"/>
  <c r="BI33" i="8"/>
  <c r="BI241" i="8"/>
  <c r="BI207" i="8"/>
  <c r="BI155" i="8"/>
  <c r="BI107" i="8"/>
  <c r="BI51" i="8"/>
  <c r="BI301" i="8"/>
  <c r="BI281" i="8"/>
  <c r="BI261" i="8"/>
  <c r="BI229" i="8"/>
  <c r="BI159" i="8"/>
  <c r="BI111" i="8"/>
  <c r="BI47" i="8"/>
  <c r="BI346" i="8"/>
  <c r="BI330" i="8"/>
  <c r="BI314" i="8"/>
  <c r="BI298" i="8"/>
  <c r="BI282" i="8"/>
  <c r="BI266" i="8"/>
  <c r="BI250" i="8"/>
  <c r="BI234" i="8"/>
  <c r="BI218" i="8"/>
  <c r="BI200" i="8"/>
  <c r="BI182" i="8"/>
  <c r="BI164" i="8"/>
  <c r="BI148" i="8"/>
  <c r="BI130" i="8"/>
  <c r="BI112" i="8"/>
  <c r="BI96" i="8"/>
  <c r="BI80" i="8"/>
  <c r="BI64" i="8"/>
  <c r="BI48" i="8"/>
  <c r="BI32" i="8"/>
  <c r="BI353" i="8"/>
  <c r="BI337" i="8"/>
  <c r="BI249" i="8"/>
  <c r="BI163" i="8"/>
  <c r="BI103" i="8"/>
  <c r="BI43" i="8"/>
  <c r="BI59" i="8"/>
  <c r="BI348" i="8"/>
  <c r="BI332" i="8"/>
  <c r="BI316" i="8"/>
  <c r="BI300" i="8"/>
  <c r="BI284" i="8"/>
  <c r="BI268" i="8"/>
  <c r="BI252" i="8"/>
  <c r="BI236" i="8"/>
  <c r="BI220" i="8"/>
  <c r="BI202" i="8"/>
  <c r="BI184" i="8"/>
  <c r="BI166" i="8"/>
  <c r="BI150" i="8"/>
  <c r="BI132" i="8"/>
  <c r="BI114" i="8"/>
  <c r="BI98" i="8"/>
  <c r="BI82" i="8"/>
  <c r="BI66" i="8"/>
  <c r="BI50" i="8"/>
  <c r="BI34" i="8"/>
  <c r="BI18" i="8"/>
  <c r="BI279" i="8"/>
  <c r="BI263" i="8"/>
  <c r="BI247" i="8"/>
  <c r="BI231" i="8"/>
  <c r="BI213" i="8"/>
  <c r="BI197" i="8"/>
  <c r="BI179" i="8"/>
  <c r="BI161" i="8"/>
  <c r="BI145" i="8"/>
  <c r="BI127" i="8"/>
  <c r="BI109" i="8"/>
  <c r="BI93" i="8"/>
  <c r="BI77" i="8"/>
  <c r="BI23" i="8"/>
  <c r="BI344" i="8"/>
  <c r="BI328" i="8"/>
  <c r="BI312" i="8"/>
  <c r="BI296" i="8"/>
  <c r="BI280" i="8"/>
  <c r="BI264" i="8"/>
  <c r="BI162" i="8"/>
  <c r="BI146" i="8"/>
  <c r="BI128" i="8"/>
  <c r="BI110" i="8"/>
  <c r="BI94" i="8"/>
  <c r="BI78" i="8"/>
  <c r="BI62" i="8"/>
  <c r="BI46" i="8"/>
  <c r="BI232" i="8"/>
  <c r="BI214" i="8"/>
  <c r="BI198" i="8"/>
  <c r="BI260" i="8"/>
  <c r="BI244" i="8"/>
  <c r="BI228" i="8"/>
  <c r="BI210" i="8"/>
  <c r="BI194" i="8"/>
  <c r="BI176" i="8"/>
  <c r="BI158" i="8"/>
  <c r="BI140" i="8"/>
  <c r="BI124" i="8"/>
  <c r="BI106" i="8"/>
  <c r="BI90" i="8"/>
  <c r="BI74" i="8"/>
  <c r="BI58" i="8"/>
  <c r="BI42" i="8"/>
  <c r="BI22" i="8"/>
  <c r="D61" i="15" s="1"/>
  <c r="D62" i="15" s="1"/>
  <c r="D20" i="15" s="1"/>
  <c r="BI35" i="8"/>
  <c r="BI173" i="8"/>
  <c r="BI121" i="8"/>
  <c r="BI67" i="8"/>
  <c r="BI305" i="8"/>
  <c r="BI285" i="8"/>
  <c r="BI265" i="8"/>
  <c r="BI237" i="8"/>
  <c r="BI181" i="8"/>
  <c r="BI125" i="8"/>
  <c r="BI63" i="8"/>
  <c r="BI350" i="8"/>
  <c r="BI334" i="8"/>
  <c r="BI318" i="8"/>
  <c r="BI302" i="8"/>
  <c r="BI286" i="8"/>
  <c r="BI270" i="8"/>
  <c r="BI254" i="8"/>
  <c r="BI272" i="8"/>
  <c r="BI61" i="8"/>
  <c r="BI45" i="8"/>
  <c r="BI86" i="8"/>
  <c r="BI355" i="8"/>
  <c r="BI339" i="8"/>
  <c r="BI323" i="8"/>
  <c r="BI307" i="8"/>
  <c r="BI291" i="8"/>
  <c r="BI275" i="8"/>
  <c r="BI259" i="8"/>
  <c r="BI243" i="8"/>
  <c r="BI227" i="8"/>
  <c r="BI209" i="8"/>
  <c r="BI193" i="8"/>
  <c r="BI175" i="8"/>
  <c r="BI157" i="8"/>
  <c r="BI139" i="8"/>
  <c r="BI123" i="8"/>
  <c r="BI105" i="8"/>
  <c r="BI89" i="8"/>
  <c r="BI73" i="8"/>
  <c r="BI57" i="8"/>
  <c r="BI41" i="8"/>
  <c r="BI25" i="8"/>
  <c r="BI269" i="8"/>
  <c r="BI221" i="8"/>
  <c r="BI185" i="8"/>
  <c r="BI129" i="8"/>
  <c r="BI83" i="8"/>
  <c r="BI329" i="8"/>
  <c r="BI289" i="8"/>
  <c r="BI273" i="8"/>
  <c r="BI245" i="8"/>
  <c r="BI195" i="8"/>
  <c r="BI137" i="8"/>
  <c r="BI87" i="8"/>
  <c r="BI354" i="8"/>
  <c r="BI338" i="8"/>
  <c r="BI322" i="8"/>
  <c r="BI306" i="8"/>
  <c r="BI290" i="8"/>
  <c r="BI274" i="8"/>
  <c r="BI258" i="8"/>
  <c r="BI242" i="8"/>
  <c r="BI226" i="8"/>
  <c r="BI208" i="8"/>
  <c r="BI190" i="8"/>
  <c r="BI174" i="8"/>
  <c r="BI156" i="8"/>
  <c r="BI138" i="8"/>
  <c r="BI122" i="8"/>
  <c r="BI104" i="8"/>
  <c r="BI88" i="8"/>
  <c r="BI72" i="8"/>
  <c r="BI56" i="8"/>
  <c r="BI40" i="8"/>
  <c r="BI24" i="8"/>
  <c r="BI317" i="8"/>
  <c r="BI345" i="8"/>
  <c r="BI321" i="8"/>
  <c r="BI203" i="8"/>
  <c r="BI133" i="8"/>
  <c r="BI71" i="8"/>
  <c r="BI177" i="8"/>
  <c r="BI31" i="8"/>
  <c r="BI340" i="8"/>
  <c r="R61" i="15" s="1"/>
  <c r="BI324" i="8"/>
  <c r="BI308" i="8"/>
  <c r="BI292" i="8"/>
  <c r="BI276" i="8"/>
  <c r="BI26" i="8"/>
  <c r="BI351" i="8"/>
  <c r="BI335" i="8"/>
  <c r="BI319" i="8"/>
  <c r="BI303" i="8"/>
  <c r="BI271" i="8"/>
  <c r="BI255" i="8"/>
  <c r="BI21" i="8"/>
  <c r="BI253" i="8"/>
  <c r="BI211" i="8"/>
  <c r="BI256" i="8"/>
  <c r="BI224" i="8"/>
  <c r="BI206" i="8"/>
  <c r="BI172" i="8"/>
  <c r="BI154" i="8"/>
  <c r="BI136" i="8"/>
  <c r="BI118" i="8"/>
  <c r="BI70" i="8"/>
  <c r="BI343" i="8"/>
  <c r="BI327" i="8"/>
  <c r="BI311" i="8"/>
  <c r="BI295" i="8"/>
  <c r="BI297" i="8"/>
  <c r="BI233" i="8"/>
  <c r="BI199" i="8"/>
  <c r="BI141" i="8"/>
  <c r="BI95" i="8"/>
  <c r="BI19" i="8"/>
  <c r="BI293" i="8"/>
  <c r="BI277" i="8"/>
  <c r="BI257" i="8"/>
  <c r="BI217" i="8"/>
  <c r="BI147" i="8"/>
  <c r="BI99" i="8"/>
  <c r="BI342" i="8"/>
  <c r="BI326" i="8"/>
  <c r="BI310" i="8"/>
  <c r="BI294" i="8"/>
  <c r="BI278" i="8"/>
  <c r="BI262" i="8"/>
  <c r="BI246" i="8"/>
  <c r="BI230" i="8"/>
  <c r="BI212" i="8"/>
  <c r="BI196" i="8"/>
  <c r="BI178" i="8"/>
  <c r="BI160" i="8"/>
  <c r="BI142" i="8"/>
  <c r="BI126" i="8"/>
  <c r="BI108" i="8"/>
  <c r="BI92" i="8"/>
  <c r="BI76" i="8"/>
  <c r="BI60" i="8"/>
  <c r="BI44" i="8"/>
  <c r="E61" i="15" s="1"/>
  <c r="E62" i="15" s="1"/>
  <c r="E20" i="15" s="1"/>
  <c r="BI28" i="8"/>
  <c r="BI333" i="8"/>
  <c r="BI349" i="8"/>
  <c r="BI325" i="8"/>
  <c r="BI225" i="8"/>
  <c r="BI151" i="8"/>
  <c r="BI91" i="8"/>
  <c r="BI27" i="8"/>
  <c r="BI39" i="8"/>
  <c r="BI248" i="8"/>
  <c r="BI180" i="8"/>
  <c r="BI30" i="8"/>
  <c r="BI169" i="8"/>
  <c r="BI75" i="8"/>
  <c r="BI102" i="8"/>
  <c r="BI287" i="8"/>
  <c r="BI239" i="8"/>
  <c r="BI223" i="8"/>
  <c r="BI205" i="8"/>
  <c r="BI187" i="8"/>
  <c r="BI171" i="8"/>
  <c r="BI153" i="8"/>
  <c r="BI135" i="8"/>
  <c r="BI117" i="8"/>
  <c r="BI101" i="8"/>
  <c r="BI85" i="8"/>
  <c r="BI69" i="8"/>
  <c r="BI53" i="8"/>
  <c r="BI37" i="8"/>
  <c r="BI352" i="8"/>
  <c r="BI336" i="8"/>
  <c r="BI320" i="8"/>
  <c r="BI304" i="8"/>
  <c r="BI288" i="8"/>
  <c r="BI240" i="8"/>
  <c r="BI188" i="8"/>
  <c r="BI54" i="8"/>
  <c r="BI38" i="8"/>
  <c r="W151" i="7"/>
  <c r="Y150" i="7"/>
  <c r="Z150" i="7" s="1"/>
  <c r="E63" i="14"/>
  <c r="E64" i="14" s="1"/>
  <c r="E20" i="14" s="1"/>
  <c r="G63" i="13"/>
  <c r="E63" i="13"/>
  <c r="AF166" i="7"/>
  <c r="AG166" i="7" s="1"/>
  <c r="AD167" i="7"/>
  <c r="C34" i="16"/>
  <c r="C33" i="16"/>
  <c r="C32" i="16"/>
  <c r="CK73" i="7"/>
  <c r="CK75" i="7"/>
  <c r="C34" i="15"/>
  <c r="C35" i="17"/>
  <c r="C34" i="17"/>
  <c r="F60" i="17"/>
  <c r="E235" i="17"/>
  <c r="F59" i="15"/>
  <c r="E235" i="15"/>
  <c r="C33" i="15"/>
  <c r="CK100" i="7"/>
  <c r="CK117" i="7"/>
  <c r="D245" i="14"/>
  <c r="D17" i="5"/>
  <c r="F64" i="13" l="1"/>
  <c r="F20" i="13" s="1"/>
  <c r="G64" i="13"/>
  <c r="G20" i="13" s="1"/>
  <c r="E64" i="13"/>
  <c r="E20" i="13" s="1"/>
  <c r="E25" i="14"/>
  <c r="E26" i="14"/>
  <c r="CM100" i="7"/>
  <c r="CL100" i="7"/>
  <c r="CM117" i="7"/>
  <c r="CL117" i="7"/>
  <c r="CL73" i="7"/>
  <c r="CM73" i="7"/>
  <c r="CM75" i="7"/>
  <c r="CL75" i="7"/>
  <c r="R62" i="15"/>
  <c r="R20" i="15" s="1"/>
  <c r="R94" i="15"/>
  <c r="R97" i="15"/>
  <c r="R93" i="15"/>
  <c r="R90" i="15"/>
  <c r="R98" i="15"/>
  <c r="R89" i="15"/>
  <c r="D22" i="15"/>
  <c r="D21" i="15" s="1"/>
  <c r="E22" i="15"/>
  <c r="E21" i="15" s="1"/>
  <c r="CB115" i="5"/>
  <c r="CB76" i="5"/>
  <c r="CB212" i="5"/>
  <c r="CB96" i="5"/>
  <c r="CB203" i="5"/>
  <c r="CB67" i="5"/>
  <c r="CB114" i="5"/>
  <c r="CB139" i="5"/>
  <c r="CB164" i="5"/>
  <c r="CB155" i="5"/>
  <c r="CB180" i="5"/>
  <c r="CB18" i="5"/>
  <c r="CB17" i="5"/>
  <c r="CB223" i="5"/>
  <c r="CB192" i="5"/>
  <c r="CB53" i="5"/>
  <c r="CB42" i="5"/>
  <c r="E61" i="16" s="1"/>
  <c r="E85" i="16" s="1"/>
  <c r="CB135" i="5"/>
  <c r="CB128" i="5"/>
  <c r="CB54" i="5"/>
  <c r="F61" i="16" s="1"/>
  <c r="F85" i="16" s="1"/>
  <c r="CB163" i="5"/>
  <c r="CB182" i="5"/>
  <c r="CB123" i="5"/>
  <c r="CB141" i="5"/>
  <c r="CB144" i="5"/>
  <c r="CB202" i="5"/>
  <c r="Q61" i="16" s="1"/>
  <c r="Q62" i="16" s="1"/>
  <c r="CB32" i="5"/>
  <c r="CB136" i="5"/>
  <c r="CB130" i="5"/>
  <c r="CB221" i="5"/>
  <c r="CB103" i="5"/>
  <c r="CB191" i="5"/>
  <c r="CB120" i="5"/>
  <c r="CB62" i="5"/>
  <c r="CB149" i="5"/>
  <c r="CB198" i="5"/>
  <c r="CB52" i="5"/>
  <c r="CB81" i="5"/>
  <c r="CB46" i="5"/>
  <c r="CB16" i="5"/>
  <c r="CB190" i="5"/>
  <c r="CB222" i="5"/>
  <c r="CB171" i="5"/>
  <c r="CB55" i="5"/>
  <c r="CB28" i="5"/>
  <c r="CB92" i="5"/>
  <c r="CB229" i="5"/>
  <c r="CB105" i="5"/>
  <c r="CB143" i="5"/>
  <c r="CB200" i="5"/>
  <c r="CB134" i="5"/>
  <c r="CB100" i="5"/>
  <c r="CB78" i="5"/>
  <c r="CB29" i="5"/>
  <c r="CB71" i="5"/>
  <c r="CB93" i="5"/>
  <c r="CB48" i="5"/>
  <c r="CB172" i="5"/>
  <c r="CB94" i="5"/>
  <c r="CB151" i="5"/>
  <c r="CB19" i="5"/>
  <c r="CB152" i="5"/>
  <c r="CB158" i="5"/>
  <c r="CB162" i="5"/>
  <c r="N61" i="16" s="1"/>
  <c r="CB72" i="5"/>
  <c r="CB36" i="5"/>
  <c r="CB226" i="5"/>
  <c r="CB44" i="5"/>
  <c r="CB27" i="5"/>
  <c r="CB90" i="5"/>
  <c r="CB37" i="5"/>
  <c r="CB142" i="5"/>
  <c r="CB161" i="5"/>
  <c r="CB79" i="5"/>
  <c r="H61" i="16" s="1"/>
  <c r="H85" i="16" s="1"/>
  <c r="CB132" i="5"/>
  <c r="CB56" i="5"/>
  <c r="CB168" i="5"/>
  <c r="CB63" i="5"/>
  <c r="CB66" i="5"/>
  <c r="G61" i="16" s="1"/>
  <c r="G85" i="16" s="1"/>
  <c r="CB156" i="5"/>
  <c r="CB57" i="5"/>
  <c r="CB216" i="5"/>
  <c r="CB160" i="5"/>
  <c r="CB108" i="5"/>
  <c r="CB38" i="5"/>
  <c r="CB227" i="5"/>
  <c r="CB214" i="5"/>
  <c r="CB138" i="5"/>
  <c r="CB60" i="5"/>
  <c r="CB187" i="5"/>
  <c r="P61" i="16" s="1"/>
  <c r="CB69" i="5"/>
  <c r="CB73" i="5"/>
  <c r="CB225" i="5"/>
  <c r="CB137" i="5"/>
  <c r="CB118" i="5"/>
  <c r="K61" i="16" s="1"/>
  <c r="CB39" i="5"/>
  <c r="CB51" i="5"/>
  <c r="CB211" i="5"/>
  <c r="CB148" i="5"/>
  <c r="CB129" i="5"/>
  <c r="CB117" i="5"/>
  <c r="CB35" i="5"/>
  <c r="CB70" i="5"/>
  <c r="CB170" i="5"/>
  <c r="CB50" i="5"/>
  <c r="CB210" i="5"/>
  <c r="CB122" i="5"/>
  <c r="CB146" i="5"/>
  <c r="CB224" i="5"/>
  <c r="CB131" i="5"/>
  <c r="CB34" i="5"/>
  <c r="CB181" i="5"/>
  <c r="D20" i="14"/>
  <c r="D20" i="13"/>
  <c r="D25" i="13" s="1"/>
  <c r="F61" i="15"/>
  <c r="F62" i="15" s="1"/>
  <c r="F20" i="15" s="1"/>
  <c r="CB84" i="5"/>
  <c r="CB33" i="5"/>
  <c r="CB230" i="5"/>
  <c r="CB147" i="5"/>
  <c r="M61" i="16" s="1"/>
  <c r="CB215" i="5"/>
  <c r="CB121" i="5"/>
  <c r="CB207" i="5"/>
  <c r="CB24" i="5"/>
  <c r="CB186" i="5"/>
  <c r="CB47" i="5"/>
  <c r="CB107" i="5"/>
  <c r="CB213" i="5"/>
  <c r="CB174" i="5"/>
  <c r="CB119" i="5"/>
  <c r="CB220" i="5"/>
  <c r="CB88" i="5"/>
  <c r="CB116" i="5"/>
  <c r="CB150" i="5"/>
  <c r="CB193" i="5"/>
  <c r="CB177" i="5"/>
  <c r="CB133" i="5"/>
  <c r="L61" i="16" s="1"/>
  <c r="CB205" i="5"/>
  <c r="CB154" i="5"/>
  <c r="CB25" i="5"/>
  <c r="CB157" i="5"/>
  <c r="CB169" i="5"/>
  <c r="CB185" i="5"/>
  <c r="CB30" i="5"/>
  <c r="CB87" i="5"/>
  <c r="CB189" i="5"/>
  <c r="CB153" i="5"/>
  <c r="CB22" i="5"/>
  <c r="CB23" i="5"/>
  <c r="CB95" i="5"/>
  <c r="CB195" i="5"/>
  <c r="CB91" i="5"/>
  <c r="I61" i="16" s="1"/>
  <c r="I85" i="16" s="1"/>
  <c r="CB43" i="5"/>
  <c r="CB65" i="5"/>
  <c r="CB20" i="5"/>
  <c r="CB199" i="5"/>
  <c r="CB89" i="5"/>
  <c r="CB49" i="5"/>
  <c r="CB196" i="5"/>
  <c r="CB64" i="5"/>
  <c r="CB145" i="5"/>
  <c r="CB194" i="5"/>
  <c r="CB40" i="5"/>
  <c r="CB197" i="5"/>
  <c r="CB175" i="5"/>
  <c r="O61" i="16" s="1"/>
  <c r="CB219" i="5"/>
  <c r="R61" i="16" s="1"/>
  <c r="CB178" i="5"/>
  <c r="CB206" i="5"/>
  <c r="CB26" i="5"/>
  <c r="CB102" i="5"/>
  <c r="CB166" i="5"/>
  <c r="CB68" i="5"/>
  <c r="CB183" i="5"/>
  <c r="CB165" i="5"/>
  <c r="CB167" i="5"/>
  <c r="CB45" i="5"/>
  <c r="CB208" i="5"/>
  <c r="CB104" i="5"/>
  <c r="CB109" i="5"/>
  <c r="CB176" i="5"/>
  <c r="CB75" i="5"/>
  <c r="CB204" i="5"/>
  <c r="I63" i="13"/>
  <c r="H63" i="13"/>
  <c r="CB106" i="5"/>
  <c r="J61" i="16" s="1"/>
  <c r="CB80" i="5"/>
  <c r="CB188" i="5"/>
  <c r="CB159" i="5"/>
  <c r="CB218" i="5"/>
  <c r="CB217" i="5"/>
  <c r="CB184" i="5"/>
  <c r="CB209" i="5"/>
  <c r="CB61" i="5"/>
  <c r="CB101" i="5"/>
  <c r="CB124" i="5"/>
  <c r="CB86" i="5"/>
  <c r="CB21" i="5"/>
  <c r="CB59" i="5"/>
  <c r="CB74" i="5"/>
  <c r="CB58" i="5"/>
  <c r="CB99" i="5"/>
  <c r="CB201" i="5"/>
  <c r="CB113" i="5"/>
  <c r="CB82" i="5"/>
  <c r="CB83" i="5"/>
  <c r="CB173" i="5"/>
  <c r="CB41" i="5"/>
  <c r="CB112" i="5"/>
  <c r="CB77" i="5"/>
  <c r="CB98" i="5"/>
  <c r="CB127" i="5"/>
  <c r="CB31" i="5"/>
  <c r="D61" i="16" s="1"/>
  <c r="D89" i="16" s="1"/>
  <c r="W152" i="7"/>
  <c r="W163" i="7"/>
  <c r="Y151" i="7"/>
  <c r="Z151" i="7" s="1"/>
  <c r="CB179" i="5"/>
  <c r="CB228" i="5"/>
  <c r="CB85" i="5"/>
  <c r="AD178" i="7"/>
  <c r="AF178" i="7" s="1"/>
  <c r="AG178" i="7" s="1"/>
  <c r="AD168" i="7"/>
  <c r="AF167" i="7"/>
  <c r="AG167" i="7" s="1"/>
  <c r="C36" i="14"/>
  <c r="R36" i="14" s="1"/>
  <c r="C35" i="14"/>
  <c r="R35" i="14" s="1"/>
  <c r="F235" i="17"/>
  <c r="G60" i="17"/>
  <c r="F235" i="15"/>
  <c r="G59" i="15"/>
  <c r="G61" i="15" s="1"/>
  <c r="G62" i="15" s="1"/>
  <c r="G20" i="15" s="1"/>
  <c r="F61" i="14"/>
  <c r="F63" i="14" s="1"/>
  <c r="F64" i="14" s="1"/>
  <c r="F20" i="14" s="1"/>
  <c r="E245" i="14"/>
  <c r="CK118" i="7"/>
  <c r="CK101" i="7"/>
  <c r="B197" i="13"/>
  <c r="B196" i="13"/>
  <c r="H19" i="13"/>
  <c r="G237" i="13" s="1"/>
  <c r="G19" i="13"/>
  <c r="F237" i="13" s="1"/>
  <c r="F19" i="13"/>
  <c r="E237" i="13" s="1"/>
  <c r="E19" i="13"/>
  <c r="D237" i="13" s="1"/>
  <c r="D19" i="13"/>
  <c r="C237" i="13" s="1"/>
  <c r="H18" i="13"/>
  <c r="G236" i="13" s="1"/>
  <c r="G18" i="13"/>
  <c r="F236" i="13" s="1"/>
  <c r="F18" i="13"/>
  <c r="E236" i="13" s="1"/>
  <c r="E18" i="13"/>
  <c r="D236" i="13" s="1"/>
  <c r="D18" i="13"/>
  <c r="C236" i="13" s="1"/>
  <c r="D22" i="14" l="1"/>
  <c r="D25" i="14"/>
  <c r="D23" i="14"/>
  <c r="D26" i="14"/>
  <c r="G26" i="13"/>
  <c r="G25" i="13"/>
  <c r="E25" i="13"/>
  <c r="E26" i="13"/>
  <c r="F26" i="13"/>
  <c r="F25" i="13"/>
  <c r="H64" i="13"/>
  <c r="H20" i="13" s="1"/>
  <c r="I64" i="13"/>
  <c r="I20" i="13" s="1"/>
  <c r="D22" i="13"/>
  <c r="D21" i="13"/>
  <c r="D26" i="13"/>
  <c r="F26" i="14"/>
  <c r="F25" i="14"/>
  <c r="D24" i="14"/>
  <c r="CL118" i="7"/>
  <c r="CM118" i="7"/>
  <c r="CM101" i="7"/>
  <c r="CL101" i="7"/>
  <c r="G22" i="15"/>
  <c r="G21" i="15" s="1"/>
  <c r="F22" i="15"/>
  <c r="F21" i="15" s="1"/>
  <c r="R22" i="15"/>
  <c r="R21" i="15" s="1"/>
  <c r="R24" i="15"/>
  <c r="R23" i="15"/>
  <c r="R29" i="15"/>
  <c r="R62" i="16"/>
  <c r="R20" i="16" s="1"/>
  <c r="R94" i="16"/>
  <c r="R93" i="16"/>
  <c r="R90" i="16"/>
  <c r="R89" i="16"/>
  <c r="R86" i="16"/>
  <c r="R85" i="16"/>
  <c r="R37" i="14"/>
  <c r="R39" i="14" s="1"/>
  <c r="I90" i="16"/>
  <c r="I93" i="16"/>
  <c r="I94" i="16"/>
  <c r="I89" i="16"/>
  <c r="I62" i="16"/>
  <c r="I20" i="16" s="1"/>
  <c r="I24" i="16" s="1"/>
  <c r="N94" i="16"/>
  <c r="N93" i="16"/>
  <c r="N90" i="16"/>
  <c r="N62" i="16"/>
  <c r="N20" i="16" s="1"/>
  <c r="N24" i="16" s="1"/>
  <c r="N89" i="16"/>
  <c r="L62" i="16"/>
  <c r="L20" i="16" s="1"/>
  <c r="L24" i="16" s="1"/>
  <c r="L93" i="16"/>
  <c r="L94" i="16"/>
  <c r="L90" i="16"/>
  <c r="L89" i="16"/>
  <c r="H90" i="16"/>
  <c r="H93" i="16"/>
  <c r="H94" i="16"/>
  <c r="H89" i="16"/>
  <c r="H62" i="16"/>
  <c r="H20" i="16" s="1"/>
  <c r="H24" i="16" s="1"/>
  <c r="M93" i="16"/>
  <c r="M62" i="16"/>
  <c r="M20" i="16" s="1"/>
  <c r="M24" i="16" s="1"/>
  <c r="M94" i="16"/>
  <c r="M90" i="16"/>
  <c r="M89" i="16"/>
  <c r="G89" i="16"/>
  <c r="G90" i="16"/>
  <c r="G93" i="16"/>
  <c r="G94" i="16"/>
  <c r="G62" i="16"/>
  <c r="G20" i="16" s="1"/>
  <c r="G24" i="16" s="1"/>
  <c r="O94" i="16"/>
  <c r="O62" i="16"/>
  <c r="O20" i="16" s="1"/>
  <c r="O24" i="16" s="1"/>
  <c r="O89" i="16"/>
  <c r="O90" i="16"/>
  <c r="O93" i="16"/>
  <c r="D94" i="16"/>
  <c r="D93" i="16"/>
  <c r="D90" i="16"/>
  <c r="D62" i="16"/>
  <c r="D20" i="16" s="1"/>
  <c r="D24" i="16" s="1"/>
  <c r="F89" i="16"/>
  <c r="F90" i="16"/>
  <c r="F93" i="16"/>
  <c r="F62" i="16"/>
  <c r="F20" i="16" s="1"/>
  <c r="F24" i="16" s="1"/>
  <c r="F94" i="16"/>
  <c r="K93" i="16"/>
  <c r="K62" i="16"/>
  <c r="K20" i="16" s="1"/>
  <c r="K24" i="16" s="1"/>
  <c r="K94" i="16"/>
  <c r="K89" i="16"/>
  <c r="K90" i="16"/>
  <c r="P94" i="16"/>
  <c r="P62" i="16"/>
  <c r="P20" i="16" s="1"/>
  <c r="P24" i="16" s="1"/>
  <c r="P89" i="16"/>
  <c r="P93" i="16"/>
  <c r="P90" i="16"/>
  <c r="J90" i="16"/>
  <c r="J93" i="16"/>
  <c r="J89" i="16"/>
  <c r="J94" i="16"/>
  <c r="J62" i="16"/>
  <c r="J20" i="16" s="1"/>
  <c r="J24" i="16" s="1"/>
  <c r="Q20" i="16"/>
  <c r="Q24" i="16" s="1"/>
  <c r="Q89" i="16"/>
  <c r="Q94" i="16"/>
  <c r="Q90" i="16"/>
  <c r="Q93" i="16"/>
  <c r="E89" i="16"/>
  <c r="E90" i="16"/>
  <c r="E93" i="16"/>
  <c r="E94" i="16"/>
  <c r="E62" i="16"/>
  <c r="E20" i="16" s="1"/>
  <c r="E24" i="16" s="1"/>
  <c r="S29" i="16"/>
  <c r="Y163" i="7"/>
  <c r="Z163" i="7" s="1"/>
  <c r="W153" i="7"/>
  <c r="Y152" i="7"/>
  <c r="Z152" i="7" s="1"/>
  <c r="AF168" i="7"/>
  <c r="AG168" i="7" s="1"/>
  <c r="AD169" i="7"/>
  <c r="CK76" i="7"/>
  <c r="G235" i="17"/>
  <c r="H60" i="17"/>
  <c r="G235" i="15"/>
  <c r="H59" i="15"/>
  <c r="H61" i="15" s="1"/>
  <c r="H62" i="15" s="1"/>
  <c r="H20" i="15" s="1"/>
  <c r="G61" i="14"/>
  <c r="G63" i="14" s="1"/>
  <c r="G64" i="14" s="1"/>
  <c r="G20" i="14" s="1"/>
  <c r="F245" i="14"/>
  <c r="CK102" i="7"/>
  <c r="CK77" i="7"/>
  <c r="CK119" i="7"/>
  <c r="I25" i="13" l="1"/>
  <c r="I21" i="13"/>
  <c r="I26" i="13"/>
  <c r="H25" i="13"/>
  <c r="H26" i="13"/>
  <c r="G26" i="14"/>
  <c r="G25" i="14"/>
  <c r="CL102" i="7"/>
  <c r="CM102" i="7"/>
  <c r="CM77" i="7"/>
  <c r="CL77" i="7"/>
  <c r="CM119" i="7"/>
  <c r="CL119" i="7"/>
  <c r="CM76" i="7"/>
  <c r="CL76" i="7"/>
  <c r="R25" i="15"/>
  <c r="R92" i="15" s="1"/>
  <c r="R99" i="15" s="1"/>
  <c r="R100" i="15" s="1"/>
  <c r="R21" i="16"/>
  <c r="R22" i="16"/>
  <c r="R24" i="16"/>
  <c r="R29" i="16"/>
  <c r="R23" i="16"/>
  <c r="S30" i="16"/>
  <c r="S32" i="16" s="1"/>
  <c r="R38" i="14"/>
  <c r="R40" i="14" s="1"/>
  <c r="D29" i="16"/>
  <c r="D22" i="16"/>
  <c r="C231" i="16"/>
  <c r="D23" i="16"/>
  <c r="D21" i="16"/>
  <c r="W154" i="7"/>
  <c r="Y153" i="7"/>
  <c r="Z153" i="7" s="1"/>
  <c r="W164" i="7"/>
  <c r="AD179" i="7"/>
  <c r="AF179" i="7" s="1"/>
  <c r="AG179" i="7" s="1"/>
  <c r="AF169" i="7"/>
  <c r="AG169" i="7" s="1"/>
  <c r="AD170" i="7"/>
  <c r="C36" i="13"/>
  <c r="C35" i="13"/>
  <c r="H235" i="17"/>
  <c r="I60" i="17"/>
  <c r="H235" i="15"/>
  <c r="I59" i="15"/>
  <c r="I61" i="15" s="1"/>
  <c r="I62" i="15" s="1"/>
  <c r="I20" i="15" s="1"/>
  <c r="H61" i="14"/>
  <c r="H63" i="14" s="1"/>
  <c r="H64" i="14" s="1"/>
  <c r="H20" i="14" s="1"/>
  <c r="G245" i="14"/>
  <c r="CK120" i="7"/>
  <c r="CK78" i="7"/>
  <c r="CK103" i="7"/>
  <c r="R25" i="16" l="1"/>
  <c r="R88" i="16" s="1"/>
  <c r="H26" i="14"/>
  <c r="H25" i="14"/>
  <c r="CM103" i="7"/>
  <c r="CL103" i="7"/>
  <c r="CM78" i="7"/>
  <c r="CL78" i="7"/>
  <c r="CM120" i="7"/>
  <c r="CL120" i="7"/>
  <c r="R95" i="15"/>
  <c r="R96" i="15" s="1"/>
  <c r="R101" i="15" s="1"/>
  <c r="R112" i="15" s="1"/>
  <c r="R114" i="15" s="1"/>
  <c r="R26" i="15" s="1"/>
  <c r="R27" i="15" s="1"/>
  <c r="R28" i="15" s="1"/>
  <c r="R30" i="15" s="1"/>
  <c r="S33" i="16"/>
  <c r="S35" i="16" s="1"/>
  <c r="J35" i="13"/>
  <c r="K35" i="13"/>
  <c r="K37" i="13" s="1"/>
  <c r="K39" i="13" s="1"/>
  <c r="J36" i="13"/>
  <c r="D25" i="16"/>
  <c r="D88" i="16" s="1"/>
  <c r="Y164" i="7"/>
  <c r="Z164" i="7" s="1"/>
  <c r="W155" i="7"/>
  <c r="Y154" i="7"/>
  <c r="Z154" i="7" s="1"/>
  <c r="AD171" i="7"/>
  <c r="AF170" i="7"/>
  <c r="AG170" i="7" s="1"/>
  <c r="I235" i="17"/>
  <c r="J60" i="17"/>
  <c r="I235" i="15"/>
  <c r="J59" i="15"/>
  <c r="J61" i="15" s="1"/>
  <c r="J62" i="15" s="1"/>
  <c r="J20" i="15" s="1"/>
  <c r="I61" i="14"/>
  <c r="I63" i="14" s="1"/>
  <c r="I64" i="14" s="1"/>
  <c r="I20" i="14" s="1"/>
  <c r="H245" i="14"/>
  <c r="CK104" i="7"/>
  <c r="CK79" i="7"/>
  <c r="CK121" i="7"/>
  <c r="S36" i="16" l="1"/>
  <c r="S37" i="16"/>
  <c r="I26" i="14"/>
  <c r="I25" i="14"/>
  <c r="CL104" i="7"/>
  <c r="CM104" i="7"/>
  <c r="CM79" i="7"/>
  <c r="CL79" i="7"/>
  <c r="CL121" i="7"/>
  <c r="CM121" i="7"/>
  <c r="R32" i="15"/>
  <c r="R34" i="15"/>
  <c r="R33" i="15"/>
  <c r="R95" i="16"/>
  <c r="R96" i="16" s="1"/>
  <c r="R91" i="16"/>
  <c r="R92" i="16" s="1"/>
  <c r="I243" i="13"/>
  <c r="J37" i="13"/>
  <c r="J38" i="13" s="1"/>
  <c r="I244" i="13" s="1"/>
  <c r="D95" i="16"/>
  <c r="D96" i="16" s="1"/>
  <c r="D91" i="16"/>
  <c r="D92" i="16" s="1"/>
  <c r="W156" i="7"/>
  <c r="Y155" i="7"/>
  <c r="Z155" i="7" s="1"/>
  <c r="W165" i="7"/>
  <c r="AD180" i="7"/>
  <c r="AF171" i="7"/>
  <c r="AG171" i="7" s="1"/>
  <c r="AD172" i="7"/>
  <c r="AF172" i="7" s="1"/>
  <c r="AG172" i="7" s="1"/>
  <c r="J235" i="17"/>
  <c r="K60" i="17"/>
  <c r="J235" i="15"/>
  <c r="K59" i="15"/>
  <c r="K61" i="15" s="1"/>
  <c r="K62" i="15" s="1"/>
  <c r="K20" i="15" s="1"/>
  <c r="J61" i="14"/>
  <c r="J63" i="14" s="1"/>
  <c r="J64" i="14" s="1"/>
  <c r="J20" i="14" s="1"/>
  <c r="I245" i="14"/>
  <c r="CK122" i="7"/>
  <c r="CK81" i="7"/>
  <c r="CK80" i="7"/>
  <c r="CK105" i="7"/>
  <c r="S38" i="16" l="1"/>
  <c r="J26" i="14"/>
  <c r="J25" i="14"/>
  <c r="R35" i="15"/>
  <c r="R37" i="15" s="1"/>
  <c r="CM80" i="7"/>
  <c r="CL80" i="7"/>
  <c r="CM81" i="7"/>
  <c r="CL81" i="7"/>
  <c r="CM122" i="7"/>
  <c r="CL122" i="7"/>
  <c r="CL105" i="7"/>
  <c r="CM105" i="7"/>
  <c r="R97" i="16"/>
  <c r="R107" i="16" s="1"/>
  <c r="R109" i="16" s="1"/>
  <c r="R26" i="16" s="1"/>
  <c r="R27" i="16" s="1"/>
  <c r="R28" i="16" s="1"/>
  <c r="R30" i="16" s="1"/>
  <c r="J39" i="13"/>
  <c r="J40" i="13" s="1"/>
  <c r="K38" i="13"/>
  <c r="D97" i="16"/>
  <c r="D107" i="16" s="1"/>
  <c r="D109" i="16" s="1"/>
  <c r="Y165" i="7"/>
  <c r="Z165" i="7" s="1"/>
  <c r="W157" i="7"/>
  <c r="Y157" i="7" s="1"/>
  <c r="Z157" i="7" s="1"/>
  <c r="Y156" i="7"/>
  <c r="Z156" i="7" s="1"/>
  <c r="AF180" i="7"/>
  <c r="AG180" i="7" s="1"/>
  <c r="AD181" i="7"/>
  <c r="L60" i="17"/>
  <c r="K235" i="17"/>
  <c r="L59" i="15"/>
  <c r="L61" i="15" s="1"/>
  <c r="L62" i="15" s="1"/>
  <c r="L20" i="15" s="1"/>
  <c r="K235" i="15"/>
  <c r="K61" i="14"/>
  <c r="K63" i="14" s="1"/>
  <c r="K64" i="14" s="1"/>
  <c r="K20" i="14" s="1"/>
  <c r="J245" i="14"/>
  <c r="CK123" i="7"/>
  <c r="CK106" i="7"/>
  <c r="R34" i="16" l="1"/>
  <c r="R33" i="16"/>
  <c r="R32" i="16"/>
  <c r="K26" i="14"/>
  <c r="K25" i="14"/>
  <c r="R36" i="15"/>
  <c r="R38" i="15" s="1"/>
  <c r="CM123" i="7"/>
  <c r="CL123" i="7"/>
  <c r="CM106" i="7"/>
  <c r="CL106" i="7"/>
  <c r="I245" i="13"/>
  <c r="K40" i="13"/>
  <c r="D26" i="16"/>
  <c r="D27" i="16" s="1"/>
  <c r="W166" i="7"/>
  <c r="AF181" i="7"/>
  <c r="AG181" i="7" s="1"/>
  <c r="AD182" i="7"/>
  <c r="M60" i="17"/>
  <c r="L235" i="17"/>
  <c r="M59" i="15"/>
  <c r="M61" i="15" s="1"/>
  <c r="M62" i="15" s="1"/>
  <c r="M20" i="15" s="1"/>
  <c r="L235" i="15"/>
  <c r="K245" i="14"/>
  <c r="L61" i="14"/>
  <c r="L63" i="14" s="1"/>
  <c r="L64" i="14" s="1"/>
  <c r="L20" i="14" s="1"/>
  <c r="CK107" i="7"/>
  <c r="CK124" i="7"/>
  <c r="CK125" i="7"/>
  <c r="R35" i="16" l="1"/>
  <c r="R37" i="16" s="1"/>
  <c r="L26" i="14"/>
  <c r="L25" i="14"/>
  <c r="CM125" i="7"/>
  <c r="CL125" i="7"/>
  <c r="CM107" i="7"/>
  <c r="CL107" i="7"/>
  <c r="CM124" i="7"/>
  <c r="CL124" i="7"/>
  <c r="W167" i="7"/>
  <c r="Y166" i="7"/>
  <c r="Z166" i="7" s="1"/>
  <c r="AF182" i="7"/>
  <c r="AG182" i="7" s="1"/>
  <c r="AD183" i="7"/>
  <c r="N60" i="17"/>
  <c r="M235" i="17"/>
  <c r="N59" i="15"/>
  <c r="N61" i="15" s="1"/>
  <c r="N62" i="15" s="1"/>
  <c r="N20" i="15" s="1"/>
  <c r="M235" i="15"/>
  <c r="L245" i="14"/>
  <c r="M61" i="14"/>
  <c r="M63" i="14" s="1"/>
  <c r="M64" i="14" s="1"/>
  <c r="M20" i="14" s="1"/>
  <c r="CK109" i="7"/>
  <c r="CK108" i="7"/>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J75" i="8"/>
  <c r="I75" i="8"/>
  <c r="I74" i="8"/>
  <c r="I73" i="8"/>
  <c r="I72" i="8"/>
  <c r="I71" i="8"/>
  <c r="I70" i="8"/>
  <c r="I69" i="8"/>
  <c r="I68" i="8"/>
  <c r="J67" i="8"/>
  <c r="I67" i="8"/>
  <c r="I66" i="8"/>
  <c r="I65" i="8"/>
  <c r="I64" i="8"/>
  <c r="I63" i="8"/>
  <c r="J62" i="8"/>
  <c r="I62" i="8"/>
  <c r="I61" i="8"/>
  <c r="I60" i="8"/>
  <c r="J59" i="8"/>
  <c r="I59" i="8"/>
  <c r="J58" i="8"/>
  <c r="I58" i="8"/>
  <c r="I57" i="8"/>
  <c r="I56" i="8"/>
  <c r="I55" i="8"/>
  <c r="J54" i="8"/>
  <c r="I54" i="8"/>
  <c r="J53" i="8"/>
  <c r="I53" i="8"/>
  <c r="I52" i="8"/>
  <c r="J51" i="8"/>
  <c r="I51" i="8"/>
  <c r="J50" i="8"/>
  <c r="I50" i="8"/>
  <c r="I49" i="8"/>
  <c r="I48" i="8"/>
  <c r="J70" i="8"/>
  <c r="I47" i="8"/>
  <c r="J46" i="8"/>
  <c r="I46" i="8"/>
  <c r="J45" i="8"/>
  <c r="I45" i="8"/>
  <c r="I44" i="8"/>
  <c r="J43" i="8"/>
  <c r="I43" i="8"/>
  <c r="J42" i="8"/>
  <c r="I42" i="8"/>
  <c r="I41" i="8"/>
  <c r="I40" i="8"/>
  <c r="I39" i="8"/>
  <c r="J38" i="8"/>
  <c r="I38" i="8"/>
  <c r="J37" i="8"/>
  <c r="I37" i="8"/>
  <c r="J36" i="8"/>
  <c r="I36" i="8"/>
  <c r="J35" i="8"/>
  <c r="I35" i="8"/>
  <c r="J34" i="8"/>
  <c r="I34" i="8"/>
  <c r="J33" i="8"/>
  <c r="I33" i="8"/>
  <c r="J32" i="8"/>
  <c r="I32" i="8"/>
  <c r="J31" i="8"/>
  <c r="I31" i="8"/>
  <c r="J30" i="8"/>
  <c r="I30" i="8"/>
  <c r="J29" i="8"/>
  <c r="I29" i="8"/>
  <c r="J28" i="8"/>
  <c r="I28" i="8"/>
  <c r="J27" i="8"/>
  <c r="I27" i="8"/>
  <c r="J26" i="8"/>
  <c r="I26" i="8"/>
  <c r="J25" i="8"/>
  <c r="I25" i="8"/>
  <c r="J24" i="8"/>
  <c r="I24" i="8"/>
  <c r="J23" i="8"/>
  <c r="I23" i="8"/>
  <c r="J22" i="8"/>
  <c r="I22" i="8"/>
  <c r="J21" i="8"/>
  <c r="I21" i="8"/>
  <c r="J20" i="8"/>
  <c r="I20" i="8"/>
  <c r="J19" i="8"/>
  <c r="I19" i="8"/>
  <c r="J18" i="8"/>
  <c r="I18" i="8"/>
  <c r="J17" i="8"/>
  <c r="I17" i="8"/>
  <c r="J16" i="8"/>
  <c r="I1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D37" i="8"/>
  <c r="C37" i="8"/>
  <c r="D36" i="8"/>
  <c r="C36" i="8"/>
  <c r="D35" i="8"/>
  <c r="C35" i="8"/>
  <c r="D34" i="8"/>
  <c r="C34" i="8"/>
  <c r="D33" i="8"/>
  <c r="C33" i="8"/>
  <c r="D32" i="8"/>
  <c r="C32" i="8"/>
  <c r="D31" i="8"/>
  <c r="C31" i="8"/>
  <c r="D30" i="8"/>
  <c r="C30" i="8"/>
  <c r="D29" i="8"/>
  <c r="C29" i="8"/>
  <c r="D28" i="8"/>
  <c r="C28" i="8"/>
  <c r="D27" i="8"/>
  <c r="C27" i="8"/>
  <c r="D26" i="8"/>
  <c r="C26" i="8"/>
  <c r="D25" i="8"/>
  <c r="C25" i="8"/>
  <c r="D24" i="8"/>
  <c r="C24" i="8"/>
  <c r="D23" i="8"/>
  <c r="C23" i="8"/>
  <c r="D22" i="8"/>
  <c r="C22" i="8"/>
  <c r="D21" i="8"/>
  <c r="C21" i="8"/>
  <c r="D20" i="8"/>
  <c r="C20" i="8"/>
  <c r="D19" i="8"/>
  <c r="C19" i="8"/>
  <c r="D18" i="8"/>
  <c r="C18" i="8"/>
  <c r="D17" i="8"/>
  <c r="C17" i="8"/>
  <c r="D16" i="8"/>
  <c r="C16" i="8"/>
  <c r="D79" i="8"/>
  <c r="D59" i="8"/>
  <c r="D58" i="8"/>
  <c r="D57" i="8"/>
  <c r="D56" i="8"/>
  <c r="D52" i="8"/>
  <c r="D51" i="8"/>
  <c r="D50" i="8"/>
  <c r="D49" i="8"/>
  <c r="D48" i="8"/>
  <c r="D47" i="8"/>
  <c r="D44" i="8"/>
  <c r="D42" i="8"/>
  <c r="D41" i="8"/>
  <c r="D40" i="8"/>
  <c r="D38" i="8"/>
  <c r="K244" i="7"/>
  <c r="L244" i="7" s="1"/>
  <c r="K243" i="7"/>
  <c r="L243" i="7" s="1"/>
  <c r="K242" i="7"/>
  <c r="L242" i="7" s="1"/>
  <c r="K241" i="7"/>
  <c r="L241" i="7" s="1"/>
  <c r="K240" i="7"/>
  <c r="L240" i="7" s="1"/>
  <c r="K239" i="7"/>
  <c r="L239" i="7" s="1"/>
  <c r="K238" i="7"/>
  <c r="L238" i="7" s="1"/>
  <c r="K237" i="7"/>
  <c r="L237" i="7" s="1"/>
  <c r="K236" i="7"/>
  <c r="L236" i="7" s="1"/>
  <c r="K235" i="7"/>
  <c r="L235" i="7" s="1"/>
  <c r="K234" i="7"/>
  <c r="L234" i="7" s="1"/>
  <c r="K233" i="7"/>
  <c r="L233" i="7" s="1"/>
  <c r="K232" i="7"/>
  <c r="L232" i="7" s="1"/>
  <c r="K231" i="7"/>
  <c r="L231" i="7" s="1"/>
  <c r="K230" i="7"/>
  <c r="L230" i="7" s="1"/>
  <c r="K229" i="7"/>
  <c r="L229" i="7" s="1"/>
  <c r="K228" i="7"/>
  <c r="L228" i="7" s="1"/>
  <c r="K227" i="7"/>
  <c r="L227" i="7" s="1"/>
  <c r="K226" i="7"/>
  <c r="L226" i="7" s="1"/>
  <c r="K225" i="7"/>
  <c r="L225" i="7" s="1"/>
  <c r="K224" i="7"/>
  <c r="L224" i="7" s="1"/>
  <c r="K223" i="7"/>
  <c r="L223" i="7" s="1"/>
  <c r="K222" i="7"/>
  <c r="L222" i="7" s="1"/>
  <c r="K221" i="7"/>
  <c r="L221" i="7" s="1"/>
  <c r="K220" i="7"/>
  <c r="L220" i="7" s="1"/>
  <c r="K219" i="7"/>
  <c r="L219" i="7" s="1"/>
  <c r="K218" i="7"/>
  <c r="L218" i="7" s="1"/>
  <c r="K217" i="7"/>
  <c r="L217" i="7" s="1"/>
  <c r="K216" i="7"/>
  <c r="L216" i="7" s="1"/>
  <c r="K215" i="7"/>
  <c r="L215" i="7" s="1"/>
  <c r="K214" i="7"/>
  <c r="L214" i="7" s="1"/>
  <c r="K213" i="7"/>
  <c r="L213" i="7" s="1"/>
  <c r="K212" i="7"/>
  <c r="L212" i="7" s="1"/>
  <c r="K211" i="7"/>
  <c r="L211" i="7" s="1"/>
  <c r="K210" i="7"/>
  <c r="L210" i="7" s="1"/>
  <c r="K209" i="7"/>
  <c r="L209" i="7" s="1"/>
  <c r="K208" i="7"/>
  <c r="L208" i="7" s="1"/>
  <c r="K207" i="7"/>
  <c r="L207" i="7" s="1"/>
  <c r="K206" i="7"/>
  <c r="L206" i="7" s="1"/>
  <c r="K205" i="7"/>
  <c r="L205" i="7" s="1"/>
  <c r="K204" i="7"/>
  <c r="L204" i="7" s="1"/>
  <c r="K203" i="7"/>
  <c r="L203" i="7" s="1"/>
  <c r="K202" i="7"/>
  <c r="L202" i="7" s="1"/>
  <c r="K201" i="7"/>
  <c r="L201" i="7" s="1"/>
  <c r="K200" i="7"/>
  <c r="L200" i="7" s="1"/>
  <c r="K199" i="7"/>
  <c r="L199" i="7" s="1"/>
  <c r="K198" i="7"/>
  <c r="L198" i="7" s="1"/>
  <c r="K197" i="7"/>
  <c r="L197" i="7" s="1"/>
  <c r="K196" i="7"/>
  <c r="L196" i="7" s="1"/>
  <c r="K195" i="7"/>
  <c r="L195" i="7" s="1"/>
  <c r="K194" i="7"/>
  <c r="L194" i="7" s="1"/>
  <c r="K193" i="7"/>
  <c r="L193" i="7" s="1"/>
  <c r="K192" i="7"/>
  <c r="L192" i="7" s="1"/>
  <c r="K191" i="7"/>
  <c r="L191" i="7" s="1"/>
  <c r="K190" i="7"/>
  <c r="L190" i="7" s="1"/>
  <c r="K189" i="7"/>
  <c r="L189" i="7" s="1"/>
  <c r="K188" i="7"/>
  <c r="L188" i="7" s="1"/>
  <c r="K187" i="7"/>
  <c r="L187" i="7" s="1"/>
  <c r="K186" i="7"/>
  <c r="L186" i="7" s="1"/>
  <c r="K185" i="7"/>
  <c r="L185" i="7" s="1"/>
  <c r="K184" i="7"/>
  <c r="L184" i="7" s="1"/>
  <c r="K183" i="7"/>
  <c r="L183" i="7" s="1"/>
  <c r="K182" i="7"/>
  <c r="L182" i="7" s="1"/>
  <c r="K181" i="7"/>
  <c r="L181" i="7" s="1"/>
  <c r="K180" i="7"/>
  <c r="L180" i="7" s="1"/>
  <c r="K179" i="7"/>
  <c r="L179" i="7" s="1"/>
  <c r="K178" i="7"/>
  <c r="L178" i="7" s="1"/>
  <c r="K177" i="7"/>
  <c r="L177" i="7" s="1"/>
  <c r="K176" i="7"/>
  <c r="L176" i="7" s="1"/>
  <c r="K175" i="7"/>
  <c r="L175" i="7" s="1"/>
  <c r="K174" i="7"/>
  <c r="L174" i="7" s="1"/>
  <c r="K173" i="7"/>
  <c r="L173" i="7" s="1"/>
  <c r="K172" i="7"/>
  <c r="L172" i="7" s="1"/>
  <c r="K171" i="7"/>
  <c r="L171" i="7" s="1"/>
  <c r="K170" i="7"/>
  <c r="L170" i="7" s="1"/>
  <c r="K169" i="7"/>
  <c r="L169" i="7" s="1"/>
  <c r="K168" i="7"/>
  <c r="L168" i="7" s="1"/>
  <c r="K167" i="7"/>
  <c r="L167" i="7" s="1"/>
  <c r="K166" i="7"/>
  <c r="L166" i="7" s="1"/>
  <c r="K165" i="7"/>
  <c r="L165" i="7" s="1"/>
  <c r="K164" i="7"/>
  <c r="L164" i="7" s="1"/>
  <c r="K163" i="7"/>
  <c r="L163" i="7" s="1"/>
  <c r="K162" i="7"/>
  <c r="L162" i="7" s="1"/>
  <c r="K161" i="7"/>
  <c r="L161" i="7" s="1"/>
  <c r="K160" i="7"/>
  <c r="L160" i="7" s="1"/>
  <c r="K159" i="7"/>
  <c r="L159" i="7" s="1"/>
  <c r="K158" i="7"/>
  <c r="L158" i="7" s="1"/>
  <c r="K157" i="7"/>
  <c r="L157" i="7" s="1"/>
  <c r="K156" i="7"/>
  <c r="L156" i="7" s="1"/>
  <c r="K155" i="7"/>
  <c r="L155" i="7" s="1"/>
  <c r="K154" i="7"/>
  <c r="L154" i="7" s="1"/>
  <c r="K153" i="7"/>
  <c r="L153" i="7" s="1"/>
  <c r="K152" i="7"/>
  <c r="L152" i="7" s="1"/>
  <c r="K151" i="7"/>
  <c r="L151" i="7" s="1"/>
  <c r="K150" i="7"/>
  <c r="L150" i="7" s="1"/>
  <c r="K149" i="7"/>
  <c r="L149" i="7" s="1"/>
  <c r="K148" i="7"/>
  <c r="L148" i="7" s="1"/>
  <c r="K147" i="7"/>
  <c r="L147" i="7" s="1"/>
  <c r="K146" i="7"/>
  <c r="L146" i="7" s="1"/>
  <c r="K145" i="7"/>
  <c r="L145" i="7" s="1"/>
  <c r="K144" i="7"/>
  <c r="L144" i="7" s="1"/>
  <c r="K143" i="7"/>
  <c r="L143" i="7" s="1"/>
  <c r="K142" i="7"/>
  <c r="L142" i="7" s="1"/>
  <c r="K141" i="7"/>
  <c r="L141" i="7" s="1"/>
  <c r="K140" i="7"/>
  <c r="L140" i="7" s="1"/>
  <c r="K139" i="7"/>
  <c r="L139" i="7" s="1"/>
  <c r="K138" i="7"/>
  <c r="L138" i="7" s="1"/>
  <c r="K137" i="7"/>
  <c r="L137" i="7" s="1"/>
  <c r="K136" i="7"/>
  <c r="L136" i="7" s="1"/>
  <c r="K135" i="7"/>
  <c r="L135" i="7" s="1"/>
  <c r="K134" i="7"/>
  <c r="L134" i="7" s="1"/>
  <c r="K133" i="7"/>
  <c r="L133" i="7" s="1"/>
  <c r="K132" i="7"/>
  <c r="L132" i="7" s="1"/>
  <c r="K131" i="7"/>
  <c r="L131" i="7" s="1"/>
  <c r="K130" i="7"/>
  <c r="L130" i="7" s="1"/>
  <c r="K129" i="7"/>
  <c r="L129" i="7" s="1"/>
  <c r="K128" i="7"/>
  <c r="L128" i="7" s="1"/>
  <c r="K127" i="7"/>
  <c r="L127" i="7" s="1"/>
  <c r="K126" i="7"/>
  <c r="L126" i="7" s="1"/>
  <c r="K113" i="7"/>
  <c r="L113" i="7" s="1"/>
  <c r="K112" i="7"/>
  <c r="L112" i="7" s="1"/>
  <c r="K111" i="7"/>
  <c r="L111" i="7" s="1"/>
  <c r="K110" i="7"/>
  <c r="L110" i="7" s="1"/>
  <c r="K97" i="7"/>
  <c r="L97" i="7" s="1"/>
  <c r="K96" i="7"/>
  <c r="L96" i="7" s="1"/>
  <c r="K95" i="7"/>
  <c r="L95" i="7" s="1"/>
  <c r="K94" i="7"/>
  <c r="L94" i="7" s="1"/>
  <c r="K93" i="7"/>
  <c r="L93" i="7" s="1"/>
  <c r="K92" i="7"/>
  <c r="L92" i="7" s="1"/>
  <c r="K91" i="7"/>
  <c r="L91" i="7" s="1"/>
  <c r="K90" i="7"/>
  <c r="L90" i="7" s="1"/>
  <c r="K89" i="7"/>
  <c r="L89" i="7" s="1"/>
  <c r="K88" i="7"/>
  <c r="L88" i="7" s="1"/>
  <c r="K87" i="7"/>
  <c r="L87" i="7" s="1"/>
  <c r="K86" i="7"/>
  <c r="L86" i="7" s="1"/>
  <c r="K85" i="7"/>
  <c r="L85" i="7" s="1"/>
  <c r="K84" i="7"/>
  <c r="L84" i="7" s="1"/>
  <c r="K83" i="7"/>
  <c r="L83" i="7" s="1"/>
  <c r="K82" i="7"/>
  <c r="L82" i="7" s="1"/>
  <c r="K71" i="7"/>
  <c r="L71" i="7" s="1"/>
  <c r="K70" i="7"/>
  <c r="L70" i="7" s="1"/>
  <c r="K69" i="7"/>
  <c r="L69" i="7" s="1"/>
  <c r="K68" i="7"/>
  <c r="L68" i="7" s="1"/>
  <c r="K67" i="7"/>
  <c r="L67" i="7" s="1"/>
  <c r="K66" i="7"/>
  <c r="L66" i="7" s="1"/>
  <c r="K65" i="7"/>
  <c r="L65" i="7" s="1"/>
  <c r="K64" i="7"/>
  <c r="L64" i="7" s="1"/>
  <c r="K63" i="7"/>
  <c r="L63" i="7" s="1"/>
  <c r="K62" i="7"/>
  <c r="L62" i="7" s="1"/>
  <c r="K61" i="7"/>
  <c r="L61" i="7" s="1"/>
  <c r="K60" i="7"/>
  <c r="L60" i="7" s="1"/>
  <c r="K59" i="7"/>
  <c r="L59" i="7" s="1"/>
  <c r="K58" i="7"/>
  <c r="L58" i="7" s="1"/>
  <c r="K57" i="7"/>
  <c r="L57" i="7" s="1"/>
  <c r="K56" i="7"/>
  <c r="L56" i="7" s="1"/>
  <c r="K55" i="7"/>
  <c r="L55" i="7" s="1"/>
  <c r="K54" i="7"/>
  <c r="L54" i="7" s="1"/>
  <c r="K53" i="7"/>
  <c r="L53" i="7" s="1"/>
  <c r="K52" i="7"/>
  <c r="L52" i="7" s="1"/>
  <c r="K51" i="7"/>
  <c r="L51" i="7" s="1"/>
  <c r="K50" i="7"/>
  <c r="L50" i="7" s="1"/>
  <c r="K49" i="7"/>
  <c r="L49" i="7" s="1"/>
  <c r="K48" i="7"/>
  <c r="L48" i="7" s="1"/>
  <c r="K47" i="7"/>
  <c r="L47" i="7" s="1"/>
  <c r="K46" i="7"/>
  <c r="L46" i="7" s="1"/>
  <c r="K45" i="7"/>
  <c r="L45" i="7" s="1"/>
  <c r="K44" i="7"/>
  <c r="L44" i="7" s="1"/>
  <c r="K43" i="7"/>
  <c r="L43" i="7" s="1"/>
  <c r="K42" i="7"/>
  <c r="L42" i="7" s="1"/>
  <c r="K41" i="7"/>
  <c r="L41" i="7" s="1"/>
  <c r="K40" i="7"/>
  <c r="L40" i="7" s="1"/>
  <c r="K39" i="7"/>
  <c r="L39" i="7" s="1"/>
  <c r="K38" i="7"/>
  <c r="L38" i="7" s="1"/>
  <c r="K37" i="7"/>
  <c r="L37" i="7" s="1"/>
  <c r="K36" i="7"/>
  <c r="L36" i="7" s="1"/>
  <c r="K35" i="7"/>
  <c r="L35" i="7" s="1"/>
  <c r="K34" i="7"/>
  <c r="L34" i="7" s="1"/>
  <c r="K33" i="7"/>
  <c r="L33" i="7" s="1"/>
  <c r="K32" i="7"/>
  <c r="L32" i="7" s="1"/>
  <c r="K31" i="7"/>
  <c r="L31" i="7" s="1"/>
  <c r="K30" i="7"/>
  <c r="L30" i="7" s="1"/>
  <c r="K29" i="7"/>
  <c r="L29" i="7" s="1"/>
  <c r="K28" i="7"/>
  <c r="L28" i="7" s="1"/>
  <c r="K27" i="7"/>
  <c r="L27" i="7" s="1"/>
  <c r="K26" i="7"/>
  <c r="L26" i="7" s="1"/>
  <c r="K25" i="7"/>
  <c r="L25" i="7" s="1"/>
  <c r="K24" i="7"/>
  <c r="L24" i="7" s="1"/>
  <c r="K23" i="7"/>
  <c r="L23" i="7" s="1"/>
  <c r="K22" i="7"/>
  <c r="L22" i="7" s="1"/>
  <c r="K21" i="7"/>
  <c r="L21" i="7" s="1"/>
  <c r="K20" i="7"/>
  <c r="L20" i="7" s="1"/>
  <c r="K19" i="7"/>
  <c r="L19" i="7" s="1"/>
  <c r="K18" i="7"/>
  <c r="L18" i="7" s="1"/>
  <c r="K17" i="7"/>
  <c r="L17" i="7" s="1"/>
  <c r="D244" i="7"/>
  <c r="E244" i="7" s="1"/>
  <c r="D243" i="7"/>
  <c r="E243" i="7" s="1"/>
  <c r="D242" i="7"/>
  <c r="E242" i="7" s="1"/>
  <c r="D241" i="7"/>
  <c r="E241" i="7" s="1"/>
  <c r="D240" i="7"/>
  <c r="E240" i="7" s="1"/>
  <c r="D239" i="7"/>
  <c r="E239" i="7" s="1"/>
  <c r="D238" i="7"/>
  <c r="E238" i="7" s="1"/>
  <c r="D237" i="7"/>
  <c r="E237" i="7" s="1"/>
  <c r="D236" i="7"/>
  <c r="E236" i="7" s="1"/>
  <c r="D235" i="7"/>
  <c r="E235" i="7" s="1"/>
  <c r="D234" i="7"/>
  <c r="E234" i="7" s="1"/>
  <c r="D233" i="7"/>
  <c r="E233" i="7" s="1"/>
  <c r="D232" i="7"/>
  <c r="E232" i="7" s="1"/>
  <c r="D231" i="7"/>
  <c r="E231" i="7" s="1"/>
  <c r="D230" i="7"/>
  <c r="E230" i="7" s="1"/>
  <c r="D229" i="7"/>
  <c r="E229" i="7" s="1"/>
  <c r="D228" i="7"/>
  <c r="E228" i="7" s="1"/>
  <c r="D227" i="7"/>
  <c r="E227" i="7" s="1"/>
  <c r="D226" i="7"/>
  <c r="E226" i="7" s="1"/>
  <c r="D225" i="7"/>
  <c r="E225" i="7" s="1"/>
  <c r="D224" i="7"/>
  <c r="E224" i="7" s="1"/>
  <c r="D223" i="7"/>
  <c r="E223" i="7" s="1"/>
  <c r="D222" i="7"/>
  <c r="E222" i="7" s="1"/>
  <c r="D221" i="7"/>
  <c r="E221" i="7" s="1"/>
  <c r="D220" i="7"/>
  <c r="E220" i="7" s="1"/>
  <c r="D219" i="7"/>
  <c r="E219" i="7" s="1"/>
  <c r="D218" i="7"/>
  <c r="E218" i="7" s="1"/>
  <c r="D217" i="7"/>
  <c r="E217" i="7" s="1"/>
  <c r="D216" i="7"/>
  <c r="E216" i="7" s="1"/>
  <c r="D215" i="7"/>
  <c r="E215" i="7" s="1"/>
  <c r="D214" i="7"/>
  <c r="E214" i="7" s="1"/>
  <c r="D213" i="7"/>
  <c r="E213" i="7" s="1"/>
  <c r="D212" i="7"/>
  <c r="E212" i="7" s="1"/>
  <c r="D211" i="7"/>
  <c r="E211" i="7" s="1"/>
  <c r="D210" i="7"/>
  <c r="E210" i="7" s="1"/>
  <c r="D209" i="7"/>
  <c r="E209" i="7" s="1"/>
  <c r="D208" i="7"/>
  <c r="E208" i="7" s="1"/>
  <c r="D207" i="7"/>
  <c r="E207" i="7" s="1"/>
  <c r="D206" i="7"/>
  <c r="E206" i="7" s="1"/>
  <c r="D205" i="7"/>
  <c r="E205" i="7" s="1"/>
  <c r="D204" i="7"/>
  <c r="E204" i="7" s="1"/>
  <c r="D203" i="7"/>
  <c r="E203" i="7" s="1"/>
  <c r="D202" i="7"/>
  <c r="E202" i="7" s="1"/>
  <c r="D201" i="7"/>
  <c r="E201" i="7" s="1"/>
  <c r="D200" i="7"/>
  <c r="E200" i="7" s="1"/>
  <c r="D199" i="7"/>
  <c r="E199" i="7" s="1"/>
  <c r="D198" i="7"/>
  <c r="E198" i="7" s="1"/>
  <c r="D197" i="7"/>
  <c r="E197" i="7" s="1"/>
  <c r="D196" i="7"/>
  <c r="E196" i="7" s="1"/>
  <c r="D195" i="7"/>
  <c r="E195" i="7" s="1"/>
  <c r="D194" i="7"/>
  <c r="E194" i="7" s="1"/>
  <c r="D193" i="7"/>
  <c r="E193" i="7" s="1"/>
  <c r="D192" i="7"/>
  <c r="E192" i="7" s="1"/>
  <c r="D191" i="7"/>
  <c r="E191" i="7" s="1"/>
  <c r="D190" i="7"/>
  <c r="E190" i="7" s="1"/>
  <c r="D189" i="7"/>
  <c r="E189" i="7" s="1"/>
  <c r="D188" i="7"/>
  <c r="E188" i="7" s="1"/>
  <c r="D187" i="7"/>
  <c r="E187" i="7" s="1"/>
  <c r="D186" i="7"/>
  <c r="E186" i="7" s="1"/>
  <c r="D185" i="7"/>
  <c r="E185" i="7" s="1"/>
  <c r="D184" i="7"/>
  <c r="E184" i="7" s="1"/>
  <c r="D183" i="7"/>
  <c r="E183" i="7" s="1"/>
  <c r="D182" i="7"/>
  <c r="E182" i="7" s="1"/>
  <c r="D181" i="7"/>
  <c r="E181" i="7" s="1"/>
  <c r="D180" i="7"/>
  <c r="E180" i="7" s="1"/>
  <c r="D179" i="7"/>
  <c r="E179" i="7" s="1"/>
  <c r="D178" i="7"/>
  <c r="E178" i="7" s="1"/>
  <c r="D177" i="7"/>
  <c r="E177" i="7" s="1"/>
  <c r="D176" i="7"/>
  <c r="E176" i="7" s="1"/>
  <c r="D175" i="7"/>
  <c r="E175" i="7" s="1"/>
  <c r="D174" i="7"/>
  <c r="E174" i="7" s="1"/>
  <c r="D173" i="7"/>
  <c r="E173" i="7" s="1"/>
  <c r="D172" i="7"/>
  <c r="E172" i="7" s="1"/>
  <c r="D171" i="7"/>
  <c r="E171" i="7" s="1"/>
  <c r="D170" i="7"/>
  <c r="E170" i="7" s="1"/>
  <c r="D169" i="7"/>
  <c r="E169" i="7" s="1"/>
  <c r="D168" i="7"/>
  <c r="E168" i="7" s="1"/>
  <c r="D167" i="7"/>
  <c r="E167" i="7" s="1"/>
  <c r="D166" i="7"/>
  <c r="E166" i="7" s="1"/>
  <c r="D165" i="7"/>
  <c r="E165" i="7" s="1"/>
  <c r="D164" i="7"/>
  <c r="E164" i="7" s="1"/>
  <c r="D163" i="7"/>
  <c r="E163" i="7" s="1"/>
  <c r="D162" i="7"/>
  <c r="E162" i="7" s="1"/>
  <c r="D161" i="7"/>
  <c r="E161" i="7" s="1"/>
  <c r="D160" i="7"/>
  <c r="E160" i="7" s="1"/>
  <c r="D159" i="7"/>
  <c r="E159" i="7" s="1"/>
  <c r="D158" i="7"/>
  <c r="E158" i="7" s="1"/>
  <c r="D157" i="7"/>
  <c r="E157" i="7" s="1"/>
  <c r="D156" i="7"/>
  <c r="E156" i="7" s="1"/>
  <c r="D155" i="7"/>
  <c r="E155" i="7" s="1"/>
  <c r="D154" i="7"/>
  <c r="E154" i="7" s="1"/>
  <c r="D153" i="7"/>
  <c r="E153" i="7" s="1"/>
  <c r="D152" i="7"/>
  <c r="E152" i="7" s="1"/>
  <c r="D151" i="7"/>
  <c r="E151" i="7" s="1"/>
  <c r="D150" i="7"/>
  <c r="E150" i="7" s="1"/>
  <c r="D149" i="7"/>
  <c r="E149" i="7" s="1"/>
  <c r="D148" i="7"/>
  <c r="E148" i="7" s="1"/>
  <c r="D147" i="7"/>
  <c r="E147" i="7" s="1"/>
  <c r="D146" i="7"/>
  <c r="E146" i="7" s="1"/>
  <c r="D145" i="7"/>
  <c r="E145" i="7" s="1"/>
  <c r="D144" i="7"/>
  <c r="E144" i="7" s="1"/>
  <c r="D143" i="7"/>
  <c r="E143" i="7" s="1"/>
  <c r="D142" i="7"/>
  <c r="E142" i="7" s="1"/>
  <c r="D141" i="7"/>
  <c r="E141" i="7" s="1"/>
  <c r="D140" i="7"/>
  <c r="E140" i="7" s="1"/>
  <c r="D139" i="7"/>
  <c r="E139" i="7" s="1"/>
  <c r="D138" i="7"/>
  <c r="E138" i="7" s="1"/>
  <c r="D137" i="7"/>
  <c r="E137" i="7" s="1"/>
  <c r="D136" i="7"/>
  <c r="E136" i="7" s="1"/>
  <c r="D135" i="7"/>
  <c r="E135" i="7" s="1"/>
  <c r="D134" i="7"/>
  <c r="E134" i="7" s="1"/>
  <c r="D133" i="7"/>
  <c r="E133" i="7" s="1"/>
  <c r="D132" i="7"/>
  <c r="E132" i="7" s="1"/>
  <c r="D131" i="7"/>
  <c r="E131" i="7" s="1"/>
  <c r="D130" i="7"/>
  <c r="E130" i="7" s="1"/>
  <c r="D129" i="7"/>
  <c r="E129" i="7" s="1"/>
  <c r="D128" i="7"/>
  <c r="E128" i="7" s="1"/>
  <c r="D127" i="7"/>
  <c r="E127" i="7" s="1"/>
  <c r="D126" i="7"/>
  <c r="E126" i="7" s="1"/>
  <c r="D113" i="7"/>
  <c r="E113" i="7" s="1"/>
  <c r="D112" i="7"/>
  <c r="E112" i="7" s="1"/>
  <c r="D111" i="7"/>
  <c r="E111" i="7" s="1"/>
  <c r="D110" i="7"/>
  <c r="E110" i="7" s="1"/>
  <c r="D97" i="7"/>
  <c r="E97" i="7" s="1"/>
  <c r="D96" i="7"/>
  <c r="E96" i="7" s="1"/>
  <c r="D95" i="7"/>
  <c r="E95" i="7" s="1"/>
  <c r="D94" i="7"/>
  <c r="E94" i="7" s="1"/>
  <c r="D93" i="7"/>
  <c r="E93" i="7" s="1"/>
  <c r="D92" i="7"/>
  <c r="E92" i="7" s="1"/>
  <c r="D91" i="7"/>
  <c r="E91" i="7" s="1"/>
  <c r="D90" i="7"/>
  <c r="E90" i="7" s="1"/>
  <c r="D89" i="7"/>
  <c r="E89" i="7" s="1"/>
  <c r="D88" i="7"/>
  <c r="E88" i="7" s="1"/>
  <c r="D87" i="7"/>
  <c r="E87" i="7" s="1"/>
  <c r="D86" i="7"/>
  <c r="E86" i="7" s="1"/>
  <c r="D85" i="7"/>
  <c r="E85" i="7" s="1"/>
  <c r="D84" i="7"/>
  <c r="E84" i="7" s="1"/>
  <c r="D83" i="7"/>
  <c r="E83" i="7" s="1"/>
  <c r="D82" i="7"/>
  <c r="E82" i="7" s="1"/>
  <c r="D71" i="7"/>
  <c r="E71" i="7" s="1"/>
  <c r="D70" i="7"/>
  <c r="E70" i="7" s="1"/>
  <c r="D69" i="7"/>
  <c r="E69" i="7" s="1"/>
  <c r="D68" i="7"/>
  <c r="E68" i="7" s="1"/>
  <c r="D67" i="7"/>
  <c r="E67" i="7" s="1"/>
  <c r="D66" i="7"/>
  <c r="E66" i="7" s="1"/>
  <c r="D65" i="7"/>
  <c r="E65" i="7" s="1"/>
  <c r="D64" i="7"/>
  <c r="E64" i="7" s="1"/>
  <c r="D63" i="7"/>
  <c r="E63" i="7" s="1"/>
  <c r="D62" i="7"/>
  <c r="E62" i="7" s="1"/>
  <c r="D61" i="7"/>
  <c r="E61" i="7" s="1"/>
  <c r="D60" i="7"/>
  <c r="E60" i="7" s="1"/>
  <c r="D59" i="7"/>
  <c r="E59" i="7" s="1"/>
  <c r="D58" i="7"/>
  <c r="E58" i="7" s="1"/>
  <c r="D57" i="7"/>
  <c r="E57" i="7" s="1"/>
  <c r="D56" i="7"/>
  <c r="E56" i="7" s="1"/>
  <c r="D55" i="7"/>
  <c r="E55" i="7" s="1"/>
  <c r="D54" i="7"/>
  <c r="E54" i="7" s="1"/>
  <c r="D53" i="7"/>
  <c r="E53" i="7" s="1"/>
  <c r="D52" i="7"/>
  <c r="E52" i="7" s="1"/>
  <c r="D51" i="7"/>
  <c r="E51" i="7" s="1"/>
  <c r="D50" i="7"/>
  <c r="E50" i="7" s="1"/>
  <c r="D49" i="7"/>
  <c r="E49" i="7" s="1"/>
  <c r="D48" i="7"/>
  <c r="E48" i="7" s="1"/>
  <c r="D47" i="7"/>
  <c r="E47" i="7" s="1"/>
  <c r="D46" i="7"/>
  <c r="E46" i="7" s="1"/>
  <c r="D45" i="7"/>
  <c r="E45" i="7" s="1"/>
  <c r="D44" i="7"/>
  <c r="E44" i="7" s="1"/>
  <c r="D43" i="7"/>
  <c r="E43" i="7" s="1"/>
  <c r="D42" i="7"/>
  <c r="E42" i="7" s="1"/>
  <c r="D41" i="7"/>
  <c r="E41" i="7" s="1"/>
  <c r="D40" i="7"/>
  <c r="E40" i="7" s="1"/>
  <c r="D39" i="7"/>
  <c r="E39" i="7" s="1"/>
  <c r="D38" i="7"/>
  <c r="E38" i="7" s="1"/>
  <c r="D37" i="7"/>
  <c r="E37" i="7" s="1"/>
  <c r="D36" i="7"/>
  <c r="E36" i="7" s="1"/>
  <c r="D35" i="7"/>
  <c r="E35" i="7" s="1"/>
  <c r="D34" i="7"/>
  <c r="E34" i="7" s="1"/>
  <c r="D33" i="7"/>
  <c r="E33" i="7" s="1"/>
  <c r="D32" i="7"/>
  <c r="E32" i="7" s="1"/>
  <c r="D31" i="7"/>
  <c r="E31" i="7" s="1"/>
  <c r="D30" i="7"/>
  <c r="E30" i="7" s="1"/>
  <c r="D29" i="7"/>
  <c r="E29" i="7" s="1"/>
  <c r="D28" i="7"/>
  <c r="E28" i="7" s="1"/>
  <c r="D27" i="7"/>
  <c r="E27" i="7" s="1"/>
  <c r="D26" i="7"/>
  <c r="E26" i="7" s="1"/>
  <c r="D25" i="7"/>
  <c r="E25" i="7" s="1"/>
  <c r="D24" i="7"/>
  <c r="E24" i="7" s="1"/>
  <c r="D23" i="7"/>
  <c r="E23" i="7" s="1"/>
  <c r="D22" i="7"/>
  <c r="E22" i="7" s="1"/>
  <c r="D21" i="7"/>
  <c r="E21" i="7" s="1"/>
  <c r="D20" i="7"/>
  <c r="E20" i="7" s="1"/>
  <c r="D19" i="7"/>
  <c r="E19" i="7" s="1"/>
  <c r="D18" i="7"/>
  <c r="E18" i="7" s="1"/>
  <c r="D17" i="7"/>
  <c r="E17" i="7" s="1"/>
  <c r="I114" i="7"/>
  <c r="I115" i="7" s="1"/>
  <c r="I116" i="7" s="1"/>
  <c r="I117" i="7" s="1"/>
  <c r="I118" i="7" s="1"/>
  <c r="I119" i="7" s="1"/>
  <c r="I120" i="7" s="1"/>
  <c r="I121" i="7" s="1"/>
  <c r="I122" i="7" s="1"/>
  <c r="I123" i="7" s="1"/>
  <c r="I124" i="7" s="1"/>
  <c r="I125" i="7" s="1"/>
  <c r="K125" i="7" s="1"/>
  <c r="L125" i="7" s="1"/>
  <c r="I98" i="7"/>
  <c r="I99" i="7" s="1"/>
  <c r="I100" i="7" s="1"/>
  <c r="I101" i="7" s="1"/>
  <c r="I102" i="7" s="1"/>
  <c r="I103" i="7" s="1"/>
  <c r="I104" i="7" s="1"/>
  <c r="I105" i="7" s="1"/>
  <c r="I106" i="7" s="1"/>
  <c r="I107" i="7" s="1"/>
  <c r="I108" i="7" s="1"/>
  <c r="I109" i="7" s="1"/>
  <c r="K109" i="7" s="1"/>
  <c r="L109" i="7" s="1"/>
  <c r="I72" i="7"/>
  <c r="I73" i="7" s="1"/>
  <c r="I74" i="7" s="1"/>
  <c r="I75" i="7" s="1"/>
  <c r="I76" i="7" s="1"/>
  <c r="I77" i="7" s="1"/>
  <c r="I78" i="7" s="1"/>
  <c r="I79" i="7" s="1"/>
  <c r="I80" i="7" s="1"/>
  <c r="I81" i="7" s="1"/>
  <c r="K81" i="7" s="1"/>
  <c r="L81" i="7" s="1"/>
  <c r="J19" i="7"/>
  <c r="J20" i="7" s="1"/>
  <c r="J21" i="7" s="1"/>
  <c r="J22" i="7" s="1"/>
  <c r="J23" i="7" s="1"/>
  <c r="J24" i="7" s="1"/>
  <c r="J25" i="7" s="1"/>
  <c r="J26" i="7" s="1"/>
  <c r="J27" i="7" s="1"/>
  <c r="B114" i="7"/>
  <c r="B115" i="7" s="1"/>
  <c r="B116" i="7" s="1"/>
  <c r="B117" i="7" s="1"/>
  <c r="B118" i="7" s="1"/>
  <c r="B119" i="7" s="1"/>
  <c r="B120" i="7" s="1"/>
  <c r="B121" i="7" s="1"/>
  <c r="B122" i="7" s="1"/>
  <c r="B123" i="7" s="1"/>
  <c r="B124" i="7" s="1"/>
  <c r="B125" i="7" s="1"/>
  <c r="D125" i="7" s="1"/>
  <c r="E125" i="7" s="1"/>
  <c r="B98" i="7"/>
  <c r="B99" i="7" s="1"/>
  <c r="B100" i="7" s="1"/>
  <c r="B101" i="7" s="1"/>
  <c r="B102" i="7" s="1"/>
  <c r="B103" i="7" s="1"/>
  <c r="B104" i="7" s="1"/>
  <c r="B105" i="7" s="1"/>
  <c r="B106" i="7" s="1"/>
  <c r="B107" i="7" s="1"/>
  <c r="B108" i="7" s="1"/>
  <c r="B109" i="7" s="1"/>
  <c r="D109" i="7" s="1"/>
  <c r="E109" i="7" s="1"/>
  <c r="B72" i="7"/>
  <c r="B73" i="7" s="1"/>
  <c r="B74" i="7" s="1"/>
  <c r="B75" i="7" s="1"/>
  <c r="B76" i="7" s="1"/>
  <c r="B77" i="7" s="1"/>
  <c r="B78" i="7" s="1"/>
  <c r="B79" i="7" s="1"/>
  <c r="B80" i="7" s="1"/>
  <c r="B81" i="7" s="1"/>
  <c r="D81" i="7" s="1"/>
  <c r="E81" i="7" s="1"/>
  <c r="C19" i="7"/>
  <c r="C20" i="7" s="1"/>
  <c r="C21" i="7" s="1"/>
  <c r="C22" i="7" s="1"/>
  <c r="C23" i="7" s="1"/>
  <c r="C24" i="7" s="1"/>
  <c r="C25" i="7" s="1"/>
  <c r="C26" i="7" s="1"/>
  <c r="C27" i="7" s="1"/>
  <c r="R36" i="16" l="1"/>
  <c r="R38" i="16" s="1"/>
  <c r="M26" i="14"/>
  <c r="M25" i="14"/>
  <c r="CM108" i="7"/>
  <c r="CL108" i="7"/>
  <c r="CM109" i="7"/>
  <c r="CL109" i="7"/>
  <c r="W168" i="7"/>
  <c r="W178" i="7"/>
  <c r="Y178" i="7" s="1"/>
  <c r="Z178" i="7" s="1"/>
  <c r="Y167" i="7"/>
  <c r="Z167" i="7" s="1"/>
  <c r="AF183" i="7"/>
  <c r="AG183" i="7" s="1"/>
  <c r="AD184" i="7"/>
  <c r="M103" i="14"/>
  <c r="G95" i="14"/>
  <c r="I96" i="14"/>
  <c r="H100" i="14"/>
  <c r="K99" i="14"/>
  <c r="L96" i="14"/>
  <c r="L95" i="14"/>
  <c r="L103" i="14"/>
  <c r="L99" i="14"/>
  <c r="L100" i="14"/>
  <c r="E103" i="14"/>
  <c r="E100" i="14"/>
  <c r="E99" i="14"/>
  <c r="E96" i="14"/>
  <c r="E104" i="14"/>
  <c r="E95" i="14"/>
  <c r="J96" i="14"/>
  <c r="J104" i="14"/>
  <c r="J103" i="14"/>
  <c r="J100" i="14"/>
  <c r="J99" i="14"/>
  <c r="J95" i="14"/>
  <c r="L104" i="14"/>
  <c r="F103" i="14"/>
  <c r="F100" i="14"/>
  <c r="F96" i="14"/>
  <c r="F99" i="14"/>
  <c r="F95" i="14"/>
  <c r="F104" i="14"/>
  <c r="D96" i="14"/>
  <c r="D104" i="14"/>
  <c r="D103" i="14"/>
  <c r="D95" i="14"/>
  <c r="D99" i="14"/>
  <c r="D100" i="14"/>
  <c r="L21" i="14"/>
  <c r="L31" i="14"/>
  <c r="K251" i="14" s="1"/>
  <c r="L22" i="14"/>
  <c r="L24" i="14"/>
  <c r="L23" i="14"/>
  <c r="CP55" i="7"/>
  <c r="CP41" i="7"/>
  <c r="CP29" i="7"/>
  <c r="CP56" i="7"/>
  <c r="N235" i="17"/>
  <c r="O60" i="17"/>
  <c r="N235" i="15"/>
  <c r="O59" i="15"/>
  <c r="O61" i="15" s="1"/>
  <c r="O62" i="15" s="1"/>
  <c r="O20" i="15" s="1"/>
  <c r="M245" i="14"/>
  <c r="N61" i="14"/>
  <c r="N63" i="14" s="1"/>
  <c r="N64" i="14" s="1"/>
  <c r="N20" i="14" s="1"/>
  <c r="CP30" i="7"/>
  <c r="K114" i="7"/>
  <c r="L114" i="7" s="1"/>
  <c r="D114" i="7"/>
  <c r="E114" i="7" s="1"/>
  <c r="K98" i="7"/>
  <c r="L98" i="7" s="1"/>
  <c r="D102" i="7"/>
  <c r="E102" i="7" s="1"/>
  <c r="D118" i="7"/>
  <c r="E118" i="7" s="1"/>
  <c r="D107" i="7"/>
  <c r="E107" i="7" s="1"/>
  <c r="D123" i="7"/>
  <c r="E123" i="7" s="1"/>
  <c r="D74" i="7"/>
  <c r="E74" i="7" s="1"/>
  <c r="D75" i="7"/>
  <c r="E75" i="7" s="1"/>
  <c r="J84" i="8"/>
  <c r="J100" i="8"/>
  <c r="J95" i="8"/>
  <c r="J111" i="8"/>
  <c r="J68" i="8"/>
  <c r="J87" i="8"/>
  <c r="J119" i="8"/>
  <c r="J52" i="8"/>
  <c r="J72" i="8"/>
  <c r="J78" i="8"/>
  <c r="J63" i="8"/>
  <c r="J44" i="8"/>
  <c r="J69" i="8"/>
  <c r="J79" i="8"/>
  <c r="J60" i="8"/>
  <c r="J61" i="8"/>
  <c r="J71" i="8"/>
  <c r="J77" i="8"/>
  <c r="J103" i="8"/>
  <c r="J64" i="8"/>
  <c r="J80" i="8"/>
  <c r="J76" i="8"/>
  <c r="J39" i="8"/>
  <c r="J47" i="8"/>
  <c r="J55" i="8"/>
  <c r="J40" i="8"/>
  <c r="J48" i="8"/>
  <c r="J56" i="8"/>
  <c r="J41" i="8"/>
  <c r="J49" i="8"/>
  <c r="J57" i="8"/>
  <c r="J65" i="8"/>
  <c r="J73" i="8"/>
  <c r="J81" i="8"/>
  <c r="J89" i="8"/>
  <c r="J97" i="8"/>
  <c r="D53" i="8"/>
  <c r="D74" i="8"/>
  <c r="D85" i="8"/>
  <c r="D67" i="8"/>
  <c r="D75" i="8"/>
  <c r="D93" i="8"/>
  <c r="D68" i="8"/>
  <c r="D76" i="8"/>
  <c r="D65" i="8"/>
  <c r="D61" i="8"/>
  <c r="D77" i="8"/>
  <c r="D100" i="8"/>
  <c r="D43" i="8"/>
  <c r="D45" i="8"/>
  <c r="D54" i="8"/>
  <c r="D63" i="8"/>
  <c r="D46" i="8"/>
  <c r="D55" i="8"/>
  <c r="D78" i="8"/>
  <c r="D39" i="8"/>
  <c r="D71" i="8"/>
  <c r="D76" i="7"/>
  <c r="E76" i="7" s="1"/>
  <c r="D108" i="7"/>
  <c r="E108" i="7" s="1"/>
  <c r="D124" i="7"/>
  <c r="E124" i="7" s="1"/>
  <c r="K72" i="7"/>
  <c r="L72" i="7" s="1"/>
  <c r="K77" i="7"/>
  <c r="L77" i="7" s="1"/>
  <c r="K99" i="7"/>
  <c r="L99" i="7" s="1"/>
  <c r="D62" i="17" s="1"/>
  <c r="D63" i="17" s="1"/>
  <c r="K104" i="7"/>
  <c r="L104" i="7" s="1"/>
  <c r="K115" i="7"/>
  <c r="L115" i="7" s="1"/>
  <c r="K120" i="7"/>
  <c r="L120" i="7" s="1"/>
  <c r="D98" i="7"/>
  <c r="E98" i="7" s="1"/>
  <c r="D103" i="7"/>
  <c r="E103" i="7" s="1"/>
  <c r="D119" i="7"/>
  <c r="E119" i="7" s="1"/>
  <c r="K78" i="7"/>
  <c r="L78" i="7" s="1"/>
  <c r="D72" i="7"/>
  <c r="E72" i="7" s="1"/>
  <c r="D77" i="7"/>
  <c r="E77" i="7" s="1"/>
  <c r="D104" i="7"/>
  <c r="E104" i="7" s="1"/>
  <c r="D120" i="7"/>
  <c r="E120" i="7" s="1"/>
  <c r="K73" i="7"/>
  <c r="L73" i="7" s="1"/>
  <c r="K79" i="7"/>
  <c r="L79" i="7" s="1"/>
  <c r="K100" i="7"/>
  <c r="L100" i="7" s="1"/>
  <c r="K105" i="7"/>
  <c r="L105" i="7" s="1"/>
  <c r="K116" i="7"/>
  <c r="L116" i="7" s="1"/>
  <c r="K121" i="7"/>
  <c r="L121" i="7" s="1"/>
  <c r="D78" i="7"/>
  <c r="E78" i="7" s="1"/>
  <c r="D99" i="7"/>
  <c r="E99" i="7" s="1"/>
  <c r="D115" i="7"/>
  <c r="E115" i="7" s="1"/>
  <c r="K74" i="7"/>
  <c r="L74" i="7" s="1"/>
  <c r="K106" i="7"/>
  <c r="L106" i="7" s="1"/>
  <c r="K122" i="7"/>
  <c r="L122" i="7" s="1"/>
  <c r="D73" i="7"/>
  <c r="E73" i="7" s="1"/>
  <c r="D100" i="7"/>
  <c r="E100" i="7" s="1"/>
  <c r="D105" i="7"/>
  <c r="E105" i="7" s="1"/>
  <c r="D116" i="7"/>
  <c r="E116" i="7" s="1"/>
  <c r="D121" i="7"/>
  <c r="E121" i="7" s="1"/>
  <c r="K75" i="7"/>
  <c r="L75" i="7" s="1"/>
  <c r="K80" i="7"/>
  <c r="L80" i="7" s="1"/>
  <c r="K101" i="7"/>
  <c r="L101" i="7" s="1"/>
  <c r="K107" i="7"/>
  <c r="L107" i="7" s="1"/>
  <c r="K117" i="7"/>
  <c r="L117" i="7" s="1"/>
  <c r="K123" i="7"/>
  <c r="L123" i="7" s="1"/>
  <c r="D79" i="7"/>
  <c r="E79" i="7" s="1"/>
  <c r="D106" i="7"/>
  <c r="E106" i="7" s="1"/>
  <c r="D122" i="7"/>
  <c r="E122" i="7" s="1"/>
  <c r="K102" i="7"/>
  <c r="L102" i="7" s="1"/>
  <c r="K118" i="7"/>
  <c r="L118" i="7" s="1"/>
  <c r="D80" i="7"/>
  <c r="E80" i="7" s="1"/>
  <c r="D101" i="7"/>
  <c r="E101" i="7" s="1"/>
  <c r="D117" i="7"/>
  <c r="E117" i="7" s="1"/>
  <c r="K76" i="7"/>
  <c r="L76" i="7" s="1"/>
  <c r="K103" i="7"/>
  <c r="L103" i="7" s="1"/>
  <c r="K108" i="7"/>
  <c r="L108" i="7" s="1"/>
  <c r="K119" i="7"/>
  <c r="L119" i="7" s="1"/>
  <c r="K124" i="7"/>
  <c r="L124" i="7" s="1"/>
  <c r="D230" i="5"/>
  <c r="E230" i="5" s="1"/>
  <c r="D229" i="5"/>
  <c r="E229" i="5" s="1"/>
  <c r="D228" i="5"/>
  <c r="E228" i="5" s="1"/>
  <c r="D227" i="5"/>
  <c r="E227" i="5" s="1"/>
  <c r="D226" i="5"/>
  <c r="E226" i="5" s="1"/>
  <c r="D225" i="5"/>
  <c r="E225" i="5" s="1"/>
  <c r="D224" i="5"/>
  <c r="E224" i="5" s="1"/>
  <c r="D223" i="5"/>
  <c r="E223" i="5" s="1"/>
  <c r="D222" i="5"/>
  <c r="E222" i="5" s="1"/>
  <c r="D221" i="5"/>
  <c r="E221" i="5" s="1"/>
  <c r="D220" i="5"/>
  <c r="E220" i="5" s="1"/>
  <c r="D219" i="5"/>
  <c r="E219" i="5" s="1"/>
  <c r="D218" i="5"/>
  <c r="E218" i="5" s="1"/>
  <c r="D217" i="5"/>
  <c r="E217" i="5" s="1"/>
  <c r="D216" i="5"/>
  <c r="E216" i="5" s="1"/>
  <c r="D215" i="5"/>
  <c r="E215" i="5" s="1"/>
  <c r="D214" i="5"/>
  <c r="E214" i="5" s="1"/>
  <c r="D213" i="5"/>
  <c r="E213" i="5" s="1"/>
  <c r="D212" i="5"/>
  <c r="E212" i="5" s="1"/>
  <c r="D211" i="5"/>
  <c r="E211" i="5" s="1"/>
  <c r="D210" i="5"/>
  <c r="E210" i="5" s="1"/>
  <c r="D209" i="5"/>
  <c r="E209" i="5" s="1"/>
  <c r="D208" i="5"/>
  <c r="E208" i="5" s="1"/>
  <c r="D207" i="5"/>
  <c r="E207" i="5" s="1"/>
  <c r="D206" i="5"/>
  <c r="E206" i="5" s="1"/>
  <c r="D205" i="5"/>
  <c r="E205" i="5" s="1"/>
  <c r="D204" i="5"/>
  <c r="E204" i="5" s="1"/>
  <c r="D203" i="5"/>
  <c r="E203" i="5" s="1"/>
  <c r="D202" i="5"/>
  <c r="E202" i="5" s="1"/>
  <c r="D201" i="5"/>
  <c r="E201" i="5" s="1"/>
  <c r="D200" i="5"/>
  <c r="E200" i="5" s="1"/>
  <c r="D199" i="5"/>
  <c r="E199" i="5" s="1"/>
  <c r="D198" i="5"/>
  <c r="E198" i="5" s="1"/>
  <c r="D197" i="5"/>
  <c r="E197" i="5" s="1"/>
  <c r="D196" i="5"/>
  <c r="E196" i="5" s="1"/>
  <c r="D195" i="5"/>
  <c r="E195" i="5" s="1"/>
  <c r="D194" i="5"/>
  <c r="E194" i="5" s="1"/>
  <c r="D193" i="5"/>
  <c r="E193" i="5" s="1"/>
  <c r="D192" i="5"/>
  <c r="E192" i="5" s="1"/>
  <c r="D191" i="5"/>
  <c r="E191" i="5" s="1"/>
  <c r="D190" i="5"/>
  <c r="E190" i="5" s="1"/>
  <c r="D189" i="5"/>
  <c r="E189" i="5" s="1"/>
  <c r="D188" i="5"/>
  <c r="E188" i="5" s="1"/>
  <c r="D187" i="5"/>
  <c r="E187" i="5" s="1"/>
  <c r="D186" i="5"/>
  <c r="E186" i="5" s="1"/>
  <c r="D185" i="5"/>
  <c r="E185" i="5" s="1"/>
  <c r="D184" i="5"/>
  <c r="E184" i="5" s="1"/>
  <c r="D183" i="5"/>
  <c r="E183" i="5" s="1"/>
  <c r="D182" i="5"/>
  <c r="E182" i="5" s="1"/>
  <c r="D181" i="5"/>
  <c r="E181" i="5" s="1"/>
  <c r="D180" i="5"/>
  <c r="E180" i="5" s="1"/>
  <c r="D179" i="5"/>
  <c r="E179" i="5" s="1"/>
  <c r="D178" i="5"/>
  <c r="E178" i="5" s="1"/>
  <c r="D177" i="5"/>
  <c r="E177" i="5" s="1"/>
  <c r="D176" i="5"/>
  <c r="E176" i="5" s="1"/>
  <c r="D175" i="5"/>
  <c r="E175" i="5" s="1"/>
  <c r="D174" i="5"/>
  <c r="E174" i="5" s="1"/>
  <c r="D173" i="5"/>
  <c r="E173" i="5" s="1"/>
  <c r="D172" i="5"/>
  <c r="E172" i="5" s="1"/>
  <c r="D171" i="5"/>
  <c r="E171" i="5" s="1"/>
  <c r="D170" i="5"/>
  <c r="E170" i="5" s="1"/>
  <c r="D169" i="5"/>
  <c r="E169" i="5" s="1"/>
  <c r="D168" i="5"/>
  <c r="E168" i="5" s="1"/>
  <c r="D167" i="5"/>
  <c r="E167" i="5" s="1"/>
  <c r="D166" i="5"/>
  <c r="E166" i="5" s="1"/>
  <c r="D165" i="5"/>
  <c r="E165" i="5" s="1"/>
  <c r="D164" i="5"/>
  <c r="E164" i="5" s="1"/>
  <c r="D163" i="5"/>
  <c r="E163" i="5" s="1"/>
  <c r="D162" i="5"/>
  <c r="E162" i="5" s="1"/>
  <c r="D161" i="5"/>
  <c r="E161" i="5" s="1"/>
  <c r="D160" i="5"/>
  <c r="E160" i="5" s="1"/>
  <c r="D159" i="5"/>
  <c r="E159" i="5" s="1"/>
  <c r="D158" i="5"/>
  <c r="E158" i="5" s="1"/>
  <c r="D157" i="5"/>
  <c r="E157" i="5" s="1"/>
  <c r="D156" i="5"/>
  <c r="E156" i="5" s="1"/>
  <c r="D155" i="5"/>
  <c r="E155" i="5" s="1"/>
  <c r="D154" i="5"/>
  <c r="E154" i="5" s="1"/>
  <c r="D153" i="5"/>
  <c r="E153" i="5" s="1"/>
  <c r="D152" i="5"/>
  <c r="E152" i="5" s="1"/>
  <c r="D151" i="5"/>
  <c r="E151" i="5" s="1"/>
  <c r="D150" i="5"/>
  <c r="E150" i="5" s="1"/>
  <c r="D149" i="5"/>
  <c r="E149" i="5" s="1"/>
  <c r="D148" i="5"/>
  <c r="E148" i="5" s="1"/>
  <c r="D147" i="5"/>
  <c r="E147" i="5" s="1"/>
  <c r="D146" i="5"/>
  <c r="E146" i="5" s="1"/>
  <c r="D145" i="5"/>
  <c r="E145" i="5" s="1"/>
  <c r="D144" i="5"/>
  <c r="E144" i="5" s="1"/>
  <c r="D143" i="5"/>
  <c r="E143" i="5" s="1"/>
  <c r="D142" i="5"/>
  <c r="E142" i="5" s="1"/>
  <c r="D141" i="5"/>
  <c r="E141" i="5" s="1"/>
  <c r="D139" i="5"/>
  <c r="E139" i="5" s="1"/>
  <c r="D138" i="5"/>
  <c r="E138" i="5" s="1"/>
  <c r="D137" i="5"/>
  <c r="E137" i="5" s="1"/>
  <c r="D136" i="5"/>
  <c r="E136" i="5" s="1"/>
  <c r="D135" i="5"/>
  <c r="E135" i="5" s="1"/>
  <c r="D134" i="5"/>
  <c r="E134" i="5" s="1"/>
  <c r="D133" i="5"/>
  <c r="E133" i="5" s="1"/>
  <c r="D132" i="5"/>
  <c r="E132" i="5" s="1"/>
  <c r="D131" i="5"/>
  <c r="E131" i="5" s="1"/>
  <c r="D130" i="5"/>
  <c r="E130" i="5" s="1"/>
  <c r="D129" i="5"/>
  <c r="E129" i="5" s="1"/>
  <c r="D128" i="5"/>
  <c r="E128" i="5" s="1"/>
  <c r="D127" i="5"/>
  <c r="E127" i="5" s="1"/>
  <c r="D124" i="5"/>
  <c r="E124" i="5" s="1"/>
  <c r="D123" i="5"/>
  <c r="E123" i="5" s="1"/>
  <c r="D122" i="5"/>
  <c r="E122" i="5" s="1"/>
  <c r="D121" i="5"/>
  <c r="E121" i="5" s="1"/>
  <c r="D120" i="5"/>
  <c r="E120" i="5" s="1"/>
  <c r="D119" i="5"/>
  <c r="E119" i="5" s="1"/>
  <c r="D118" i="5"/>
  <c r="E118" i="5" s="1"/>
  <c r="D117" i="5"/>
  <c r="E117" i="5" s="1"/>
  <c r="D116" i="5"/>
  <c r="E116" i="5" s="1"/>
  <c r="D115" i="5"/>
  <c r="E115" i="5" s="1"/>
  <c r="D114" i="5"/>
  <c r="E114" i="5" s="1"/>
  <c r="D113" i="5"/>
  <c r="E113" i="5" s="1"/>
  <c r="D112" i="5"/>
  <c r="E112" i="5" s="1"/>
  <c r="D109" i="5"/>
  <c r="E109" i="5" s="1"/>
  <c r="D108" i="5"/>
  <c r="E108" i="5" s="1"/>
  <c r="D107" i="5"/>
  <c r="E107" i="5" s="1"/>
  <c r="D106" i="5"/>
  <c r="E106" i="5" s="1"/>
  <c r="D105" i="5"/>
  <c r="E105" i="5" s="1"/>
  <c r="D104" i="5"/>
  <c r="E104" i="5" s="1"/>
  <c r="D103" i="5"/>
  <c r="E103" i="5" s="1"/>
  <c r="D102" i="5"/>
  <c r="E102" i="5" s="1"/>
  <c r="D101" i="5"/>
  <c r="E101" i="5" s="1"/>
  <c r="D100" i="5"/>
  <c r="E100" i="5" s="1"/>
  <c r="D99" i="5"/>
  <c r="E99" i="5" s="1"/>
  <c r="D98" i="5"/>
  <c r="E98" i="5" s="1"/>
  <c r="D96" i="5"/>
  <c r="E96" i="5" s="1"/>
  <c r="D95" i="5"/>
  <c r="E95" i="5" s="1"/>
  <c r="D94" i="5"/>
  <c r="E94" i="5" s="1"/>
  <c r="D93" i="5"/>
  <c r="E93" i="5" s="1"/>
  <c r="D92" i="5"/>
  <c r="E92" i="5" s="1"/>
  <c r="D91" i="5"/>
  <c r="E91" i="5" s="1"/>
  <c r="D90" i="5"/>
  <c r="E90" i="5" s="1"/>
  <c r="D89" i="5"/>
  <c r="E89" i="5" s="1"/>
  <c r="D88" i="5"/>
  <c r="E88" i="5" s="1"/>
  <c r="D87" i="5"/>
  <c r="E87" i="5" s="1"/>
  <c r="D86" i="5"/>
  <c r="E86" i="5" s="1"/>
  <c r="D85" i="5"/>
  <c r="E85" i="5" s="1"/>
  <c r="D84" i="5"/>
  <c r="E84" i="5" s="1"/>
  <c r="D83" i="5"/>
  <c r="E83" i="5" s="1"/>
  <c r="D82" i="5"/>
  <c r="E82" i="5" s="1"/>
  <c r="D81" i="5"/>
  <c r="E81" i="5" s="1"/>
  <c r="D80" i="5"/>
  <c r="E80" i="5" s="1"/>
  <c r="D79" i="5"/>
  <c r="E79" i="5" s="1"/>
  <c r="D78" i="5"/>
  <c r="E78" i="5" s="1"/>
  <c r="D77" i="5"/>
  <c r="E77" i="5" s="1"/>
  <c r="D76" i="5"/>
  <c r="E76" i="5" s="1"/>
  <c r="D75" i="5"/>
  <c r="E75" i="5" s="1"/>
  <c r="D74" i="5"/>
  <c r="E74" i="5" s="1"/>
  <c r="D73" i="5"/>
  <c r="E73" i="5" s="1"/>
  <c r="D72" i="5"/>
  <c r="E72" i="5" s="1"/>
  <c r="D71" i="5"/>
  <c r="E71" i="5" s="1"/>
  <c r="D70" i="5"/>
  <c r="E70" i="5" s="1"/>
  <c r="D69" i="5"/>
  <c r="E69" i="5" s="1"/>
  <c r="D68" i="5"/>
  <c r="E68" i="5" s="1"/>
  <c r="D67" i="5"/>
  <c r="E67" i="5" s="1"/>
  <c r="D66" i="5"/>
  <c r="E66" i="5" s="1"/>
  <c r="D65" i="5"/>
  <c r="E65" i="5" s="1"/>
  <c r="D64" i="5"/>
  <c r="E64" i="5" s="1"/>
  <c r="D63" i="5"/>
  <c r="E63" i="5" s="1"/>
  <c r="D62" i="5"/>
  <c r="E62" i="5" s="1"/>
  <c r="D61" i="5"/>
  <c r="E61" i="5" s="1"/>
  <c r="D60" i="5"/>
  <c r="E60" i="5" s="1"/>
  <c r="D59" i="5"/>
  <c r="E59" i="5" s="1"/>
  <c r="D58" i="5"/>
  <c r="E58" i="5" s="1"/>
  <c r="D57" i="5"/>
  <c r="E57" i="5" s="1"/>
  <c r="D56" i="5"/>
  <c r="E56" i="5" s="1"/>
  <c r="D55" i="5"/>
  <c r="E55" i="5" s="1"/>
  <c r="D54" i="5"/>
  <c r="E54" i="5" s="1"/>
  <c r="D53" i="5"/>
  <c r="E53" i="5" s="1"/>
  <c r="D52" i="5"/>
  <c r="E52" i="5" s="1"/>
  <c r="D51" i="5"/>
  <c r="E51" i="5" s="1"/>
  <c r="D50" i="5"/>
  <c r="E50" i="5" s="1"/>
  <c r="D49" i="5"/>
  <c r="E49" i="5" s="1"/>
  <c r="D48" i="5"/>
  <c r="E48" i="5" s="1"/>
  <c r="D47" i="5"/>
  <c r="E47" i="5" s="1"/>
  <c r="D46" i="5"/>
  <c r="E46" i="5" s="1"/>
  <c r="D45" i="5"/>
  <c r="E45" i="5" s="1"/>
  <c r="D44" i="5"/>
  <c r="E44" i="5" s="1"/>
  <c r="D43" i="5"/>
  <c r="E43" i="5" s="1"/>
  <c r="D42" i="5"/>
  <c r="E42" i="5" s="1"/>
  <c r="D41" i="5"/>
  <c r="E41" i="5" s="1"/>
  <c r="D40" i="5"/>
  <c r="E40" i="5" s="1"/>
  <c r="D39" i="5"/>
  <c r="E39" i="5" s="1"/>
  <c r="D38" i="5"/>
  <c r="E38" i="5" s="1"/>
  <c r="D37" i="5"/>
  <c r="E37" i="5" s="1"/>
  <c r="D36" i="5"/>
  <c r="E36" i="5" s="1"/>
  <c r="D35" i="5"/>
  <c r="E35" i="5" s="1"/>
  <c r="D34" i="5"/>
  <c r="E34" i="5" s="1"/>
  <c r="D33" i="5"/>
  <c r="E33" i="5" s="1"/>
  <c r="D32" i="5"/>
  <c r="E32" i="5" s="1"/>
  <c r="D31" i="5"/>
  <c r="E31" i="5" s="1"/>
  <c r="D30" i="5"/>
  <c r="E30" i="5" s="1"/>
  <c r="D29" i="5"/>
  <c r="E29" i="5" s="1"/>
  <c r="D28" i="5"/>
  <c r="E28" i="5" s="1"/>
  <c r="D27" i="5"/>
  <c r="E27" i="5" s="1"/>
  <c r="D26" i="5"/>
  <c r="E26" i="5" s="1"/>
  <c r="D25" i="5"/>
  <c r="E25" i="5" s="1"/>
  <c r="D24" i="5"/>
  <c r="E24" i="5" s="1"/>
  <c r="D23" i="5"/>
  <c r="E23" i="5" s="1"/>
  <c r="D22" i="5"/>
  <c r="E22" i="5" s="1"/>
  <c r="D21" i="5"/>
  <c r="E21" i="5" s="1"/>
  <c r="D20" i="5"/>
  <c r="E20" i="5" s="1"/>
  <c r="D19" i="5"/>
  <c r="E19" i="5" s="1"/>
  <c r="D18" i="5"/>
  <c r="E18" i="5" s="1"/>
  <c r="E17" i="5"/>
  <c r="D16" i="5"/>
  <c r="E16" i="5" s="1"/>
  <c r="K230" i="5"/>
  <c r="K229" i="5"/>
  <c r="K228" i="5"/>
  <c r="K227" i="5"/>
  <c r="K226" i="5"/>
  <c r="K225" i="5"/>
  <c r="K224" i="5"/>
  <c r="K223" i="5"/>
  <c r="K222" i="5"/>
  <c r="K221" i="5"/>
  <c r="K220" i="5"/>
  <c r="K219" i="5"/>
  <c r="K218" i="5"/>
  <c r="K217" i="5"/>
  <c r="K216" i="5"/>
  <c r="K215" i="5"/>
  <c r="K214" i="5"/>
  <c r="K213" i="5"/>
  <c r="K212" i="5"/>
  <c r="K211" i="5"/>
  <c r="K210" i="5"/>
  <c r="K209" i="5"/>
  <c r="K208" i="5"/>
  <c r="K207" i="5"/>
  <c r="L207" i="5" s="1"/>
  <c r="K206" i="5"/>
  <c r="L206" i="5" s="1"/>
  <c r="K205" i="5"/>
  <c r="L205" i="5" s="1"/>
  <c r="K204" i="5"/>
  <c r="L204" i="5" s="1"/>
  <c r="K203" i="5"/>
  <c r="L203" i="5" s="1"/>
  <c r="K202" i="5"/>
  <c r="L202" i="5" s="1"/>
  <c r="K201" i="5"/>
  <c r="L201" i="5" s="1"/>
  <c r="K200" i="5"/>
  <c r="L200" i="5" s="1"/>
  <c r="K199" i="5"/>
  <c r="L199" i="5" s="1"/>
  <c r="K198" i="5"/>
  <c r="L198" i="5" s="1"/>
  <c r="K197" i="5"/>
  <c r="L197" i="5" s="1"/>
  <c r="K196" i="5"/>
  <c r="L196" i="5" s="1"/>
  <c r="K195" i="5"/>
  <c r="L195" i="5" s="1"/>
  <c r="K194" i="5"/>
  <c r="L194" i="5" s="1"/>
  <c r="K193" i="5"/>
  <c r="L193" i="5" s="1"/>
  <c r="K192" i="5"/>
  <c r="L192" i="5" s="1"/>
  <c r="K191" i="5"/>
  <c r="L191" i="5" s="1"/>
  <c r="K190" i="5"/>
  <c r="L190" i="5" s="1"/>
  <c r="K189" i="5"/>
  <c r="L189" i="5" s="1"/>
  <c r="K188" i="5"/>
  <c r="L188" i="5" s="1"/>
  <c r="K187" i="5"/>
  <c r="L187" i="5" s="1"/>
  <c r="K186" i="5"/>
  <c r="L186" i="5" s="1"/>
  <c r="K185" i="5"/>
  <c r="L185" i="5" s="1"/>
  <c r="K184" i="5"/>
  <c r="L184" i="5" s="1"/>
  <c r="K183" i="5"/>
  <c r="L183" i="5" s="1"/>
  <c r="K182" i="5"/>
  <c r="L182" i="5" s="1"/>
  <c r="K181" i="5"/>
  <c r="L181" i="5" s="1"/>
  <c r="K180" i="5"/>
  <c r="L180" i="5" s="1"/>
  <c r="K179" i="5"/>
  <c r="L179" i="5" s="1"/>
  <c r="K178" i="5"/>
  <c r="L178" i="5" s="1"/>
  <c r="K177" i="5"/>
  <c r="L177" i="5" s="1"/>
  <c r="K176" i="5"/>
  <c r="L176" i="5" s="1"/>
  <c r="K175" i="5"/>
  <c r="L175" i="5" s="1"/>
  <c r="K174" i="5"/>
  <c r="L174" i="5" s="1"/>
  <c r="K173" i="5"/>
  <c r="L173" i="5" s="1"/>
  <c r="K172" i="5"/>
  <c r="L172" i="5" s="1"/>
  <c r="K171" i="5"/>
  <c r="L171" i="5" s="1"/>
  <c r="K170" i="5"/>
  <c r="L170" i="5" s="1"/>
  <c r="K169" i="5"/>
  <c r="L169" i="5" s="1"/>
  <c r="K168" i="5"/>
  <c r="L168" i="5" s="1"/>
  <c r="K167" i="5"/>
  <c r="L167" i="5" s="1"/>
  <c r="K166" i="5"/>
  <c r="L166" i="5" s="1"/>
  <c r="K165" i="5"/>
  <c r="L165" i="5" s="1"/>
  <c r="K164" i="5"/>
  <c r="L164" i="5" s="1"/>
  <c r="K163" i="5"/>
  <c r="L163" i="5" s="1"/>
  <c r="K162" i="5"/>
  <c r="L162" i="5" s="1"/>
  <c r="K161" i="5"/>
  <c r="L161" i="5" s="1"/>
  <c r="K160" i="5"/>
  <c r="L160" i="5" s="1"/>
  <c r="K159" i="5"/>
  <c r="L159" i="5" s="1"/>
  <c r="K158" i="5"/>
  <c r="L158" i="5" s="1"/>
  <c r="K157" i="5"/>
  <c r="L157" i="5" s="1"/>
  <c r="K156" i="5"/>
  <c r="L156" i="5" s="1"/>
  <c r="K155" i="5"/>
  <c r="L155" i="5" s="1"/>
  <c r="K154" i="5"/>
  <c r="L154" i="5" s="1"/>
  <c r="K153" i="5"/>
  <c r="L153" i="5" s="1"/>
  <c r="K152" i="5"/>
  <c r="L152" i="5" s="1"/>
  <c r="K151" i="5"/>
  <c r="L151" i="5" s="1"/>
  <c r="K150" i="5"/>
  <c r="L150" i="5" s="1"/>
  <c r="K149" i="5"/>
  <c r="L149" i="5" s="1"/>
  <c r="K148" i="5"/>
  <c r="L148" i="5" s="1"/>
  <c r="K147" i="5"/>
  <c r="L147" i="5" s="1"/>
  <c r="K146" i="5"/>
  <c r="L146" i="5" s="1"/>
  <c r="K145" i="5"/>
  <c r="L145" i="5" s="1"/>
  <c r="K144" i="5"/>
  <c r="L144" i="5" s="1"/>
  <c r="K143" i="5"/>
  <c r="L143" i="5" s="1"/>
  <c r="K142" i="5"/>
  <c r="L142" i="5" s="1"/>
  <c r="K141" i="5"/>
  <c r="L141" i="5" s="1"/>
  <c r="K139" i="5"/>
  <c r="L139" i="5" s="1"/>
  <c r="K138" i="5"/>
  <c r="L138" i="5" s="1"/>
  <c r="K137" i="5"/>
  <c r="L137" i="5" s="1"/>
  <c r="K136" i="5"/>
  <c r="L136" i="5" s="1"/>
  <c r="K135" i="5"/>
  <c r="L135" i="5" s="1"/>
  <c r="K134" i="5"/>
  <c r="L134" i="5" s="1"/>
  <c r="K133" i="5"/>
  <c r="L133" i="5" s="1"/>
  <c r="K132" i="5"/>
  <c r="L132" i="5" s="1"/>
  <c r="K131" i="5"/>
  <c r="L131" i="5" s="1"/>
  <c r="K130" i="5"/>
  <c r="L130" i="5" s="1"/>
  <c r="K129" i="5"/>
  <c r="L129" i="5" s="1"/>
  <c r="K128" i="5"/>
  <c r="L128" i="5" s="1"/>
  <c r="K127" i="5"/>
  <c r="L127" i="5" s="1"/>
  <c r="K124" i="5"/>
  <c r="L124" i="5" s="1"/>
  <c r="K123" i="5"/>
  <c r="L123" i="5" s="1"/>
  <c r="K122" i="5"/>
  <c r="L122" i="5" s="1"/>
  <c r="K121" i="5"/>
  <c r="L121" i="5" s="1"/>
  <c r="K120" i="5"/>
  <c r="L120" i="5" s="1"/>
  <c r="K119" i="5"/>
  <c r="L119" i="5" s="1"/>
  <c r="K118" i="5"/>
  <c r="L118" i="5" s="1"/>
  <c r="K117" i="5"/>
  <c r="L117" i="5" s="1"/>
  <c r="K116" i="5"/>
  <c r="L116" i="5" s="1"/>
  <c r="K115" i="5"/>
  <c r="L115" i="5" s="1"/>
  <c r="K114" i="5"/>
  <c r="L114" i="5" s="1"/>
  <c r="K113" i="5"/>
  <c r="L113" i="5" s="1"/>
  <c r="K112" i="5"/>
  <c r="L112" i="5" s="1"/>
  <c r="K109" i="5"/>
  <c r="L109" i="5" s="1"/>
  <c r="K108" i="5"/>
  <c r="L108" i="5" s="1"/>
  <c r="K107" i="5"/>
  <c r="L107" i="5" s="1"/>
  <c r="K106" i="5"/>
  <c r="L106" i="5" s="1"/>
  <c r="K105" i="5"/>
  <c r="L105" i="5" s="1"/>
  <c r="K104" i="5"/>
  <c r="L104" i="5" s="1"/>
  <c r="K103" i="5"/>
  <c r="L103" i="5" s="1"/>
  <c r="K102" i="5"/>
  <c r="L102" i="5" s="1"/>
  <c r="K101" i="5"/>
  <c r="L101" i="5" s="1"/>
  <c r="K100" i="5"/>
  <c r="L100" i="5" s="1"/>
  <c r="K99" i="5"/>
  <c r="L99" i="5" s="1"/>
  <c r="K98" i="5"/>
  <c r="L98" i="5" s="1"/>
  <c r="K96" i="5"/>
  <c r="L96" i="5" s="1"/>
  <c r="K95" i="5"/>
  <c r="L95" i="5" s="1"/>
  <c r="K94" i="5"/>
  <c r="L94" i="5" s="1"/>
  <c r="K93" i="5"/>
  <c r="L93" i="5" s="1"/>
  <c r="K92" i="5"/>
  <c r="L92" i="5" s="1"/>
  <c r="K91" i="5"/>
  <c r="L91" i="5" s="1"/>
  <c r="K90" i="5"/>
  <c r="L90" i="5" s="1"/>
  <c r="K89" i="5"/>
  <c r="L89" i="5" s="1"/>
  <c r="K88" i="5"/>
  <c r="L88" i="5" s="1"/>
  <c r="K87" i="5"/>
  <c r="L87" i="5" s="1"/>
  <c r="K86" i="5"/>
  <c r="L86" i="5" s="1"/>
  <c r="K85" i="5"/>
  <c r="L85" i="5" s="1"/>
  <c r="K84" i="5"/>
  <c r="L84" i="5" s="1"/>
  <c r="K83" i="5"/>
  <c r="L83" i="5" s="1"/>
  <c r="K82" i="5"/>
  <c r="L82" i="5" s="1"/>
  <c r="K81" i="5"/>
  <c r="L81" i="5" s="1"/>
  <c r="K80" i="5"/>
  <c r="L80" i="5" s="1"/>
  <c r="K79" i="5"/>
  <c r="L79" i="5" s="1"/>
  <c r="K78" i="5"/>
  <c r="L78" i="5" s="1"/>
  <c r="K77" i="5"/>
  <c r="L77" i="5" s="1"/>
  <c r="K76" i="5"/>
  <c r="L76" i="5" s="1"/>
  <c r="K75" i="5"/>
  <c r="L75" i="5" s="1"/>
  <c r="K74" i="5"/>
  <c r="L74" i="5" s="1"/>
  <c r="K73" i="5"/>
  <c r="L73" i="5" s="1"/>
  <c r="K72" i="5"/>
  <c r="L72" i="5" s="1"/>
  <c r="K71" i="5"/>
  <c r="L71" i="5" s="1"/>
  <c r="K70" i="5"/>
  <c r="L70" i="5" s="1"/>
  <c r="K69" i="5"/>
  <c r="L69" i="5" s="1"/>
  <c r="K68" i="5"/>
  <c r="L68" i="5" s="1"/>
  <c r="K67" i="5"/>
  <c r="L67" i="5" s="1"/>
  <c r="K66" i="5"/>
  <c r="L66" i="5" s="1"/>
  <c r="K65" i="5"/>
  <c r="L65" i="5" s="1"/>
  <c r="K64" i="5"/>
  <c r="L64" i="5" s="1"/>
  <c r="K63" i="5"/>
  <c r="L63" i="5" s="1"/>
  <c r="K62" i="5"/>
  <c r="L62" i="5" s="1"/>
  <c r="K61" i="5"/>
  <c r="L61" i="5" s="1"/>
  <c r="K60" i="5"/>
  <c r="L60" i="5" s="1"/>
  <c r="K59" i="5"/>
  <c r="L59" i="5" s="1"/>
  <c r="K58" i="5"/>
  <c r="L58" i="5" s="1"/>
  <c r="K57" i="5"/>
  <c r="L57" i="5" s="1"/>
  <c r="K56" i="5"/>
  <c r="L56" i="5" s="1"/>
  <c r="K55" i="5"/>
  <c r="L55" i="5" s="1"/>
  <c r="K54" i="5"/>
  <c r="L54" i="5" s="1"/>
  <c r="K53" i="5"/>
  <c r="L53" i="5" s="1"/>
  <c r="K52" i="5"/>
  <c r="L52" i="5" s="1"/>
  <c r="K51" i="5"/>
  <c r="L51" i="5" s="1"/>
  <c r="K50" i="5"/>
  <c r="L50" i="5" s="1"/>
  <c r="K49" i="5"/>
  <c r="L49" i="5" s="1"/>
  <c r="K48" i="5"/>
  <c r="L48" i="5" s="1"/>
  <c r="K47" i="5"/>
  <c r="L47" i="5" s="1"/>
  <c r="K46" i="5"/>
  <c r="L46" i="5" s="1"/>
  <c r="K45" i="5"/>
  <c r="L45" i="5" s="1"/>
  <c r="K44" i="5"/>
  <c r="L44" i="5" s="1"/>
  <c r="K43" i="5"/>
  <c r="L43" i="5" s="1"/>
  <c r="K42" i="5"/>
  <c r="L42" i="5" s="1"/>
  <c r="K41" i="5"/>
  <c r="L41" i="5" s="1"/>
  <c r="K40" i="5"/>
  <c r="L40" i="5" s="1"/>
  <c r="K39" i="5"/>
  <c r="L39" i="5" s="1"/>
  <c r="K38" i="5"/>
  <c r="L38" i="5" s="1"/>
  <c r="K37" i="5"/>
  <c r="L37" i="5" s="1"/>
  <c r="K36" i="5"/>
  <c r="L36" i="5" s="1"/>
  <c r="K35" i="5"/>
  <c r="L35" i="5" s="1"/>
  <c r="K34" i="5"/>
  <c r="L34" i="5" s="1"/>
  <c r="K33" i="5"/>
  <c r="L33" i="5" s="1"/>
  <c r="K32" i="5"/>
  <c r="L32" i="5" s="1"/>
  <c r="K31" i="5"/>
  <c r="L31" i="5" s="1"/>
  <c r="K30" i="5"/>
  <c r="L30" i="5" s="1"/>
  <c r="K29" i="5"/>
  <c r="L29" i="5" s="1"/>
  <c r="K28" i="5"/>
  <c r="L28" i="5" s="1"/>
  <c r="K27" i="5"/>
  <c r="L27" i="5" s="1"/>
  <c r="K26" i="5"/>
  <c r="L26" i="5" s="1"/>
  <c r="K25" i="5"/>
  <c r="L25" i="5" s="1"/>
  <c r="K24" i="5"/>
  <c r="L24" i="5" s="1"/>
  <c r="K23" i="5"/>
  <c r="L23" i="5" s="1"/>
  <c r="K22" i="5"/>
  <c r="L22" i="5" s="1"/>
  <c r="K21" i="5"/>
  <c r="L21" i="5" s="1"/>
  <c r="K20" i="5"/>
  <c r="L20" i="5" s="1"/>
  <c r="K19" i="5"/>
  <c r="L19" i="5" s="1"/>
  <c r="K18" i="5"/>
  <c r="L18" i="5" s="1"/>
  <c r="K17" i="5"/>
  <c r="L17" i="5" s="1"/>
  <c r="L230" i="5"/>
  <c r="L229" i="5"/>
  <c r="L228" i="5"/>
  <c r="L227" i="5"/>
  <c r="L226" i="5"/>
  <c r="L225" i="5"/>
  <c r="L224" i="5"/>
  <c r="L223" i="5"/>
  <c r="L222" i="5"/>
  <c r="L221" i="5"/>
  <c r="L220" i="5"/>
  <c r="L219" i="5"/>
  <c r="L218" i="5"/>
  <c r="L217" i="5"/>
  <c r="L216" i="5"/>
  <c r="L215" i="5"/>
  <c r="L214" i="5"/>
  <c r="L213" i="5"/>
  <c r="L212" i="5"/>
  <c r="L211" i="5"/>
  <c r="L210" i="5"/>
  <c r="L209" i="5"/>
  <c r="L208" i="5"/>
  <c r="K16" i="5"/>
  <c r="L16" i="5" s="1"/>
  <c r="N26" i="14" l="1"/>
  <c r="N25" i="14"/>
  <c r="D20" i="17"/>
  <c r="D24" i="17" s="1"/>
  <c r="D21" i="14"/>
  <c r="W169" i="7"/>
  <c r="Y168" i="7"/>
  <c r="Z168" i="7" s="1"/>
  <c r="AF184" i="7"/>
  <c r="AG184" i="7" s="1"/>
  <c r="AD185" i="7"/>
  <c r="M99" i="14"/>
  <c r="M104" i="14"/>
  <c r="M95" i="14"/>
  <c r="M96" i="14"/>
  <c r="G104" i="14"/>
  <c r="M100" i="14"/>
  <c r="G99" i="14"/>
  <c r="G103" i="14"/>
  <c r="G96" i="14"/>
  <c r="G100" i="14"/>
  <c r="H99" i="14"/>
  <c r="H103" i="14"/>
  <c r="I100" i="14"/>
  <c r="I104" i="14"/>
  <c r="I103" i="14"/>
  <c r="I99" i="14"/>
  <c r="H96" i="14"/>
  <c r="I95" i="14"/>
  <c r="H95" i="14"/>
  <c r="H104" i="14"/>
  <c r="K104" i="14"/>
  <c r="K95" i="14"/>
  <c r="E21" i="14"/>
  <c r="E22" i="14"/>
  <c r="K100" i="14"/>
  <c r="K96" i="14"/>
  <c r="K103" i="14"/>
  <c r="CP19" i="7"/>
  <c r="F22" i="14"/>
  <c r="F31" i="14"/>
  <c r="E251" i="14" s="1"/>
  <c r="F21" i="14"/>
  <c r="F23" i="14"/>
  <c r="F24" i="14"/>
  <c r="E31" i="14"/>
  <c r="D251" i="14" s="1"/>
  <c r="E24" i="14"/>
  <c r="E23" i="14"/>
  <c r="D31" i="14"/>
  <c r="J31" i="14"/>
  <c r="I251" i="14" s="1"/>
  <c r="J22" i="14"/>
  <c r="J23" i="14"/>
  <c r="J21" i="14"/>
  <c r="J24" i="14"/>
  <c r="N96" i="14"/>
  <c r="N95" i="14"/>
  <c r="N100" i="14"/>
  <c r="N104" i="14"/>
  <c r="N103" i="14"/>
  <c r="N99" i="14"/>
  <c r="CP60" i="7"/>
  <c r="CP31" i="7"/>
  <c r="CP47" i="7"/>
  <c r="CP48" i="7"/>
  <c r="CP32" i="7"/>
  <c r="CP61" i="7"/>
  <c r="CP34" i="7"/>
  <c r="CP71" i="7"/>
  <c r="CP35" i="7"/>
  <c r="CP46" i="7"/>
  <c r="CP33" i="7"/>
  <c r="CP62" i="7"/>
  <c r="CP67" i="7"/>
  <c r="CP26" i="7"/>
  <c r="CP39" i="7"/>
  <c r="CP40" i="7"/>
  <c r="CP37" i="7"/>
  <c r="CP49" i="7"/>
  <c r="F62" i="17" s="1"/>
  <c r="F63" i="17" s="1"/>
  <c r="F20" i="17" s="1"/>
  <c r="CP50" i="7"/>
  <c r="CP68" i="7"/>
  <c r="CP88" i="7"/>
  <c r="I62" i="17" s="1"/>
  <c r="I63" i="17" s="1"/>
  <c r="I20" i="17" s="1"/>
  <c r="CP27" i="7"/>
  <c r="CP63" i="7"/>
  <c r="G62" i="17" s="1"/>
  <c r="G63" i="17" s="1"/>
  <c r="G20" i="17" s="1"/>
  <c r="CP36" i="7"/>
  <c r="CP64" i="7"/>
  <c r="CP53" i="7"/>
  <c r="CP65" i="7"/>
  <c r="CP38" i="7"/>
  <c r="E62" i="17" s="1"/>
  <c r="E63" i="17" s="1"/>
  <c r="E20" i="17" s="1"/>
  <c r="CP96" i="7"/>
  <c r="CP52" i="7"/>
  <c r="CP85" i="7"/>
  <c r="CP54" i="7"/>
  <c r="CP25" i="7"/>
  <c r="G21" i="13"/>
  <c r="G22" i="13"/>
  <c r="G23" i="13"/>
  <c r="CP43" i="7"/>
  <c r="CP18" i="7"/>
  <c r="CP69" i="7"/>
  <c r="F238" i="13"/>
  <c r="F22" i="13"/>
  <c r="F21" i="13"/>
  <c r="E238" i="13"/>
  <c r="F23" i="13"/>
  <c r="CP22" i="7"/>
  <c r="P60" i="17"/>
  <c r="O235" i="17"/>
  <c r="P59" i="15"/>
  <c r="P61" i="15" s="1"/>
  <c r="P62" i="15" s="1"/>
  <c r="P20" i="15" s="1"/>
  <c r="O235" i="15"/>
  <c r="N245" i="14"/>
  <c r="O61" i="14"/>
  <c r="O63" i="14" s="1"/>
  <c r="O64" i="14" s="1"/>
  <c r="O20" i="14" s="1"/>
  <c r="CP58" i="7"/>
  <c r="CP70" i="7"/>
  <c r="CP44" i="7"/>
  <c r="CP42" i="7"/>
  <c r="CP66" i="7"/>
  <c r="CP45" i="7"/>
  <c r="CP57" i="7"/>
  <c r="CP23" i="7"/>
  <c r="CP51" i="7"/>
  <c r="CP80" i="7"/>
  <c r="CP93" i="7"/>
  <c r="CP59" i="7"/>
  <c r="J101" i="8"/>
  <c r="J91" i="8"/>
  <c r="J83" i="8"/>
  <c r="J133" i="8"/>
  <c r="J92" i="8"/>
  <c r="J125" i="8"/>
  <c r="J141" i="8"/>
  <c r="J117" i="8"/>
  <c r="J66" i="8"/>
  <c r="J82" i="8"/>
  <c r="J85" i="8"/>
  <c r="J86" i="8"/>
  <c r="J74" i="8"/>
  <c r="J98" i="8"/>
  <c r="J99" i="8"/>
  <c r="J109" i="8"/>
  <c r="J122" i="8"/>
  <c r="J102" i="8"/>
  <c r="J93" i="8"/>
  <c r="J94" i="8"/>
  <c r="J90" i="8"/>
  <c r="J106" i="8"/>
  <c r="D60" i="8"/>
  <c r="D69" i="8"/>
  <c r="D64" i="8"/>
  <c r="D83" i="8"/>
  <c r="D115" i="8"/>
  <c r="D87" i="8"/>
  <c r="D81" i="8"/>
  <c r="D62" i="8"/>
  <c r="D97" i="8"/>
  <c r="D73" i="8"/>
  <c r="D122" i="8"/>
  <c r="D98" i="8"/>
  <c r="D96" i="8"/>
  <c r="D89" i="8"/>
  <c r="D70" i="8"/>
  <c r="D80" i="8"/>
  <c r="D90" i="8"/>
  <c r="D101" i="8"/>
  <c r="D66" i="8"/>
  <c r="D72" i="8"/>
  <c r="D99" i="8"/>
  <c r="D107" i="8"/>
  <c r="O26" i="14" l="1"/>
  <c r="O25" i="14"/>
  <c r="G27" i="13"/>
  <c r="F27" i="13"/>
  <c r="C251" i="14"/>
  <c r="H23" i="13"/>
  <c r="I31" i="14"/>
  <c r="H251" i="14" s="1"/>
  <c r="G22" i="14"/>
  <c r="H22" i="14"/>
  <c r="K23" i="14"/>
  <c r="M24" i="14"/>
  <c r="W170" i="7"/>
  <c r="W179" i="7"/>
  <c r="Y169" i="7"/>
  <c r="Z169" i="7" s="1"/>
  <c r="M31" i="14"/>
  <c r="L251" i="14" s="1"/>
  <c r="M21" i="14"/>
  <c r="M22" i="14"/>
  <c r="AD186" i="7"/>
  <c r="AF185" i="7"/>
  <c r="AG185" i="7" s="1"/>
  <c r="M23" i="14"/>
  <c r="G31" i="14"/>
  <c r="F251" i="14" s="1"/>
  <c r="G24" i="14"/>
  <c r="F247" i="14"/>
  <c r="G23" i="14"/>
  <c r="H21" i="14"/>
  <c r="G21" i="14"/>
  <c r="H31" i="14"/>
  <c r="G251" i="14" s="1"/>
  <c r="H247" i="14"/>
  <c r="H23" i="14"/>
  <c r="I21" i="14"/>
  <c r="H24" i="14"/>
  <c r="I22" i="14"/>
  <c r="I24" i="14"/>
  <c r="K21" i="14"/>
  <c r="I23" i="14"/>
  <c r="K22" i="14"/>
  <c r="K24" i="14"/>
  <c r="K31" i="14"/>
  <c r="J251" i="14" s="1"/>
  <c r="E86" i="16"/>
  <c r="D27" i="14"/>
  <c r="G88" i="17"/>
  <c r="G93" i="17"/>
  <c r="G97" i="17"/>
  <c r="G96" i="17"/>
  <c r="G89" i="17"/>
  <c r="G92" i="17"/>
  <c r="M85" i="16"/>
  <c r="M86" i="16"/>
  <c r="L86" i="16"/>
  <c r="L85" i="16"/>
  <c r="K85" i="16"/>
  <c r="K86" i="16"/>
  <c r="I86" i="16"/>
  <c r="Q85" i="16"/>
  <c r="Q86" i="16"/>
  <c r="N85" i="16"/>
  <c r="N86" i="16"/>
  <c r="D97" i="15"/>
  <c r="D93" i="15"/>
  <c r="D98" i="15"/>
  <c r="D94" i="15"/>
  <c r="D89" i="15"/>
  <c r="D90" i="15"/>
  <c r="CP20" i="7"/>
  <c r="O85" i="16"/>
  <c r="O86" i="16"/>
  <c r="CP21" i="7"/>
  <c r="H86" i="16"/>
  <c r="F86" i="16"/>
  <c r="G86" i="16"/>
  <c r="P86" i="16"/>
  <c r="P85" i="16"/>
  <c r="J85" i="16"/>
  <c r="J86" i="16"/>
  <c r="N22" i="14"/>
  <c r="N31" i="14"/>
  <c r="M251" i="14" s="1"/>
  <c r="N21" i="14"/>
  <c r="N24" i="14"/>
  <c r="N23" i="14"/>
  <c r="O95" i="14"/>
  <c r="O104" i="14"/>
  <c r="O103" i="14"/>
  <c r="O100" i="14"/>
  <c r="O99" i="14"/>
  <c r="O96" i="14"/>
  <c r="E23" i="13"/>
  <c r="E22" i="13"/>
  <c r="I22" i="13"/>
  <c r="D23" i="13"/>
  <c r="D27" i="13" s="1"/>
  <c r="E239" i="13"/>
  <c r="F239" i="13"/>
  <c r="CP86" i="7"/>
  <c r="C247" i="14"/>
  <c r="D238" i="13"/>
  <c r="E21" i="13"/>
  <c r="I23" i="13"/>
  <c r="H238" i="13"/>
  <c r="K247" i="14"/>
  <c r="G247" i="14"/>
  <c r="C238" i="13"/>
  <c r="E247" i="14"/>
  <c r="H22" i="13"/>
  <c r="G238" i="13"/>
  <c r="H21" i="13"/>
  <c r="I247" i="14"/>
  <c r="L247" i="14"/>
  <c r="J247" i="14"/>
  <c r="D247" i="14"/>
  <c r="M247" i="14"/>
  <c r="P235" i="17"/>
  <c r="Q60" i="17"/>
  <c r="P235" i="15"/>
  <c r="Q59" i="15"/>
  <c r="Q61" i="15" s="1"/>
  <c r="Q62" i="15" s="1"/>
  <c r="Q20" i="15" s="1"/>
  <c r="P61" i="14"/>
  <c r="P63" i="14" s="1"/>
  <c r="P64" i="14" s="1"/>
  <c r="P20" i="14" s="1"/>
  <c r="O245" i="14"/>
  <c r="CP97" i="7"/>
  <c r="CP78" i="7"/>
  <c r="CP107" i="7"/>
  <c r="CP103" i="7"/>
  <c r="CP79" i="7"/>
  <c r="CP101" i="7"/>
  <c r="CP74" i="7"/>
  <c r="CP95" i="7"/>
  <c r="CP102" i="7"/>
  <c r="J62" i="17" s="1"/>
  <c r="J63" i="17" s="1"/>
  <c r="J20" i="17" s="1"/>
  <c r="CP84" i="7"/>
  <c r="CP89" i="7"/>
  <c r="CP81" i="7"/>
  <c r="CP104" i="7"/>
  <c r="CP77" i="7"/>
  <c r="CP87" i="7"/>
  <c r="CP76" i="7"/>
  <c r="H62" i="17" s="1"/>
  <c r="H63" i="17" s="1"/>
  <c r="H20" i="17" s="1"/>
  <c r="J108" i="8"/>
  <c r="J116" i="8"/>
  <c r="J131" i="8"/>
  <c r="J139" i="8"/>
  <c r="J155" i="8"/>
  <c r="J115" i="8"/>
  <c r="J121" i="8"/>
  <c r="J107" i="8"/>
  <c r="J163" i="8"/>
  <c r="J105" i="8"/>
  <c r="J128" i="8"/>
  <c r="J124" i="8"/>
  <c r="J120" i="8"/>
  <c r="J104" i="8"/>
  <c r="J147" i="8"/>
  <c r="J113" i="8"/>
  <c r="J112" i="8"/>
  <c r="J144" i="8"/>
  <c r="J96" i="8"/>
  <c r="J88" i="8"/>
  <c r="J114" i="8"/>
  <c r="J123" i="8"/>
  <c r="D118" i="8"/>
  <c r="D137" i="8"/>
  <c r="D121" i="8"/>
  <c r="D102" i="8"/>
  <c r="D105" i="8"/>
  <c r="D112" i="8"/>
  <c r="D120" i="8"/>
  <c r="D84" i="8"/>
  <c r="D92" i="8"/>
  <c r="D144" i="8"/>
  <c r="D86" i="8"/>
  <c r="D119" i="8"/>
  <c r="D94" i="8"/>
  <c r="D103" i="8"/>
  <c r="D82" i="8"/>
  <c r="D91" i="8"/>
  <c r="D88" i="8"/>
  <c r="D123" i="8"/>
  <c r="D129" i="8"/>
  <c r="D111" i="8"/>
  <c r="D95" i="8"/>
  <c r="D109" i="8"/>
  <c r="E27" i="13" l="1"/>
  <c r="H27" i="13"/>
  <c r="D98" i="13"/>
  <c r="I27" i="13"/>
  <c r="P26" i="14"/>
  <c r="P25" i="14"/>
  <c r="D98" i="14"/>
  <c r="D101" i="14" s="1"/>
  <c r="D102" i="14" s="1"/>
  <c r="F25" i="17"/>
  <c r="G25" i="17"/>
  <c r="E21" i="16"/>
  <c r="Y179" i="7"/>
  <c r="Z179" i="7" s="1"/>
  <c r="W171" i="7"/>
  <c r="Y170" i="7"/>
  <c r="Z170" i="7" s="1"/>
  <c r="D85" i="16"/>
  <c r="D86" i="16"/>
  <c r="AF186" i="7"/>
  <c r="AG186" i="7" s="1"/>
  <c r="AD187" i="7"/>
  <c r="G27" i="14"/>
  <c r="G98" i="14" s="1"/>
  <c r="G101" i="14" s="1"/>
  <c r="G102" i="14" s="1"/>
  <c r="F248" i="14"/>
  <c r="I27" i="14"/>
  <c r="I98" i="14" s="1"/>
  <c r="I101" i="14" s="1"/>
  <c r="I102" i="14" s="1"/>
  <c r="H248" i="14"/>
  <c r="C239" i="13"/>
  <c r="F21" i="17"/>
  <c r="F30" i="17"/>
  <c r="E241" i="17" s="1"/>
  <c r="F24" i="17"/>
  <c r="P231" i="16"/>
  <c r="Q22" i="16"/>
  <c r="Q29" i="16"/>
  <c r="P235" i="16" s="1"/>
  <c r="Q23" i="16"/>
  <c r="Q21" i="16"/>
  <c r="D97" i="17"/>
  <c r="D92" i="17"/>
  <c r="D89" i="17"/>
  <c r="D96" i="17"/>
  <c r="D93" i="17"/>
  <c r="D88" i="17"/>
  <c r="I93" i="17"/>
  <c r="I97" i="17"/>
  <c r="I92" i="17"/>
  <c r="I96" i="17"/>
  <c r="I88" i="17"/>
  <c r="I89" i="17"/>
  <c r="F23" i="17"/>
  <c r="I231" i="16"/>
  <c r="J21" i="16"/>
  <c r="J23" i="16"/>
  <c r="J22" i="16"/>
  <c r="J29" i="16"/>
  <c r="I235" i="16" s="1"/>
  <c r="K29" i="16"/>
  <c r="J235" i="16" s="1"/>
  <c r="K23" i="16"/>
  <c r="J231" i="16"/>
  <c r="K21" i="16"/>
  <c r="K22" i="16"/>
  <c r="L23" i="16"/>
  <c r="L22" i="16"/>
  <c r="L21" i="16"/>
  <c r="K231" i="16"/>
  <c r="L29" i="16"/>
  <c r="K235" i="16" s="1"/>
  <c r="M23" i="16"/>
  <c r="L231" i="16"/>
  <c r="M21" i="16"/>
  <c r="M29" i="16"/>
  <c r="L235" i="16" s="1"/>
  <c r="M22" i="16"/>
  <c r="F22" i="17"/>
  <c r="H29" i="16"/>
  <c r="G235" i="16" s="1"/>
  <c r="H21" i="16"/>
  <c r="H22" i="16"/>
  <c r="G231" i="16"/>
  <c r="H23" i="16"/>
  <c r="I23" i="16"/>
  <c r="I21" i="16"/>
  <c r="I29" i="16"/>
  <c r="H235" i="16" s="1"/>
  <c r="I22" i="16"/>
  <c r="H231" i="16"/>
  <c r="E92" i="17"/>
  <c r="E96" i="17"/>
  <c r="E88" i="17"/>
  <c r="E93" i="17"/>
  <c r="E97" i="17"/>
  <c r="E89" i="17"/>
  <c r="F231" i="16"/>
  <c r="G23" i="16"/>
  <c r="G21" i="16"/>
  <c r="G22" i="16"/>
  <c r="G29" i="16"/>
  <c r="F235" i="16" s="1"/>
  <c r="N22" i="16"/>
  <c r="N29" i="16"/>
  <c r="M235" i="16" s="1"/>
  <c r="M231" i="16"/>
  <c r="N23" i="16"/>
  <c r="N21" i="16"/>
  <c r="Q231" i="16"/>
  <c r="Q235" i="16"/>
  <c r="C250" i="13"/>
  <c r="O231" i="16"/>
  <c r="P21" i="16"/>
  <c r="P22" i="16"/>
  <c r="P29" i="16"/>
  <c r="O235" i="16" s="1"/>
  <c r="P23" i="16"/>
  <c r="H97" i="17"/>
  <c r="H89" i="17"/>
  <c r="H92" i="17"/>
  <c r="H96" i="17"/>
  <c r="H93" i="17"/>
  <c r="H88" i="17"/>
  <c r="E90" i="15"/>
  <c r="E98" i="15"/>
  <c r="E97" i="15"/>
  <c r="E93" i="15"/>
  <c r="E94" i="15"/>
  <c r="E89" i="15"/>
  <c r="E237" i="17"/>
  <c r="F21" i="16"/>
  <c r="F22" i="16"/>
  <c r="F23" i="16"/>
  <c r="F29" i="16"/>
  <c r="E235" i="16" s="1"/>
  <c r="E231" i="16"/>
  <c r="O21" i="16"/>
  <c r="O23" i="16"/>
  <c r="O22" i="16"/>
  <c r="O29" i="16"/>
  <c r="N235" i="16" s="1"/>
  <c r="N231" i="16"/>
  <c r="F97" i="17"/>
  <c r="F96" i="17"/>
  <c r="F93" i="17"/>
  <c r="F88" i="17"/>
  <c r="F89" i="17"/>
  <c r="F92" i="17"/>
  <c r="D24" i="15"/>
  <c r="D23" i="15"/>
  <c r="D29" i="15"/>
  <c r="C241" i="15" s="1"/>
  <c r="G24" i="17"/>
  <c r="G23" i="17"/>
  <c r="G30" i="17"/>
  <c r="F241" i="17" s="1"/>
  <c r="G21" i="17"/>
  <c r="G22" i="17"/>
  <c r="P95" i="14"/>
  <c r="P104" i="14"/>
  <c r="P103" i="14"/>
  <c r="P100" i="14"/>
  <c r="P99" i="14"/>
  <c r="P96" i="14"/>
  <c r="O23" i="14"/>
  <c r="O31" i="14"/>
  <c r="N251" i="14" s="1"/>
  <c r="O22" i="14"/>
  <c r="O21" i="14"/>
  <c r="O24" i="14"/>
  <c r="H239" i="13"/>
  <c r="G239" i="13"/>
  <c r="M27" i="14"/>
  <c r="M98" i="14" s="1"/>
  <c r="L248" i="14"/>
  <c r="J27" i="14"/>
  <c r="J98" i="14" s="1"/>
  <c r="I248" i="14"/>
  <c r="F27" i="14"/>
  <c r="F98" i="14" s="1"/>
  <c r="E248" i="14"/>
  <c r="H27" i="14"/>
  <c r="H98" i="14" s="1"/>
  <c r="G248" i="14"/>
  <c r="C248" i="14"/>
  <c r="J248" i="14"/>
  <c r="E27" i="14"/>
  <c r="E98" i="14" s="1"/>
  <c r="D248" i="14"/>
  <c r="L27" i="14"/>
  <c r="L98" i="14" s="1"/>
  <c r="K248" i="14"/>
  <c r="N27" i="14"/>
  <c r="N98" i="14" s="1"/>
  <c r="M248" i="14"/>
  <c r="D239" i="13"/>
  <c r="K27" i="14"/>
  <c r="K98" i="14" s="1"/>
  <c r="G98" i="13"/>
  <c r="F98" i="13"/>
  <c r="C237" i="15"/>
  <c r="F237" i="17"/>
  <c r="N247" i="14"/>
  <c r="Q235" i="17"/>
  <c r="S60" i="17"/>
  <c r="Q235" i="15"/>
  <c r="S59" i="15"/>
  <c r="S20" i="15" s="1"/>
  <c r="S25" i="15" s="1"/>
  <c r="S27" i="15" s="1"/>
  <c r="S28" i="15" s="1"/>
  <c r="Q61" i="14"/>
  <c r="Q63" i="14" s="1"/>
  <c r="Q64" i="14" s="1"/>
  <c r="Q20" i="14" s="1"/>
  <c r="P245" i="14"/>
  <c r="J146" i="8"/>
  <c r="J118" i="8"/>
  <c r="J169" i="8"/>
  <c r="J150" i="8"/>
  <c r="J143" i="8"/>
  <c r="J153" i="8"/>
  <c r="J135" i="8"/>
  <c r="J161" i="8"/>
  <c r="J145" i="8"/>
  <c r="J166" i="8"/>
  <c r="J126" i="8"/>
  <c r="J127" i="8"/>
  <c r="J137" i="8"/>
  <c r="J138" i="8"/>
  <c r="J110" i="8"/>
  <c r="J129" i="8"/>
  <c r="J136" i="8"/>
  <c r="J134" i="8"/>
  <c r="J142" i="8"/>
  <c r="J185" i="8"/>
  <c r="J177" i="8"/>
  <c r="J130" i="8"/>
  <c r="D133" i="8"/>
  <c r="D113" i="8"/>
  <c r="D106" i="8"/>
  <c r="D124" i="8"/>
  <c r="D104" i="8"/>
  <c r="D142" i="8"/>
  <c r="D151" i="8"/>
  <c r="D108" i="8"/>
  <c r="D143" i="8"/>
  <c r="D141" i="8"/>
  <c r="D145" i="8"/>
  <c r="D166" i="8"/>
  <c r="D134" i="8"/>
  <c r="D131" i="8"/>
  <c r="D125" i="8"/>
  <c r="D159" i="8"/>
  <c r="D110" i="8"/>
  <c r="D116" i="8"/>
  <c r="D114" i="8"/>
  <c r="D117" i="8"/>
  <c r="D127" i="8"/>
  <c r="D140" i="8"/>
  <c r="Q26" i="14" l="1"/>
  <c r="Q25" i="14"/>
  <c r="D105" i="14"/>
  <c r="D106" i="14" s="1"/>
  <c r="D107" i="14" s="1"/>
  <c r="D118" i="14" s="1"/>
  <c r="D120" i="14" s="1"/>
  <c r="D28" i="14" s="1"/>
  <c r="F238" i="17"/>
  <c r="E238" i="17"/>
  <c r="H25" i="17"/>
  <c r="I25" i="17"/>
  <c r="G26" i="17"/>
  <c r="G91" i="17" s="1"/>
  <c r="F26" i="17"/>
  <c r="F91" i="17" s="1"/>
  <c r="F98" i="17" s="1"/>
  <c r="F99" i="17" s="1"/>
  <c r="E25" i="17"/>
  <c r="C237" i="17"/>
  <c r="D25" i="17"/>
  <c r="C235" i="16"/>
  <c r="E23" i="16"/>
  <c r="D231" i="16"/>
  <c r="C243" i="16" s="1"/>
  <c r="E29" i="16"/>
  <c r="D235" i="16" s="1"/>
  <c r="E22" i="16"/>
  <c r="C251" i="13"/>
  <c r="W172" i="7"/>
  <c r="Y172" i="7" s="1"/>
  <c r="Z172" i="7" s="1"/>
  <c r="Y171" i="7"/>
  <c r="Z171" i="7" s="1"/>
  <c r="W180" i="7"/>
  <c r="H232" i="16"/>
  <c r="L25" i="16"/>
  <c r="L88" i="16" s="1"/>
  <c r="G105" i="14"/>
  <c r="G106" i="14" s="1"/>
  <c r="G107" i="14" s="1"/>
  <c r="G118" i="14" s="1"/>
  <c r="G120" i="14" s="1"/>
  <c r="G28" i="14" s="1"/>
  <c r="AF187" i="7"/>
  <c r="AG187" i="7" s="1"/>
  <c r="AD188" i="7"/>
  <c r="I105" i="14"/>
  <c r="I106" i="14" s="1"/>
  <c r="I107" i="14" s="1"/>
  <c r="I118" i="14" s="1"/>
  <c r="I120" i="14" s="1"/>
  <c r="I28" i="14" s="1"/>
  <c r="N25" i="16"/>
  <c r="N88" i="16" s="1"/>
  <c r="L232" i="16"/>
  <c r="J232" i="16"/>
  <c r="P25" i="16"/>
  <c r="P88" i="16" s="1"/>
  <c r="Q232" i="16"/>
  <c r="J25" i="16"/>
  <c r="J88" i="16" s="1"/>
  <c r="Q25" i="16"/>
  <c r="Q88" i="16" s="1"/>
  <c r="O25" i="16"/>
  <c r="O88" i="16" s="1"/>
  <c r="G25" i="16"/>
  <c r="G88" i="16" s="1"/>
  <c r="F25" i="16"/>
  <c r="F88" i="16" s="1"/>
  <c r="G232" i="16"/>
  <c r="E232" i="16"/>
  <c r="E21" i="17"/>
  <c r="E23" i="17"/>
  <c r="E30" i="17"/>
  <c r="D241" i="17" s="1"/>
  <c r="D237" i="17"/>
  <c r="E22" i="17"/>
  <c r="E24" i="17"/>
  <c r="H25" i="16"/>
  <c r="H88" i="16" s="1"/>
  <c r="J92" i="17"/>
  <c r="J96" i="17"/>
  <c r="J93" i="17"/>
  <c r="J89" i="17"/>
  <c r="J97" i="17"/>
  <c r="J88" i="17"/>
  <c r="D21" i="17"/>
  <c r="D22" i="17"/>
  <c r="D23" i="17"/>
  <c r="D30" i="17"/>
  <c r="N232" i="16"/>
  <c r="I25" i="16"/>
  <c r="I88" i="16" s="1"/>
  <c r="K25" i="16"/>
  <c r="K88" i="16" s="1"/>
  <c r="P232" i="16"/>
  <c r="M232" i="16"/>
  <c r="F232" i="16"/>
  <c r="M25" i="16"/>
  <c r="M88" i="16" s="1"/>
  <c r="I232" i="16"/>
  <c r="O232" i="16"/>
  <c r="K232" i="16"/>
  <c r="F90" i="15"/>
  <c r="F98" i="15"/>
  <c r="F89" i="15"/>
  <c r="F93" i="15"/>
  <c r="F94" i="15"/>
  <c r="F97" i="15"/>
  <c r="E24" i="15"/>
  <c r="E29" i="15"/>
  <c r="D241" i="15" s="1"/>
  <c r="E23" i="15"/>
  <c r="H30" i="17"/>
  <c r="G241" i="17" s="1"/>
  <c r="H23" i="17"/>
  <c r="H21" i="17"/>
  <c r="H22" i="17"/>
  <c r="H24" i="17"/>
  <c r="I21" i="17"/>
  <c r="I22" i="17"/>
  <c r="I23" i="17"/>
  <c r="I24" i="17"/>
  <c r="I30" i="17"/>
  <c r="H241" i="17" s="1"/>
  <c r="Q104" i="14"/>
  <c r="Q100" i="14"/>
  <c r="Q99" i="14"/>
  <c r="Q96" i="14"/>
  <c r="Q95" i="14"/>
  <c r="Q103" i="14"/>
  <c r="P23" i="14"/>
  <c r="P21" i="14"/>
  <c r="P31" i="14"/>
  <c r="P22" i="14"/>
  <c r="P24" i="14"/>
  <c r="H105" i="14"/>
  <c r="H106" i="14" s="1"/>
  <c r="H101" i="14"/>
  <c r="H102" i="14" s="1"/>
  <c r="N105" i="14"/>
  <c r="N106" i="14" s="1"/>
  <c r="N101" i="14"/>
  <c r="N102" i="14" s="1"/>
  <c r="L105" i="14"/>
  <c r="L106" i="14" s="1"/>
  <c r="L101" i="14"/>
  <c r="L102" i="14" s="1"/>
  <c r="F105" i="14"/>
  <c r="F106" i="14" s="1"/>
  <c r="F101" i="14"/>
  <c r="F102" i="14" s="1"/>
  <c r="K105" i="14"/>
  <c r="K106" i="14" s="1"/>
  <c r="K101" i="14"/>
  <c r="K102" i="14" s="1"/>
  <c r="E105" i="14"/>
  <c r="E106" i="14" s="1"/>
  <c r="E101" i="14"/>
  <c r="E102" i="14" s="1"/>
  <c r="J105" i="14"/>
  <c r="J106" i="14" s="1"/>
  <c r="J101" i="14"/>
  <c r="J102" i="14" s="1"/>
  <c r="M105" i="14"/>
  <c r="M106" i="14" s="1"/>
  <c r="M101" i="14"/>
  <c r="M102" i="14" s="1"/>
  <c r="D25" i="15"/>
  <c r="D92" i="15" s="1"/>
  <c r="D101" i="13"/>
  <c r="D102" i="13" s="1"/>
  <c r="D105" i="13"/>
  <c r="D106" i="13" s="1"/>
  <c r="C238" i="15"/>
  <c r="O27" i="14"/>
  <c r="O98" i="14" s="1"/>
  <c r="N248" i="14"/>
  <c r="F101" i="13"/>
  <c r="F102" i="13" s="1"/>
  <c r="F105" i="13"/>
  <c r="F106" i="13" s="1"/>
  <c r="G101" i="13"/>
  <c r="G102" i="13" s="1"/>
  <c r="G105" i="13"/>
  <c r="G106" i="13" s="1"/>
  <c r="H98" i="13"/>
  <c r="H105" i="13" s="1"/>
  <c r="E98" i="13"/>
  <c r="I98" i="13"/>
  <c r="I101" i="13" s="1"/>
  <c r="D237" i="15"/>
  <c r="G237" i="17"/>
  <c r="H237" i="17"/>
  <c r="O247" i="14"/>
  <c r="Q245" i="14"/>
  <c r="J172" i="8"/>
  <c r="J207" i="8"/>
  <c r="J151" i="8"/>
  <c r="J149" i="8"/>
  <c r="J183" i="8"/>
  <c r="J164" i="8"/>
  <c r="J132" i="8"/>
  <c r="J148" i="8"/>
  <c r="J157" i="8"/>
  <c r="J191" i="8"/>
  <c r="J140" i="8"/>
  <c r="J152" i="8"/>
  <c r="J156" i="8"/>
  <c r="J160" i="8"/>
  <c r="J188" i="8"/>
  <c r="J175" i="8"/>
  <c r="J199" i="8"/>
  <c r="J158" i="8"/>
  <c r="J159" i="8"/>
  <c r="J167" i="8"/>
  <c r="J165" i="8"/>
  <c r="J168" i="8"/>
  <c r="D135" i="8"/>
  <c r="D149" i="8"/>
  <c r="D132" i="8"/>
  <c r="D188" i="8"/>
  <c r="D130" i="8"/>
  <c r="D146" i="8"/>
  <c r="D153" i="8"/>
  <c r="D162" i="8"/>
  <c r="D139" i="8"/>
  <c r="D181" i="8"/>
  <c r="D128" i="8"/>
  <c r="D163" i="8"/>
  <c r="D164" i="8"/>
  <c r="D136" i="8"/>
  <c r="D147" i="8"/>
  <c r="D167" i="8"/>
  <c r="D173" i="8"/>
  <c r="D138" i="8"/>
  <c r="D156" i="8"/>
  <c r="D165" i="8"/>
  <c r="D126" i="8"/>
  <c r="D155" i="8"/>
  <c r="C241" i="17" l="1"/>
  <c r="O251" i="14"/>
  <c r="D29" i="14"/>
  <c r="D30" i="14" s="1"/>
  <c r="P95" i="16"/>
  <c r="P96" i="16" s="1"/>
  <c r="P91" i="16"/>
  <c r="P92" i="16" s="1"/>
  <c r="Q95" i="16"/>
  <c r="Q96" i="16" s="1"/>
  <c r="Q91" i="16"/>
  <c r="Q92" i="16" s="1"/>
  <c r="K95" i="16"/>
  <c r="K96" i="16" s="1"/>
  <c r="K91" i="16"/>
  <c r="K92" i="16" s="1"/>
  <c r="J95" i="16"/>
  <c r="J96" i="16" s="1"/>
  <c r="J91" i="16"/>
  <c r="J92" i="16" s="1"/>
  <c r="O95" i="16"/>
  <c r="O96" i="16" s="1"/>
  <c r="O91" i="16"/>
  <c r="O92" i="16" s="1"/>
  <c r="H95" i="16"/>
  <c r="H96" i="16" s="1"/>
  <c r="H91" i="16"/>
  <c r="H92" i="16" s="1"/>
  <c r="I95" i="16"/>
  <c r="I96" i="16" s="1"/>
  <c r="I91" i="16"/>
  <c r="I92" i="16" s="1"/>
  <c r="N91" i="16"/>
  <c r="N92" i="16" s="1"/>
  <c r="N95" i="16"/>
  <c r="N96" i="16" s="1"/>
  <c r="L91" i="16"/>
  <c r="L92" i="16" s="1"/>
  <c r="L95" i="16"/>
  <c r="L96" i="16" s="1"/>
  <c r="G95" i="16"/>
  <c r="G96" i="16" s="1"/>
  <c r="G91" i="16"/>
  <c r="G92" i="16" s="1"/>
  <c r="M91" i="16"/>
  <c r="M92" i="16" s="1"/>
  <c r="M95" i="16"/>
  <c r="M96" i="16" s="1"/>
  <c r="F95" i="16"/>
  <c r="F96" i="16" s="1"/>
  <c r="F91" i="16"/>
  <c r="F92" i="16" s="1"/>
  <c r="I26" i="17"/>
  <c r="I91" i="17" s="1"/>
  <c r="H26" i="17"/>
  <c r="H91" i="17" s="1"/>
  <c r="D238" i="17"/>
  <c r="H238" i="17"/>
  <c r="I237" i="17"/>
  <c r="J25" i="17"/>
  <c r="G238" i="17"/>
  <c r="E26" i="17"/>
  <c r="E91" i="17" s="1"/>
  <c r="C238" i="17"/>
  <c r="D26" i="17"/>
  <c r="D91" i="17" s="1"/>
  <c r="C248" i="16"/>
  <c r="C232" i="16"/>
  <c r="E25" i="16"/>
  <c r="E88" i="16" s="1"/>
  <c r="D232" i="16"/>
  <c r="W181" i="7"/>
  <c r="Y180" i="7"/>
  <c r="Z180" i="7" s="1"/>
  <c r="AF188" i="7"/>
  <c r="AG188" i="7" s="1"/>
  <c r="AD189" i="7"/>
  <c r="AF189" i="7" s="1"/>
  <c r="AG189" i="7" s="1"/>
  <c r="F94" i="17"/>
  <c r="F95" i="17" s="1"/>
  <c r="F100" i="17" s="1"/>
  <c r="F110" i="17" s="1"/>
  <c r="D107" i="13"/>
  <c r="D118" i="13" s="1"/>
  <c r="D120" i="13" s="1"/>
  <c r="D28" i="13" s="1"/>
  <c r="J23" i="17"/>
  <c r="J30" i="17"/>
  <c r="I241" i="17" s="1"/>
  <c r="J24" i="17"/>
  <c r="J22" i="17"/>
  <c r="J21" i="17"/>
  <c r="F107" i="14"/>
  <c r="F118" i="14" s="1"/>
  <c r="F24" i="15"/>
  <c r="F29" i="15"/>
  <c r="E241" i="15" s="1"/>
  <c r="F23" i="15"/>
  <c r="J107" i="14"/>
  <c r="J118" i="14" s="1"/>
  <c r="J120" i="14" s="1"/>
  <c r="E107" i="14"/>
  <c r="E118" i="14" s="1"/>
  <c r="Q24" i="14"/>
  <c r="Q23" i="14"/>
  <c r="Q31" i="14"/>
  <c r="Q21" i="14"/>
  <c r="Q22" i="14"/>
  <c r="D99" i="15"/>
  <c r="D100" i="15" s="1"/>
  <c r="D95" i="15"/>
  <c r="D96" i="15" s="1"/>
  <c r="G98" i="17"/>
  <c r="G99" i="17" s="1"/>
  <c r="G94" i="17"/>
  <c r="G95" i="17" s="1"/>
  <c r="L107" i="14"/>
  <c r="L118" i="14" s="1"/>
  <c r="L120" i="14" s="1"/>
  <c r="H107" i="14"/>
  <c r="H118" i="14" s="1"/>
  <c r="N107" i="14"/>
  <c r="N118" i="14" s="1"/>
  <c r="N120" i="14" s="1"/>
  <c r="N28" i="14" s="1"/>
  <c r="O105" i="14"/>
  <c r="O106" i="14" s="1"/>
  <c r="O101" i="14"/>
  <c r="O102" i="14" s="1"/>
  <c r="K107" i="14"/>
  <c r="K118" i="14" s="1"/>
  <c r="K120" i="14" s="1"/>
  <c r="K28" i="14" s="1"/>
  <c r="M107" i="14"/>
  <c r="M118" i="14" s="1"/>
  <c r="M120" i="14" s="1"/>
  <c r="E25" i="15"/>
  <c r="E92" i="15" s="1"/>
  <c r="F107" i="13"/>
  <c r="F118" i="13" s="1"/>
  <c r="F120" i="13" s="1"/>
  <c r="F28" i="13" s="1"/>
  <c r="H249" i="14"/>
  <c r="G107" i="13"/>
  <c r="D238" i="15"/>
  <c r="O248" i="14"/>
  <c r="F249" i="14"/>
  <c r="G29" i="14"/>
  <c r="G30" i="14" s="1"/>
  <c r="G32" i="14" s="1"/>
  <c r="P27" i="14"/>
  <c r="P98" i="14" s="1"/>
  <c r="E101" i="13"/>
  <c r="E102" i="13" s="1"/>
  <c r="E105" i="13"/>
  <c r="E106" i="13" s="1"/>
  <c r="H101" i="13"/>
  <c r="H102" i="13" s="1"/>
  <c r="H106" i="13"/>
  <c r="I102" i="13"/>
  <c r="I105" i="13"/>
  <c r="I106" i="13" s="1"/>
  <c r="P247" i="14"/>
  <c r="E237" i="15"/>
  <c r="J170" i="8"/>
  <c r="J197" i="8"/>
  <c r="J181" i="8"/>
  <c r="J210" i="8"/>
  <c r="J162" i="8"/>
  <c r="J154" i="8"/>
  <c r="J173" i="8"/>
  <c r="J171" i="8"/>
  <c r="J189" i="8"/>
  <c r="J190" i="8"/>
  <c r="J180" i="8"/>
  <c r="J182" i="8"/>
  <c r="J213" i="8"/>
  <c r="J186" i="8"/>
  <c r="J229" i="8"/>
  <c r="J174" i="8"/>
  <c r="J187" i="8"/>
  <c r="J221" i="8"/>
  <c r="J178" i="8"/>
  <c r="J179" i="8"/>
  <c r="J205" i="8"/>
  <c r="J194" i="8"/>
  <c r="D158" i="8"/>
  <c r="D168" i="8"/>
  <c r="D210" i="8"/>
  <c r="D203" i="8"/>
  <c r="D171" i="8"/>
  <c r="D148" i="8"/>
  <c r="D186" i="8"/>
  <c r="D189" i="8"/>
  <c r="D185" i="8"/>
  <c r="D184" i="8"/>
  <c r="D177" i="8"/>
  <c r="D187" i="8"/>
  <c r="D169" i="8"/>
  <c r="D150" i="8"/>
  <c r="D154" i="8"/>
  <c r="D178" i="8"/>
  <c r="D175" i="8"/>
  <c r="D160" i="8"/>
  <c r="D195" i="8"/>
  <c r="D161" i="8"/>
  <c r="D152" i="8"/>
  <c r="D157" i="8"/>
  <c r="D32" i="14" l="1"/>
  <c r="D36" i="14" s="1"/>
  <c r="P251" i="14"/>
  <c r="D101" i="15"/>
  <c r="D112" i="15" s="1"/>
  <c r="K97" i="16"/>
  <c r="K107" i="16" s="1"/>
  <c r="G97" i="16"/>
  <c r="G107" i="16" s="1"/>
  <c r="G109" i="16" s="1"/>
  <c r="G26" i="16" s="1"/>
  <c r="H97" i="16"/>
  <c r="H107" i="16" s="1"/>
  <c r="F97" i="16"/>
  <c r="F107" i="16" s="1"/>
  <c r="F109" i="16" s="1"/>
  <c r="F26" i="16" s="1"/>
  <c r="J97" i="16"/>
  <c r="J107" i="16" s="1"/>
  <c r="J109" i="16" s="1"/>
  <c r="J26" i="16" s="1"/>
  <c r="J27" i="16" s="1"/>
  <c r="J28" i="16" s="1"/>
  <c r="I97" i="16"/>
  <c r="I107" i="16" s="1"/>
  <c r="P97" i="16"/>
  <c r="P107" i="16" s="1"/>
  <c r="P109" i="16" s="1"/>
  <c r="P26" i="16" s="1"/>
  <c r="M97" i="16"/>
  <c r="M107" i="16" s="1"/>
  <c r="O97" i="16"/>
  <c r="O107" i="16" s="1"/>
  <c r="O109" i="16" s="1"/>
  <c r="O26" i="16" s="1"/>
  <c r="Q97" i="16"/>
  <c r="Q107" i="16" s="1"/>
  <c r="Q109" i="16" s="1"/>
  <c r="Q26" i="16" s="1"/>
  <c r="L97" i="16"/>
  <c r="L107" i="16" s="1"/>
  <c r="L109" i="16" s="1"/>
  <c r="L26" i="16" s="1"/>
  <c r="K233" i="16" s="1"/>
  <c r="E91" i="16"/>
  <c r="E92" i="16" s="1"/>
  <c r="E95" i="16"/>
  <c r="E96" i="16" s="1"/>
  <c r="N97" i="16"/>
  <c r="N107" i="16" s="1"/>
  <c r="N109" i="16" s="1"/>
  <c r="N26" i="16" s="1"/>
  <c r="J26" i="17"/>
  <c r="J91" i="17" s="1"/>
  <c r="J98" i="17" s="1"/>
  <c r="J99" i="17" s="1"/>
  <c r="I238" i="17"/>
  <c r="C244" i="16"/>
  <c r="W182" i="7"/>
  <c r="Y181" i="7"/>
  <c r="Z181" i="7" s="1"/>
  <c r="J28" i="14"/>
  <c r="I249" i="14" s="1"/>
  <c r="L28" i="14"/>
  <c r="K249" i="14" s="1"/>
  <c r="M28" i="14"/>
  <c r="L249" i="14" s="1"/>
  <c r="D29" i="13"/>
  <c r="D30" i="13" s="1"/>
  <c r="D94" i="17"/>
  <c r="D95" i="17" s="1"/>
  <c r="D98" i="17"/>
  <c r="D99" i="17" s="1"/>
  <c r="E98" i="17"/>
  <c r="E99" i="17" s="1"/>
  <c r="E94" i="17"/>
  <c r="E95" i="17" s="1"/>
  <c r="I98" i="17"/>
  <c r="I99" i="17" s="1"/>
  <c r="I94" i="17"/>
  <c r="I95" i="17" s="1"/>
  <c r="G100" i="17"/>
  <c r="G110" i="17" s="1"/>
  <c r="G112" i="17" s="1"/>
  <c r="G27" i="17" s="1"/>
  <c r="O107" i="14"/>
  <c r="O118" i="14" s="1"/>
  <c r="O120" i="14" s="1"/>
  <c r="O28" i="14" s="1"/>
  <c r="S31" i="14"/>
  <c r="E99" i="15"/>
  <c r="E100" i="15" s="1"/>
  <c r="E95" i="15"/>
  <c r="E96" i="15" s="1"/>
  <c r="H98" i="17"/>
  <c r="H99" i="17" s="1"/>
  <c r="H94" i="17"/>
  <c r="H95" i="17" s="1"/>
  <c r="P101" i="14"/>
  <c r="P102" i="14" s="1"/>
  <c r="P105" i="14"/>
  <c r="P106" i="14" s="1"/>
  <c r="F25" i="15"/>
  <c r="F92" i="15" s="1"/>
  <c r="G118" i="13"/>
  <c r="G120" i="13" s="1"/>
  <c r="G35" i="14"/>
  <c r="G34" i="14"/>
  <c r="G36" i="14"/>
  <c r="F120" i="14"/>
  <c r="F28" i="14" s="1"/>
  <c r="E120" i="14"/>
  <c r="E28" i="14" s="1"/>
  <c r="F112" i="17"/>
  <c r="F27" i="17" s="1"/>
  <c r="E238" i="15"/>
  <c r="I29" i="14"/>
  <c r="I30" i="14" s="1"/>
  <c r="H107" i="13"/>
  <c r="H118" i="13" s="1"/>
  <c r="H120" i="13" s="1"/>
  <c r="H28" i="13" s="1"/>
  <c r="E107" i="13"/>
  <c r="E118" i="13" s="1"/>
  <c r="E120" i="13" s="1"/>
  <c r="E28" i="13" s="1"/>
  <c r="I107" i="13"/>
  <c r="I118" i="13" s="1"/>
  <c r="I120" i="13" s="1"/>
  <c r="C249" i="14"/>
  <c r="M249" i="14"/>
  <c r="N29" i="14"/>
  <c r="N30" i="14" s="1"/>
  <c r="F250" i="14"/>
  <c r="P248" i="14"/>
  <c r="J249" i="14"/>
  <c r="K29" i="14"/>
  <c r="K30" i="14" s="1"/>
  <c r="Q27" i="14"/>
  <c r="Q98" i="14" s="1"/>
  <c r="E240" i="13"/>
  <c r="F29" i="13"/>
  <c r="F30" i="13" s="1"/>
  <c r="F32" i="13" s="1"/>
  <c r="Q247" i="14"/>
  <c r="C259" i="14" s="1"/>
  <c r="J204" i="8"/>
  <c r="J232" i="8"/>
  <c r="J200" i="8"/>
  <c r="J251" i="8"/>
  <c r="J202" i="8"/>
  <c r="J195" i="8"/>
  <c r="J203" i="8"/>
  <c r="J201" i="8"/>
  <c r="J196" i="8"/>
  <c r="J193" i="8"/>
  <c r="J216" i="8"/>
  <c r="J243" i="8"/>
  <c r="J208" i="8"/>
  <c r="J212" i="8"/>
  <c r="J176" i="8"/>
  <c r="J219" i="8"/>
  <c r="J227" i="8"/>
  <c r="J209" i="8"/>
  <c r="J235" i="8"/>
  <c r="J211" i="8"/>
  <c r="J184" i="8"/>
  <c r="J192" i="8"/>
  <c r="D200" i="8"/>
  <c r="D211" i="8"/>
  <c r="D225" i="8"/>
  <c r="D217" i="8"/>
  <c r="D176" i="8"/>
  <c r="D199" i="8"/>
  <c r="D208" i="8"/>
  <c r="D232" i="8"/>
  <c r="D209" i="8"/>
  <c r="D179" i="8"/>
  <c r="D182" i="8"/>
  <c r="D206" i="8"/>
  <c r="D170" i="8"/>
  <c r="D190" i="8"/>
  <c r="D183" i="8"/>
  <c r="D172" i="8"/>
  <c r="D174" i="8"/>
  <c r="D197" i="8"/>
  <c r="D207" i="8"/>
  <c r="D180" i="8"/>
  <c r="D191" i="8"/>
  <c r="D193" i="8"/>
  <c r="D35" i="14" l="1"/>
  <c r="D34" i="14"/>
  <c r="L27" i="16"/>
  <c r="L28" i="16" s="1"/>
  <c r="K234" i="16" s="1"/>
  <c r="E97" i="16"/>
  <c r="E107" i="16" s="1"/>
  <c r="E109" i="16" s="1"/>
  <c r="E26" i="16" s="1"/>
  <c r="Q251" i="14"/>
  <c r="C264" i="14" s="1"/>
  <c r="S32" i="14"/>
  <c r="D32" i="13"/>
  <c r="D34" i="13" s="1"/>
  <c r="E233" i="16"/>
  <c r="I233" i="16"/>
  <c r="W183" i="7"/>
  <c r="Y182" i="7"/>
  <c r="Z182" i="7" s="1"/>
  <c r="M29" i="14"/>
  <c r="M30" i="14" s="1"/>
  <c r="L250" i="14" s="1"/>
  <c r="J94" i="17"/>
  <c r="J95" i="17" s="1"/>
  <c r="J100" i="17" s="1"/>
  <c r="J110" i="17" s="1"/>
  <c r="J112" i="17" s="1"/>
  <c r="L29" i="14"/>
  <c r="L30" i="14" s="1"/>
  <c r="K250" i="14" s="1"/>
  <c r="J29" i="14"/>
  <c r="J30" i="14" s="1"/>
  <c r="J32" i="14" s="1"/>
  <c r="J34" i="14" s="1"/>
  <c r="Q27" i="16"/>
  <c r="Q28" i="16" s="1"/>
  <c r="I28" i="13"/>
  <c r="I29" i="13" s="1"/>
  <c r="I30" i="13" s="1"/>
  <c r="G28" i="13"/>
  <c r="G29" i="13" s="1"/>
  <c r="G30" i="13" s="1"/>
  <c r="E100" i="17"/>
  <c r="E110" i="17" s="1"/>
  <c r="E112" i="17" s="1"/>
  <c r="I109" i="16"/>
  <c r="I26" i="16" s="1"/>
  <c r="K109" i="16"/>
  <c r="K26" i="16" s="1"/>
  <c r="N233" i="16"/>
  <c r="O27" i="16"/>
  <c r="O28" i="16" s="1"/>
  <c r="F233" i="16"/>
  <c r="G27" i="16"/>
  <c r="G28" i="16" s="1"/>
  <c r="M233" i="16"/>
  <c r="N27" i="16"/>
  <c r="N28" i="16" s="1"/>
  <c r="J30" i="16"/>
  <c r="I234" i="16"/>
  <c r="M109" i="16"/>
  <c r="M26" i="16" s="1"/>
  <c r="O233" i="16"/>
  <c r="P27" i="16"/>
  <c r="P28" i="16" s="1"/>
  <c r="H109" i="16"/>
  <c r="H26" i="16" s="1"/>
  <c r="D100" i="17"/>
  <c r="D110" i="17" s="1"/>
  <c r="D112" i="17" s="1"/>
  <c r="D27" i="17" s="1"/>
  <c r="I100" i="17"/>
  <c r="I110" i="17" s="1"/>
  <c r="I112" i="17" s="1"/>
  <c r="I27" i="17" s="1"/>
  <c r="E101" i="15"/>
  <c r="E112" i="15" s="1"/>
  <c r="F99" i="15"/>
  <c r="F100" i="15" s="1"/>
  <c r="F95" i="15"/>
  <c r="F96" i="15" s="1"/>
  <c r="H100" i="17"/>
  <c r="H110" i="17" s="1"/>
  <c r="Q105" i="14"/>
  <c r="Q106" i="14" s="1"/>
  <c r="Q101" i="14"/>
  <c r="Q102" i="14" s="1"/>
  <c r="P107" i="14"/>
  <c r="P118" i="14" s="1"/>
  <c r="P120" i="14" s="1"/>
  <c r="P28" i="14" s="1"/>
  <c r="F239" i="17"/>
  <c r="G28" i="17"/>
  <c r="G29" i="17" s="1"/>
  <c r="H250" i="14"/>
  <c r="I32" i="14"/>
  <c r="I34" i="14" s="1"/>
  <c r="D249" i="14"/>
  <c r="E29" i="14"/>
  <c r="E30" i="14" s="1"/>
  <c r="F29" i="14"/>
  <c r="F30" i="14" s="1"/>
  <c r="E250" i="14" s="1"/>
  <c r="E249" i="14"/>
  <c r="H120" i="14"/>
  <c r="H28" i="14" s="1"/>
  <c r="E239" i="17"/>
  <c r="F28" i="17"/>
  <c r="F29" i="17" s="1"/>
  <c r="E240" i="17" s="1"/>
  <c r="D114" i="15"/>
  <c r="Q248" i="14"/>
  <c r="C260" i="14" s="1"/>
  <c r="N249" i="14"/>
  <c r="O29" i="14"/>
  <c r="O30" i="14" s="1"/>
  <c r="N32" i="14"/>
  <c r="M250" i="14"/>
  <c r="C250" i="14"/>
  <c r="J250" i="14"/>
  <c r="K32" i="14"/>
  <c r="G240" i="13"/>
  <c r="H29" i="13"/>
  <c r="H30" i="13" s="1"/>
  <c r="D240" i="13"/>
  <c r="E29" i="13"/>
  <c r="E30" i="13" s="1"/>
  <c r="E241" i="13"/>
  <c r="J265" i="8"/>
  <c r="J273" i="8"/>
  <c r="J241" i="8"/>
  <c r="J223" i="8"/>
  <c r="J257" i="8"/>
  <c r="J198" i="8"/>
  <c r="J238" i="8"/>
  <c r="J225" i="8"/>
  <c r="J222" i="8"/>
  <c r="J214" i="8"/>
  <c r="J231" i="8"/>
  <c r="J234" i="8"/>
  <c r="J215" i="8"/>
  <c r="J217" i="8"/>
  <c r="J254" i="8"/>
  <c r="J233" i="8"/>
  <c r="J206" i="8"/>
  <c r="J249" i="8"/>
  <c r="J230" i="8"/>
  <c r="J218" i="8"/>
  <c r="J224" i="8"/>
  <c r="J226" i="8"/>
  <c r="D213" i="8"/>
  <c r="D202" i="8"/>
  <c r="D194" i="8"/>
  <c r="D228" i="8"/>
  <c r="D254" i="8"/>
  <c r="D239" i="8"/>
  <c r="D229" i="8"/>
  <c r="D230" i="8"/>
  <c r="D247" i="8"/>
  <c r="D196" i="8"/>
  <c r="D205" i="8"/>
  <c r="D204" i="8"/>
  <c r="D212" i="8"/>
  <c r="D201" i="8"/>
  <c r="D221" i="8"/>
  <c r="D233" i="8"/>
  <c r="D231" i="8"/>
  <c r="D219" i="8"/>
  <c r="D215" i="8"/>
  <c r="D192" i="8"/>
  <c r="D198" i="8"/>
  <c r="D222" i="8"/>
  <c r="D37" i="14" l="1"/>
  <c r="D38" i="14" s="1"/>
  <c r="I32" i="13"/>
  <c r="I36" i="13" s="1"/>
  <c r="L30" i="16"/>
  <c r="L32" i="16" s="1"/>
  <c r="D26" i="15"/>
  <c r="D27" i="15" s="1"/>
  <c r="D28" i="15" s="1"/>
  <c r="F27" i="16"/>
  <c r="F28" i="16" s="1"/>
  <c r="F30" i="16" s="1"/>
  <c r="F33" i="16" s="1"/>
  <c r="D35" i="13"/>
  <c r="D36" i="13"/>
  <c r="D233" i="16"/>
  <c r="K27" i="16"/>
  <c r="K28" i="16" s="1"/>
  <c r="Q233" i="16"/>
  <c r="D28" i="16"/>
  <c r="W184" i="7"/>
  <c r="Y183" i="7"/>
  <c r="Z183" i="7" s="1"/>
  <c r="L32" i="14"/>
  <c r="L36" i="14" s="1"/>
  <c r="M32" i="14"/>
  <c r="M36" i="14" s="1"/>
  <c r="I250" i="14"/>
  <c r="E27" i="17"/>
  <c r="E28" i="17" s="1"/>
  <c r="E29" i="17" s="1"/>
  <c r="E31" i="17" s="1"/>
  <c r="E34" i="17" s="1"/>
  <c r="C239" i="17"/>
  <c r="J27" i="17"/>
  <c r="J28" i="17" s="1"/>
  <c r="J29" i="17" s="1"/>
  <c r="J31" i="17" s="1"/>
  <c r="J33" i="17" s="1"/>
  <c r="J36" i="14"/>
  <c r="J35" i="14"/>
  <c r="Q30" i="16"/>
  <c r="Q34" i="16" s="1"/>
  <c r="P234" i="16"/>
  <c r="H233" i="16"/>
  <c r="P233" i="16"/>
  <c r="H240" i="13"/>
  <c r="F240" i="13"/>
  <c r="G32" i="13"/>
  <c r="F241" i="13"/>
  <c r="G233" i="16"/>
  <c r="H27" i="16"/>
  <c r="H28" i="16" s="1"/>
  <c r="O234" i="16"/>
  <c r="P30" i="16"/>
  <c r="J32" i="16"/>
  <c r="J34" i="16"/>
  <c r="J33" i="16"/>
  <c r="N30" i="16"/>
  <c r="M234" i="16"/>
  <c r="O30" i="16"/>
  <c r="N234" i="16"/>
  <c r="L233" i="16"/>
  <c r="M27" i="16"/>
  <c r="M28" i="16" s="1"/>
  <c r="G30" i="16"/>
  <c r="F234" i="16"/>
  <c r="Q107" i="14"/>
  <c r="Q118" i="14" s="1"/>
  <c r="Q120" i="14" s="1"/>
  <c r="F101" i="15"/>
  <c r="F112" i="15" s="1"/>
  <c r="F114" i="15" s="1"/>
  <c r="F26" i="15" s="1"/>
  <c r="E32" i="14"/>
  <c r="E34" i="14" s="1"/>
  <c r="D250" i="14"/>
  <c r="F32" i="14"/>
  <c r="F34" i="14" s="1"/>
  <c r="H29" i="14"/>
  <c r="H30" i="14" s="1"/>
  <c r="G250" i="14" s="1"/>
  <c r="G249" i="14"/>
  <c r="F31" i="17"/>
  <c r="I35" i="14"/>
  <c r="I36" i="14"/>
  <c r="C241" i="13"/>
  <c r="C240" i="13"/>
  <c r="E114" i="15"/>
  <c r="E26" i="15" s="1"/>
  <c r="H112" i="17"/>
  <c r="H27" i="17" s="1"/>
  <c r="G37" i="14"/>
  <c r="G38" i="14" s="1"/>
  <c r="O32" i="14"/>
  <c r="N250" i="14"/>
  <c r="O249" i="14"/>
  <c r="P29" i="14"/>
  <c r="P30" i="14" s="1"/>
  <c r="N34" i="14"/>
  <c r="N35" i="14"/>
  <c r="N36" i="14"/>
  <c r="K34" i="14"/>
  <c r="K36" i="14"/>
  <c r="K35" i="14"/>
  <c r="F252" i="14"/>
  <c r="F240" i="17"/>
  <c r="G31" i="17"/>
  <c r="I28" i="17"/>
  <c r="I29" i="17" s="1"/>
  <c r="H239" i="17"/>
  <c r="F36" i="13"/>
  <c r="F34" i="13"/>
  <c r="F35" i="13"/>
  <c r="E32" i="13"/>
  <c r="D241" i="13"/>
  <c r="H32" i="13"/>
  <c r="G241" i="13"/>
  <c r="H241" i="13"/>
  <c r="J240" i="8"/>
  <c r="J276" i="8"/>
  <c r="J260" i="8"/>
  <c r="J245" i="8"/>
  <c r="J252" i="8"/>
  <c r="J253" i="8"/>
  <c r="J263" i="8"/>
  <c r="J255" i="8"/>
  <c r="J247" i="8"/>
  <c r="J248" i="8"/>
  <c r="J271" i="8"/>
  <c r="J239" i="8"/>
  <c r="J236" i="8"/>
  <c r="J220" i="8"/>
  <c r="J295" i="8"/>
  <c r="J256" i="8"/>
  <c r="J228" i="8"/>
  <c r="J244" i="8"/>
  <c r="J246" i="8"/>
  <c r="J237" i="8"/>
  <c r="J279" i="8"/>
  <c r="J287" i="8"/>
  <c r="D214" i="8"/>
  <c r="D255" i="8"/>
  <c r="D226" i="8"/>
  <c r="D252" i="8"/>
  <c r="D250" i="8"/>
  <c r="D237" i="8"/>
  <c r="D243" i="8"/>
  <c r="D227" i="8"/>
  <c r="D216" i="8"/>
  <c r="D251" i="8"/>
  <c r="D218" i="8"/>
  <c r="D261" i="8"/>
  <c r="D241" i="8"/>
  <c r="D223" i="8"/>
  <c r="D224" i="8"/>
  <c r="D269" i="8"/>
  <c r="D244" i="8"/>
  <c r="D220" i="8"/>
  <c r="D253" i="8"/>
  <c r="D234" i="8"/>
  <c r="D276" i="8"/>
  <c r="D235" i="8"/>
  <c r="D39" i="14" l="1"/>
  <c r="D40" i="14" s="1"/>
  <c r="D30" i="15"/>
  <c r="D34" i="15" s="1"/>
  <c r="D30" i="16"/>
  <c r="D34" i="16" s="1"/>
  <c r="L33" i="16"/>
  <c r="L34" i="16"/>
  <c r="J233" i="16"/>
  <c r="E27" i="16"/>
  <c r="E28" i="16" s="1"/>
  <c r="E30" i="16" s="1"/>
  <c r="E32" i="16" s="1"/>
  <c r="F34" i="16"/>
  <c r="E234" i="16"/>
  <c r="F32" i="16"/>
  <c r="D37" i="13"/>
  <c r="D38" i="13" s="1"/>
  <c r="C233" i="16"/>
  <c r="D240" i="17"/>
  <c r="W185" i="7"/>
  <c r="Y184" i="7"/>
  <c r="Z184" i="7" s="1"/>
  <c r="L34" i="14"/>
  <c r="L35" i="14"/>
  <c r="E35" i="17"/>
  <c r="E33" i="17"/>
  <c r="M35" i="14"/>
  <c r="M34" i="14"/>
  <c r="I239" i="17"/>
  <c r="D28" i="17"/>
  <c r="D29" i="17" s="1"/>
  <c r="D239" i="17"/>
  <c r="I252" i="14"/>
  <c r="J37" i="14"/>
  <c r="J38" i="14" s="1"/>
  <c r="I253" i="14" s="1"/>
  <c r="C239" i="15"/>
  <c r="E27" i="15"/>
  <c r="E28" i="15" s="1"/>
  <c r="E30" i="15" s="1"/>
  <c r="E32" i="15" s="1"/>
  <c r="I27" i="16"/>
  <c r="I28" i="16" s="1"/>
  <c r="I30" i="16" s="1"/>
  <c r="I34" i="16" s="1"/>
  <c r="C252" i="13"/>
  <c r="Q33" i="16"/>
  <c r="Q32" i="16"/>
  <c r="C234" i="16"/>
  <c r="Q28" i="14"/>
  <c r="P249" i="14" s="1"/>
  <c r="G34" i="13"/>
  <c r="G35" i="13"/>
  <c r="G36" i="13"/>
  <c r="G33" i="16"/>
  <c r="G32" i="16"/>
  <c r="G34" i="16"/>
  <c r="I236" i="16"/>
  <c r="M30" i="16"/>
  <c r="L234" i="16"/>
  <c r="O33" i="16"/>
  <c r="O32" i="16"/>
  <c r="O34" i="16"/>
  <c r="K30" i="16"/>
  <c r="J234" i="16"/>
  <c r="N34" i="16"/>
  <c r="N32" i="16"/>
  <c r="N33" i="16"/>
  <c r="H30" i="16"/>
  <c r="G234" i="16"/>
  <c r="J35" i="16"/>
  <c r="P32" i="16"/>
  <c r="P34" i="16"/>
  <c r="P33" i="16"/>
  <c r="J34" i="17"/>
  <c r="J35" i="17"/>
  <c r="I240" i="17"/>
  <c r="C253" i="13"/>
  <c r="E35" i="14"/>
  <c r="E36" i="14"/>
  <c r="F36" i="14"/>
  <c r="F35" i="14"/>
  <c r="H28" i="17"/>
  <c r="H29" i="17" s="1"/>
  <c r="F33" i="17"/>
  <c r="F34" i="17"/>
  <c r="F35" i="17"/>
  <c r="E239" i="15"/>
  <c r="F27" i="15"/>
  <c r="F28" i="15" s="1"/>
  <c r="F30" i="15" s="1"/>
  <c r="H32" i="14"/>
  <c r="H34" i="14" s="1"/>
  <c r="G34" i="17"/>
  <c r="G33" i="17"/>
  <c r="G35" i="17"/>
  <c r="I37" i="14"/>
  <c r="I38" i="14" s="1"/>
  <c r="F37" i="13"/>
  <c r="F38" i="13" s="1"/>
  <c r="H252" i="14"/>
  <c r="C240" i="15"/>
  <c r="N37" i="14"/>
  <c r="N39" i="14" s="1"/>
  <c r="M254" i="14" s="1"/>
  <c r="G39" i="14"/>
  <c r="F254" i="14" s="1"/>
  <c r="O35" i="14"/>
  <c r="O36" i="14"/>
  <c r="O34" i="14"/>
  <c r="P32" i="14"/>
  <c r="O250" i="14"/>
  <c r="F253" i="14"/>
  <c r="J252" i="14"/>
  <c r="K37" i="14"/>
  <c r="C252" i="14"/>
  <c r="M252" i="14"/>
  <c r="H240" i="17"/>
  <c r="I31" i="17"/>
  <c r="E243" i="13"/>
  <c r="E35" i="13"/>
  <c r="E36" i="13"/>
  <c r="E34" i="13"/>
  <c r="I35" i="13"/>
  <c r="I34" i="13"/>
  <c r="H34" i="13"/>
  <c r="H35" i="13"/>
  <c r="H36" i="13"/>
  <c r="J277" i="8"/>
  <c r="J261" i="8"/>
  <c r="J268" i="8"/>
  <c r="J339" i="8"/>
  <c r="J317" i="8"/>
  <c r="J293" i="8"/>
  <c r="J285" i="8"/>
  <c r="J282" i="8"/>
  <c r="J259" i="8"/>
  <c r="J267" i="8"/>
  <c r="J331" i="8"/>
  <c r="J309" i="8"/>
  <c r="J266" i="8"/>
  <c r="J242" i="8"/>
  <c r="J270" i="8"/>
  <c r="J275" i="8"/>
  <c r="J298" i="8"/>
  <c r="J278" i="8"/>
  <c r="J301" i="8"/>
  <c r="J250" i="8"/>
  <c r="J258" i="8"/>
  <c r="J269" i="8"/>
  <c r="J274" i="8"/>
  <c r="J262" i="8"/>
  <c r="D272" i="8"/>
  <c r="D274" i="8"/>
  <c r="D236" i="8"/>
  <c r="D256" i="8"/>
  <c r="D291" i="8"/>
  <c r="D275" i="8"/>
  <c r="D246" i="8"/>
  <c r="D240" i="8"/>
  <c r="D248" i="8"/>
  <c r="D263" i="8"/>
  <c r="D283" i="8"/>
  <c r="D249" i="8"/>
  <c r="D265" i="8"/>
  <c r="D242" i="8"/>
  <c r="D245" i="8"/>
  <c r="D273" i="8"/>
  <c r="D257" i="8"/>
  <c r="D259" i="8"/>
  <c r="D277" i="8"/>
  <c r="D298" i="8"/>
  <c r="D266" i="8"/>
  <c r="D238" i="8"/>
  <c r="D48" i="13" l="1"/>
  <c r="E48" i="13" s="1"/>
  <c r="F48" i="13" s="1"/>
  <c r="G48" i="13" s="1"/>
  <c r="D49" i="13"/>
  <c r="D33" i="15"/>
  <c r="D32" i="15"/>
  <c r="F35" i="16"/>
  <c r="F37" i="16" s="1"/>
  <c r="E238" i="16" s="1"/>
  <c r="L35" i="16"/>
  <c r="L37" i="16" s="1"/>
  <c r="K238" i="16" s="1"/>
  <c r="K236" i="16"/>
  <c r="E34" i="16"/>
  <c r="E33" i="16"/>
  <c r="D234" i="16"/>
  <c r="C245" i="16"/>
  <c r="E236" i="16"/>
  <c r="D39" i="13"/>
  <c r="D40" i="13" s="1"/>
  <c r="Q234" i="16"/>
  <c r="W186" i="7"/>
  <c r="Y185" i="7"/>
  <c r="Z185" i="7" s="1"/>
  <c r="I33" i="16"/>
  <c r="K252" i="14"/>
  <c r="L37" i="14"/>
  <c r="L39" i="14" s="1"/>
  <c r="K254" i="14" s="1"/>
  <c r="E36" i="17"/>
  <c r="E38" i="17" s="1"/>
  <c r="D244" i="17" s="1"/>
  <c r="D242" i="17"/>
  <c r="M37" i="14"/>
  <c r="M38" i="14" s="1"/>
  <c r="L253" i="14" s="1"/>
  <c r="L252" i="14"/>
  <c r="D31" i="17"/>
  <c r="C240" i="17"/>
  <c r="J39" i="14"/>
  <c r="I254" i="14" s="1"/>
  <c r="D239" i="15"/>
  <c r="P236" i="16"/>
  <c r="I32" i="16"/>
  <c r="H234" i="16"/>
  <c r="Q29" i="14"/>
  <c r="Q30" i="14" s="1"/>
  <c r="C254" i="13"/>
  <c r="C256" i="13" s="1"/>
  <c r="Q35" i="16"/>
  <c r="Q37" i="16" s="1"/>
  <c r="P238" i="16" s="1"/>
  <c r="P35" i="16"/>
  <c r="P37" i="16" s="1"/>
  <c r="O238" i="16" s="1"/>
  <c r="D33" i="16"/>
  <c r="D32" i="16"/>
  <c r="O35" i="16"/>
  <c r="O37" i="16" s="1"/>
  <c r="N238" i="16" s="1"/>
  <c r="F243" i="13"/>
  <c r="G37" i="13"/>
  <c r="G39" i="13" s="1"/>
  <c r="F245" i="13" s="1"/>
  <c r="N35" i="16"/>
  <c r="N37" i="16" s="1"/>
  <c r="M238" i="16" s="1"/>
  <c r="F236" i="16"/>
  <c r="O236" i="16"/>
  <c r="M236" i="16"/>
  <c r="N236" i="16"/>
  <c r="J37" i="16"/>
  <c r="I238" i="16" s="1"/>
  <c r="J36" i="16"/>
  <c r="I237" i="16" s="1"/>
  <c r="K33" i="16"/>
  <c r="K32" i="16"/>
  <c r="K34" i="16"/>
  <c r="G35" i="16"/>
  <c r="H32" i="16"/>
  <c r="H34" i="16"/>
  <c r="H33" i="16"/>
  <c r="M33" i="16"/>
  <c r="M34" i="16"/>
  <c r="M32" i="16"/>
  <c r="J36" i="17"/>
  <c r="J37" i="17" s="1"/>
  <c r="I243" i="17" s="1"/>
  <c r="I242" i="17"/>
  <c r="D252" i="14"/>
  <c r="E37" i="14"/>
  <c r="E38" i="14" s="1"/>
  <c r="G239" i="17"/>
  <c r="G36" i="17"/>
  <c r="E242" i="17"/>
  <c r="F37" i="14"/>
  <c r="F38" i="14" s="1"/>
  <c r="E253" i="14" s="1"/>
  <c r="E252" i="14"/>
  <c r="H31" i="17"/>
  <c r="F36" i="17"/>
  <c r="F38" i="17" s="1"/>
  <c r="E244" i="17" s="1"/>
  <c r="H35" i="14"/>
  <c r="H36" i="14"/>
  <c r="K39" i="14"/>
  <c r="J254" i="14" s="1"/>
  <c r="K38" i="14"/>
  <c r="F33" i="15"/>
  <c r="F32" i="15"/>
  <c r="F34" i="15"/>
  <c r="G240" i="17"/>
  <c r="G40" i="14"/>
  <c r="I39" i="14"/>
  <c r="H254" i="14" s="1"/>
  <c r="F39" i="13"/>
  <c r="F40" i="13" s="1"/>
  <c r="E37" i="13"/>
  <c r="H37" i="13"/>
  <c r="H38" i="13" s="1"/>
  <c r="I37" i="13"/>
  <c r="I39" i="13" s="1"/>
  <c r="H245" i="13" s="1"/>
  <c r="E244" i="13"/>
  <c r="D240" i="15"/>
  <c r="E240" i="15"/>
  <c r="H253" i="14"/>
  <c r="N38" i="14"/>
  <c r="M253" i="14" s="1"/>
  <c r="P36" i="14"/>
  <c r="P35" i="14"/>
  <c r="P34" i="14"/>
  <c r="N252" i="14"/>
  <c r="O37" i="14"/>
  <c r="D243" i="13"/>
  <c r="C253" i="14"/>
  <c r="C254" i="14"/>
  <c r="C243" i="13"/>
  <c r="F242" i="17"/>
  <c r="I34" i="17"/>
  <c r="I35" i="17"/>
  <c r="I33" i="17"/>
  <c r="H243" i="13"/>
  <c r="G243" i="13"/>
  <c r="J291" i="8"/>
  <c r="J300" i="8"/>
  <c r="J264" i="8"/>
  <c r="J281" i="8"/>
  <c r="J280" i="8"/>
  <c r="J342" i="8"/>
  <c r="J320" i="8"/>
  <c r="J288" i="8"/>
  <c r="J326" i="8"/>
  <c r="J304" i="8"/>
  <c r="J290" i="8"/>
  <c r="J284" i="8"/>
  <c r="J272" i="8"/>
  <c r="J297" i="8"/>
  <c r="J329" i="8"/>
  <c r="J307" i="8"/>
  <c r="J283" i="8"/>
  <c r="J292" i="8"/>
  <c r="J296" i="8"/>
  <c r="J345" i="8"/>
  <c r="J323" i="8"/>
  <c r="J289" i="8"/>
  <c r="J337" i="8"/>
  <c r="J315" i="8"/>
  <c r="J299" i="8"/>
  <c r="D271" i="8"/>
  <c r="D262" i="8"/>
  <c r="D278" i="8"/>
  <c r="D287" i="8"/>
  <c r="D320" i="8"/>
  <c r="D342" i="8"/>
  <c r="D295" i="8"/>
  <c r="D267" i="8"/>
  <c r="D258" i="8"/>
  <c r="D327" i="8"/>
  <c r="D305" i="8"/>
  <c r="D299" i="8"/>
  <c r="D268" i="8"/>
  <c r="D264" i="8"/>
  <c r="D285" i="8"/>
  <c r="D297" i="8"/>
  <c r="D296" i="8"/>
  <c r="D281" i="8"/>
  <c r="D260" i="8"/>
  <c r="D288" i="8"/>
  <c r="D270" i="8"/>
  <c r="D294" i="8"/>
  <c r="D279" i="8"/>
  <c r="D335" i="8"/>
  <c r="D313" i="8"/>
  <c r="D50" i="13" l="1"/>
  <c r="D51" i="13" s="1"/>
  <c r="D52" i="13" s="1"/>
  <c r="P250" i="14"/>
  <c r="D35" i="15"/>
  <c r="D37" i="15" s="1"/>
  <c r="C244" i="15" s="1"/>
  <c r="C242" i="15"/>
  <c r="D46" i="16"/>
  <c r="E46" i="16" s="1"/>
  <c r="F46" i="16" s="1"/>
  <c r="D47" i="16"/>
  <c r="E47" i="16" s="1"/>
  <c r="F47" i="16" s="1"/>
  <c r="G47" i="16" s="1"/>
  <c r="H47" i="16" s="1"/>
  <c r="I47" i="16" s="1"/>
  <c r="E49" i="13"/>
  <c r="F49" i="13" s="1"/>
  <c r="G49" i="13" s="1"/>
  <c r="H49" i="13" s="1"/>
  <c r="I49" i="13" s="1"/>
  <c r="F36" i="16"/>
  <c r="E237" i="16" s="1"/>
  <c r="E35" i="16"/>
  <c r="E37" i="16" s="1"/>
  <c r="D238" i="16" s="1"/>
  <c r="D236" i="16"/>
  <c r="L36" i="16"/>
  <c r="K237" i="16" s="1"/>
  <c r="C246" i="16"/>
  <c r="C247" i="16" s="1"/>
  <c r="C249" i="16" s="1"/>
  <c r="Q236" i="16"/>
  <c r="Q238" i="16"/>
  <c r="E37" i="17"/>
  <c r="D243" i="17" s="1"/>
  <c r="W187" i="7"/>
  <c r="Y186" i="7"/>
  <c r="Z186" i="7" s="1"/>
  <c r="I35" i="16"/>
  <c r="I37" i="16" s="1"/>
  <c r="H238" i="16" s="1"/>
  <c r="M39" i="14"/>
  <c r="L254" i="14" s="1"/>
  <c r="L38" i="14"/>
  <c r="L40" i="14" s="1"/>
  <c r="D33" i="17"/>
  <c r="D34" i="17"/>
  <c r="D35" i="17"/>
  <c r="P36" i="16"/>
  <c r="O237" i="16" s="1"/>
  <c r="J40" i="14"/>
  <c r="H236" i="16"/>
  <c r="Q32" i="14"/>
  <c r="Q34" i="14" s="1"/>
  <c r="Q36" i="16"/>
  <c r="P237" i="16" s="1"/>
  <c r="C236" i="16"/>
  <c r="D35" i="16"/>
  <c r="D36" i="16" s="1"/>
  <c r="O36" i="16"/>
  <c r="N237" i="16" s="1"/>
  <c r="N36" i="16"/>
  <c r="M237" i="16" s="1"/>
  <c r="H35" i="16"/>
  <c r="H37" i="16" s="1"/>
  <c r="J38" i="16"/>
  <c r="G38" i="13"/>
  <c r="G40" i="13" s="1"/>
  <c r="J236" i="16"/>
  <c r="M35" i="16"/>
  <c r="L236" i="16"/>
  <c r="G236" i="16"/>
  <c r="G37" i="16"/>
  <c r="F238" i="16" s="1"/>
  <c r="G36" i="16"/>
  <c r="F237" i="16" s="1"/>
  <c r="K35" i="16"/>
  <c r="J38" i="17"/>
  <c r="I244" i="17" s="1"/>
  <c r="E39" i="14"/>
  <c r="D254" i="14" s="1"/>
  <c r="C257" i="13"/>
  <c r="C258" i="13" s="1"/>
  <c r="F39" i="14"/>
  <c r="E254" i="14" s="1"/>
  <c r="F37" i="17"/>
  <c r="E243" i="17" s="1"/>
  <c r="G252" i="14"/>
  <c r="H37" i="14"/>
  <c r="H39" i="14" s="1"/>
  <c r="G254" i="14" s="1"/>
  <c r="K40" i="14"/>
  <c r="Q249" i="14"/>
  <c r="C261" i="14" s="1"/>
  <c r="H48" i="13"/>
  <c r="E242" i="15"/>
  <c r="H35" i="17"/>
  <c r="I40" i="14"/>
  <c r="E245" i="13"/>
  <c r="H39" i="13"/>
  <c r="G245" i="13" s="1"/>
  <c r="E33" i="15"/>
  <c r="E34" i="15"/>
  <c r="F35" i="15"/>
  <c r="F36" i="15" s="1"/>
  <c r="H33" i="17"/>
  <c r="H34" i="17"/>
  <c r="N40" i="14"/>
  <c r="Q250" i="14"/>
  <c r="O38" i="14"/>
  <c r="O39" i="14"/>
  <c r="N254" i="14" s="1"/>
  <c r="O252" i="14"/>
  <c r="P37" i="14"/>
  <c r="I38" i="13"/>
  <c r="H244" i="13" s="1"/>
  <c r="H242" i="17"/>
  <c r="D253" i="14"/>
  <c r="J253" i="14"/>
  <c r="I36" i="17"/>
  <c r="I37" i="17" s="1"/>
  <c r="H243" i="17" s="1"/>
  <c r="G38" i="17"/>
  <c r="F244" i="17" s="1"/>
  <c r="G37" i="17"/>
  <c r="C245" i="13"/>
  <c r="G244" i="13"/>
  <c r="E39" i="13"/>
  <c r="D245" i="13" s="1"/>
  <c r="E38" i="13"/>
  <c r="J343" i="8"/>
  <c r="J321" i="8"/>
  <c r="J318" i="8"/>
  <c r="J340" i="8"/>
  <c r="J341" i="8"/>
  <c r="J319" i="8"/>
  <c r="J325" i="8"/>
  <c r="J303" i="8"/>
  <c r="J336" i="8"/>
  <c r="J314" i="8"/>
  <c r="J294" i="8"/>
  <c r="J310" i="8"/>
  <c r="J332" i="8"/>
  <c r="J286" i="8"/>
  <c r="J333" i="8"/>
  <c r="J311" i="8"/>
  <c r="J327" i="8"/>
  <c r="J305" i="8"/>
  <c r="J328" i="8"/>
  <c r="J306" i="8"/>
  <c r="J344" i="8"/>
  <c r="J322" i="8"/>
  <c r="J334" i="8"/>
  <c r="J312" i="8"/>
  <c r="J302" i="8"/>
  <c r="J324" i="8"/>
  <c r="J335" i="8"/>
  <c r="J313" i="8"/>
  <c r="D293" i="8"/>
  <c r="D286" i="8"/>
  <c r="D332" i="8"/>
  <c r="D310" i="8"/>
  <c r="D339" i="8"/>
  <c r="D317" i="8"/>
  <c r="D284" i="8"/>
  <c r="D303" i="8"/>
  <c r="D325" i="8"/>
  <c r="D331" i="8"/>
  <c r="D309" i="8"/>
  <c r="D341" i="8"/>
  <c r="D319" i="8"/>
  <c r="D282" i="8"/>
  <c r="D307" i="8"/>
  <c r="D329" i="8"/>
  <c r="D280" i="8"/>
  <c r="D292" i="8"/>
  <c r="D318" i="8"/>
  <c r="D340" i="8"/>
  <c r="D290" i="8"/>
  <c r="D343" i="8"/>
  <c r="D321" i="8"/>
  <c r="D301" i="8"/>
  <c r="D316" i="8"/>
  <c r="D338" i="8"/>
  <c r="D289" i="8"/>
  <c r="D300" i="8"/>
  <c r="C262" i="14" l="1"/>
  <c r="C263" i="14" s="1"/>
  <c r="C265" i="14" s="1"/>
  <c r="D36" i="15"/>
  <c r="D38" i="15" s="1"/>
  <c r="G50" i="13"/>
  <c r="F38" i="16"/>
  <c r="E36" i="16"/>
  <c r="D237" i="16" s="1"/>
  <c r="L38" i="16"/>
  <c r="Q237" i="16"/>
  <c r="E39" i="17"/>
  <c r="K253" i="14"/>
  <c r="W188" i="7"/>
  <c r="Y187" i="7"/>
  <c r="Z187" i="7" s="1"/>
  <c r="I36" i="16"/>
  <c r="H237" i="16" s="1"/>
  <c r="M40" i="14"/>
  <c r="D36" i="17"/>
  <c r="D37" i="17" s="1"/>
  <c r="C243" i="17" s="1"/>
  <c r="C242" i="17"/>
  <c r="P38" i="16"/>
  <c r="Q35" i="14"/>
  <c r="Q36" i="14"/>
  <c r="D37" i="16"/>
  <c r="C238" i="16" s="1"/>
  <c r="O38" i="16"/>
  <c r="Q38" i="16"/>
  <c r="H36" i="16"/>
  <c r="G237" i="16" s="1"/>
  <c r="N38" i="16"/>
  <c r="C237" i="16"/>
  <c r="F244" i="13"/>
  <c r="D48" i="16"/>
  <c r="E48" i="16"/>
  <c r="E49" i="16" s="1"/>
  <c r="E50" i="16" s="1"/>
  <c r="C250" i="16"/>
  <c r="C251" i="16" s="1"/>
  <c r="G46" i="16"/>
  <c r="F48" i="16"/>
  <c r="F49" i="16" s="1"/>
  <c r="F50" i="16" s="1"/>
  <c r="K36" i="16"/>
  <c r="J237" i="16" s="1"/>
  <c r="K37" i="16"/>
  <c r="J238" i="16" s="1"/>
  <c r="M37" i="16"/>
  <c r="L238" i="16" s="1"/>
  <c r="M36" i="16"/>
  <c r="L237" i="16" s="1"/>
  <c r="G38" i="16"/>
  <c r="G238" i="16"/>
  <c r="J39" i="17"/>
  <c r="E40" i="14"/>
  <c r="F40" i="14"/>
  <c r="I48" i="13"/>
  <c r="I50" i="13" s="1"/>
  <c r="I51" i="13" s="1"/>
  <c r="C260" i="13"/>
  <c r="F39" i="17"/>
  <c r="H38" i="14"/>
  <c r="G253" i="14" s="1"/>
  <c r="S35" i="14"/>
  <c r="S34" i="14"/>
  <c r="D48" i="14" s="1"/>
  <c r="E50" i="13"/>
  <c r="C244" i="13"/>
  <c r="G242" i="17"/>
  <c r="H36" i="17"/>
  <c r="D244" i="13"/>
  <c r="E40" i="13"/>
  <c r="D242" i="15"/>
  <c r="E35" i="15"/>
  <c r="F37" i="15"/>
  <c r="E244" i="15" s="1"/>
  <c r="I40" i="13"/>
  <c r="N253" i="14"/>
  <c r="O40" i="14"/>
  <c r="P38" i="14"/>
  <c r="P39" i="14"/>
  <c r="O254" i="14" s="1"/>
  <c r="I38" i="17"/>
  <c r="H244" i="17" s="1"/>
  <c r="F243" i="17"/>
  <c r="G39" i="17"/>
  <c r="H40" i="13"/>
  <c r="E243" i="15"/>
  <c r="J338" i="8"/>
  <c r="J316" i="8"/>
  <c r="J330" i="8"/>
  <c r="J308" i="8"/>
  <c r="D308" i="8"/>
  <c r="D330" i="8"/>
  <c r="D304" i="8"/>
  <c r="D326" i="8"/>
  <c r="D315" i="8"/>
  <c r="D337" i="8"/>
  <c r="D314" i="8"/>
  <c r="D336" i="8"/>
  <c r="D312" i="8"/>
  <c r="D334" i="8"/>
  <c r="D345" i="8"/>
  <c r="D323" i="8"/>
  <c r="D306" i="8"/>
  <c r="D328" i="8"/>
  <c r="D322" i="8"/>
  <c r="D344" i="8"/>
  <c r="D302" i="8"/>
  <c r="D324" i="8"/>
  <c r="D333" i="8"/>
  <c r="D311" i="8"/>
  <c r="L43" i="13" l="1"/>
  <c r="D49" i="14"/>
  <c r="D50" i="14" s="1"/>
  <c r="D51" i="14" s="1"/>
  <c r="C243" i="15"/>
  <c r="D49" i="16"/>
  <c r="D50" i="16" s="1"/>
  <c r="E38" i="16"/>
  <c r="S37" i="14"/>
  <c r="S39" i="14" s="1"/>
  <c r="I38" i="16"/>
  <c r="W189" i="7"/>
  <c r="Y189" i="7" s="1"/>
  <c r="Z189" i="7" s="1"/>
  <c r="Y188" i="7"/>
  <c r="Z188" i="7" s="1"/>
  <c r="D38" i="17"/>
  <c r="D39" i="17" s="1"/>
  <c r="D38" i="16"/>
  <c r="Q37" i="14"/>
  <c r="Q38" i="14" s="1"/>
  <c r="P253" i="14" s="1"/>
  <c r="P252" i="14"/>
  <c r="H38" i="16"/>
  <c r="K38" i="16"/>
  <c r="C253" i="16"/>
  <c r="C252" i="16"/>
  <c r="H46" i="16"/>
  <c r="G48" i="16"/>
  <c r="G49" i="16" s="1"/>
  <c r="G50" i="16" s="1"/>
  <c r="M38" i="16"/>
  <c r="C259" i="13"/>
  <c r="C261" i="13" s="1"/>
  <c r="E48" i="14"/>
  <c r="F48" i="14" s="1"/>
  <c r="G48" i="14" s="1"/>
  <c r="H48" i="14" s="1"/>
  <c r="I52" i="13"/>
  <c r="H40" i="14"/>
  <c r="H37" i="17"/>
  <c r="G243" i="17" s="1"/>
  <c r="H38" i="17"/>
  <c r="E51" i="13"/>
  <c r="E52" i="13" s="1"/>
  <c r="F50" i="13"/>
  <c r="F51" i="13" s="1"/>
  <c r="F52" i="13" s="1"/>
  <c r="F38" i="15"/>
  <c r="I39" i="17"/>
  <c r="E36" i="15"/>
  <c r="D243" i="15" s="1"/>
  <c r="E37" i="15"/>
  <c r="D244" i="15" s="1"/>
  <c r="Q252" i="14"/>
  <c r="O253" i="14"/>
  <c r="P40" i="14"/>
  <c r="E49" i="14" l="1"/>
  <c r="E50" i="14" s="1"/>
  <c r="E51" i="14" s="1"/>
  <c r="E52" i="14" s="1"/>
  <c r="T41" i="16"/>
  <c r="CP82" i="7"/>
  <c r="CP83" i="7"/>
  <c r="CP110" i="7"/>
  <c r="CP111" i="7"/>
  <c r="CP113" i="7"/>
  <c r="CP112" i="7"/>
  <c r="CP126" i="7"/>
  <c r="CP127" i="7"/>
  <c r="CP128" i="7"/>
  <c r="CP114" i="7"/>
  <c r="CP232" i="7"/>
  <c r="CP240" i="7"/>
  <c r="CP243" i="7"/>
  <c r="CP171" i="7"/>
  <c r="CP220" i="7"/>
  <c r="CP157" i="7"/>
  <c r="CP222" i="7"/>
  <c r="CP203" i="7"/>
  <c r="CP159" i="7"/>
  <c r="CP185" i="7"/>
  <c r="CP123" i="7"/>
  <c r="CP233" i="7"/>
  <c r="CP225" i="7"/>
  <c r="CP239" i="7"/>
  <c r="CP244" i="7"/>
  <c r="CP209" i="7"/>
  <c r="CP137" i="7"/>
  <c r="CP130" i="7"/>
  <c r="CP119" i="7"/>
  <c r="CP98" i="7"/>
  <c r="CP149" i="7"/>
  <c r="CP221" i="7"/>
  <c r="CP152" i="7"/>
  <c r="CP242" i="7"/>
  <c r="CP115" i="7"/>
  <c r="CP230" i="7"/>
  <c r="CP142" i="7"/>
  <c r="CP150" i="7"/>
  <c r="M62" i="17" s="1"/>
  <c r="M63" i="17" s="1"/>
  <c r="M20" i="17" s="1"/>
  <c r="CP235" i="7"/>
  <c r="R62" i="17" s="1"/>
  <c r="CP155" i="7"/>
  <c r="CP237" i="7"/>
  <c r="CP125" i="7"/>
  <c r="CP108" i="7"/>
  <c r="CP236" i="7"/>
  <c r="CP164" i="7"/>
  <c r="CP219" i="7"/>
  <c r="CP139" i="7"/>
  <c r="CP182" i="7"/>
  <c r="CP195" i="7"/>
  <c r="CP213" i="7"/>
  <c r="CP170" i="7"/>
  <c r="CP121" i="7"/>
  <c r="CP180" i="7"/>
  <c r="CP147" i="7"/>
  <c r="CP118" i="7"/>
  <c r="CP200" i="7"/>
  <c r="CP129" i="7"/>
  <c r="CP187" i="7"/>
  <c r="CP144" i="7"/>
  <c r="CP212" i="7"/>
  <c r="CP100" i="7"/>
  <c r="CP91" i="7"/>
  <c r="CP223" i="7"/>
  <c r="CP206" i="7"/>
  <c r="CP179" i="7"/>
  <c r="CP193" i="7"/>
  <c r="CP145" i="7"/>
  <c r="CP148" i="7"/>
  <c r="CP241" i="7"/>
  <c r="CP140" i="7"/>
  <c r="CP160" i="7"/>
  <c r="CP138" i="7"/>
  <c r="CP158" i="7"/>
  <c r="CP192" i="7"/>
  <c r="CP168" i="7"/>
  <c r="CP188" i="7"/>
  <c r="CP109" i="7"/>
  <c r="CP136" i="7"/>
  <c r="CP194" i="7"/>
  <c r="CP202" i="7"/>
  <c r="CP231" i="7"/>
  <c r="CP224" i="7"/>
  <c r="CP156" i="7"/>
  <c r="CP189" i="7"/>
  <c r="CP183" i="7"/>
  <c r="CP207" i="7"/>
  <c r="CP141" i="7"/>
  <c r="CP205" i="7"/>
  <c r="CP122" i="7"/>
  <c r="CP176" i="7"/>
  <c r="CP229" i="7"/>
  <c r="CP161" i="7"/>
  <c r="CP198" i="7"/>
  <c r="CP106" i="7"/>
  <c r="CP116" i="7"/>
  <c r="CP105" i="7"/>
  <c r="CP117" i="7"/>
  <c r="K62" i="17" s="1"/>
  <c r="K63" i="17" s="1"/>
  <c r="K20" i="17" s="1"/>
  <c r="CP186" i="7"/>
  <c r="CP177" i="7"/>
  <c r="CP146" i="7"/>
  <c r="CP72" i="7"/>
  <c r="CP90" i="7"/>
  <c r="CP132" i="7"/>
  <c r="CP143" i="7"/>
  <c r="CP228" i="7"/>
  <c r="CP184" i="7"/>
  <c r="CP217" i="7"/>
  <c r="CP226" i="7"/>
  <c r="CP162" i="7"/>
  <c r="CP196" i="7"/>
  <c r="CP190" i="7"/>
  <c r="CP75" i="7"/>
  <c r="CP73" i="7"/>
  <c r="CP133" i="7"/>
  <c r="CP94" i="7"/>
  <c r="CP216" i="7"/>
  <c r="Q62" i="17" s="1"/>
  <c r="Q63" i="17" s="1"/>
  <c r="Q20" i="17" s="1"/>
  <c r="CP175" i="7"/>
  <c r="CP173" i="7"/>
  <c r="CP165" i="7"/>
  <c r="CP163" i="7"/>
  <c r="CP99" i="7"/>
  <c r="CP151" i="7"/>
  <c r="CP134" i="7"/>
  <c r="L62" i="17" s="1"/>
  <c r="L63" i="17" s="1"/>
  <c r="L20" i="17" s="1"/>
  <c r="CP174" i="7"/>
  <c r="CP131" i="7"/>
  <c r="CP154" i="7"/>
  <c r="CP124" i="7"/>
  <c r="CP178" i="7"/>
  <c r="CP199" i="7"/>
  <c r="P62" i="17" s="1"/>
  <c r="P63" i="17" s="1"/>
  <c r="P20" i="17" s="1"/>
  <c r="CP153" i="7"/>
  <c r="CP92" i="7"/>
  <c r="CP197" i="7"/>
  <c r="CP210" i="7"/>
  <c r="CP204" i="7"/>
  <c r="CP211" i="7"/>
  <c r="CP181" i="7"/>
  <c r="O62" i="17" s="1"/>
  <c r="O63" i="17" s="1"/>
  <c r="O20" i="17" s="1"/>
  <c r="CP215" i="7"/>
  <c r="CP135" i="7"/>
  <c r="CP234" i="7"/>
  <c r="CP201" i="7"/>
  <c r="CP238" i="7"/>
  <c r="CP208" i="7"/>
  <c r="CP227" i="7"/>
  <c r="CP214" i="7"/>
  <c r="CP167" i="7"/>
  <c r="CP218" i="7"/>
  <c r="CP172" i="7"/>
  <c r="CP120" i="7"/>
  <c r="CP169" i="7"/>
  <c r="CP191" i="7"/>
  <c r="CP166" i="7"/>
  <c r="N62" i="17" s="1"/>
  <c r="N63" i="17" s="1"/>
  <c r="N20" i="17" s="1"/>
  <c r="C244" i="17"/>
  <c r="Q39" i="14"/>
  <c r="P254" i="14" s="1"/>
  <c r="C254" i="16"/>
  <c r="M89" i="15"/>
  <c r="M98" i="15"/>
  <c r="M93" i="15"/>
  <c r="M94" i="15"/>
  <c r="M90" i="15"/>
  <c r="M97" i="15"/>
  <c r="N90" i="15"/>
  <c r="N98" i="15"/>
  <c r="N93" i="15"/>
  <c r="N94" i="15"/>
  <c r="N89" i="15"/>
  <c r="N97" i="15"/>
  <c r="L98" i="15"/>
  <c r="L93" i="15"/>
  <c r="L94" i="15"/>
  <c r="L89" i="15"/>
  <c r="L97" i="15"/>
  <c r="L90" i="15"/>
  <c r="P94" i="15"/>
  <c r="P89" i="15"/>
  <c r="P97" i="15"/>
  <c r="P90" i="15"/>
  <c r="P93" i="15"/>
  <c r="P98" i="15"/>
  <c r="I89" i="15"/>
  <c r="I93" i="15"/>
  <c r="I94" i="15"/>
  <c r="I97" i="15"/>
  <c r="I90" i="15"/>
  <c r="I98" i="15"/>
  <c r="Q94" i="15"/>
  <c r="Q89" i="15"/>
  <c r="Q97" i="15"/>
  <c r="Q90" i="15"/>
  <c r="Q98" i="15"/>
  <c r="Q93" i="15"/>
  <c r="K90" i="15"/>
  <c r="K98" i="15"/>
  <c r="K93" i="15"/>
  <c r="K89" i="15"/>
  <c r="K97" i="15"/>
  <c r="K94" i="15"/>
  <c r="O97" i="15"/>
  <c r="O90" i="15"/>
  <c r="O98" i="15"/>
  <c r="O93" i="15"/>
  <c r="O94" i="15"/>
  <c r="O89" i="15"/>
  <c r="I46" i="16"/>
  <c r="I48" i="16" s="1"/>
  <c r="I49" i="16" s="1"/>
  <c r="I50" i="16" s="1"/>
  <c r="H48" i="16"/>
  <c r="H49" i="16" s="1"/>
  <c r="H50" i="16" s="1"/>
  <c r="H98" i="15"/>
  <c r="H89" i="15"/>
  <c r="H90" i="15"/>
  <c r="H93" i="15"/>
  <c r="H97" i="15"/>
  <c r="H94" i="15"/>
  <c r="J93" i="15"/>
  <c r="J94" i="15"/>
  <c r="J89" i="15"/>
  <c r="J97" i="15"/>
  <c r="J90" i="15"/>
  <c r="J98" i="15"/>
  <c r="G98" i="15"/>
  <c r="G93" i="15"/>
  <c r="G94" i="15"/>
  <c r="G97" i="15"/>
  <c r="G90" i="15"/>
  <c r="G89" i="15"/>
  <c r="D52" i="14"/>
  <c r="H39" i="17"/>
  <c r="G244" i="17"/>
  <c r="Q254" i="14"/>
  <c r="S38" i="14"/>
  <c r="S40" i="14" s="1"/>
  <c r="I48" i="14"/>
  <c r="G51" i="13"/>
  <c r="G52" i="13" s="1"/>
  <c r="E38" i="15"/>
  <c r="C266" i="14"/>
  <c r="C267" i="14" s="1"/>
  <c r="R63" i="17" l="1"/>
  <c r="R20" i="17" s="1"/>
  <c r="R92" i="17"/>
  <c r="R89" i="17"/>
  <c r="R88" i="17"/>
  <c r="R93" i="17"/>
  <c r="R97" i="17"/>
  <c r="R96" i="17"/>
  <c r="F49" i="14"/>
  <c r="G49" i="14" s="1"/>
  <c r="H49" i="14" s="1"/>
  <c r="I49" i="14" s="1"/>
  <c r="M96" i="17"/>
  <c r="N88" i="17"/>
  <c r="L93" i="17"/>
  <c r="L97" i="17"/>
  <c r="L88" i="17"/>
  <c r="L89" i="17"/>
  <c r="L96" i="17"/>
  <c r="L92" i="17"/>
  <c r="C269" i="14"/>
  <c r="Q40" i="14"/>
  <c r="T43" i="14" s="1"/>
  <c r="M23" i="15"/>
  <c r="M24" i="15"/>
  <c r="M29" i="15"/>
  <c r="L241" i="15" s="1"/>
  <c r="M22" i="15"/>
  <c r="M21" i="15" s="1"/>
  <c r="G24" i="15"/>
  <c r="G29" i="15"/>
  <c r="F241" i="15" s="1"/>
  <c r="G23" i="15"/>
  <c r="P24" i="15"/>
  <c r="P29" i="15"/>
  <c r="O241" i="15" s="1"/>
  <c r="P22" i="15"/>
  <c r="P21" i="15" s="1"/>
  <c r="P23" i="15"/>
  <c r="I29" i="15"/>
  <c r="H241" i="15" s="1"/>
  <c r="I22" i="15"/>
  <c r="I21" i="15" s="1"/>
  <c r="I23" i="15"/>
  <c r="I24" i="15"/>
  <c r="O24" i="15"/>
  <c r="O29" i="15"/>
  <c r="N241" i="15" s="1"/>
  <c r="O22" i="15"/>
  <c r="O21" i="15" s="1"/>
  <c r="O23" i="15"/>
  <c r="N24" i="15"/>
  <c r="N29" i="15"/>
  <c r="M241" i="15" s="1"/>
  <c r="N22" i="15"/>
  <c r="N21" i="15" s="1"/>
  <c r="N23" i="15"/>
  <c r="L23" i="15"/>
  <c r="L24" i="15"/>
  <c r="L29" i="15"/>
  <c r="K241" i="15" s="1"/>
  <c r="L22" i="15"/>
  <c r="L21" i="15" s="1"/>
  <c r="K23" i="15"/>
  <c r="K24" i="15"/>
  <c r="K29" i="15"/>
  <c r="J241" i="15" s="1"/>
  <c r="K22" i="15"/>
  <c r="K21" i="15" s="1"/>
  <c r="J29" i="15"/>
  <c r="I241" i="15" s="1"/>
  <c r="J22" i="15"/>
  <c r="J21" i="15" s="1"/>
  <c r="J23" i="15"/>
  <c r="J24" i="15"/>
  <c r="Q29" i="15"/>
  <c r="P241" i="15" s="1"/>
  <c r="Q22" i="15"/>
  <c r="Q21" i="15" s="1"/>
  <c r="Q23" i="15"/>
  <c r="Q24" i="15"/>
  <c r="H29" i="15"/>
  <c r="G241" i="15" s="1"/>
  <c r="H22" i="15"/>
  <c r="H21" i="15" s="1"/>
  <c r="H23" i="15"/>
  <c r="H24" i="15"/>
  <c r="H50" i="13"/>
  <c r="H51" i="13" s="1"/>
  <c r="H52" i="13" s="1"/>
  <c r="Q253" i="14"/>
  <c r="C268" i="14" s="1"/>
  <c r="H237" i="15"/>
  <c r="L237" i="15"/>
  <c r="N237" i="15"/>
  <c r="G237" i="15"/>
  <c r="F237" i="15"/>
  <c r="K237" i="15"/>
  <c r="J237" i="15"/>
  <c r="P237" i="15"/>
  <c r="O237" i="15"/>
  <c r="M237" i="15"/>
  <c r="I237" i="15"/>
  <c r="R21" i="17" l="1"/>
  <c r="R25" i="17"/>
  <c r="R24" i="17"/>
  <c r="R22" i="17"/>
  <c r="R23" i="17"/>
  <c r="R30" i="17"/>
  <c r="G50" i="14"/>
  <c r="G51" i="14" s="1"/>
  <c r="G52" i="14" s="1"/>
  <c r="F50" i="14"/>
  <c r="F51" i="14" s="1"/>
  <c r="F52" i="14" s="1"/>
  <c r="H50" i="14"/>
  <c r="H51" i="14" s="1"/>
  <c r="H52" i="14" s="1"/>
  <c r="Q237" i="15"/>
  <c r="C249" i="15" s="1"/>
  <c r="L25" i="17"/>
  <c r="M92" i="17"/>
  <c r="M89" i="17"/>
  <c r="M97" i="17"/>
  <c r="M88" i="17"/>
  <c r="M93" i="17"/>
  <c r="N97" i="17"/>
  <c r="N89" i="17"/>
  <c r="N96" i="17"/>
  <c r="N93" i="17"/>
  <c r="N92" i="17"/>
  <c r="K237" i="17"/>
  <c r="L22" i="17"/>
  <c r="L23" i="17"/>
  <c r="L24" i="17"/>
  <c r="L30" i="17"/>
  <c r="K241" i="17" s="1"/>
  <c r="L21" i="17"/>
  <c r="Q93" i="17"/>
  <c r="Q96" i="17"/>
  <c r="Q92" i="17"/>
  <c r="Q89" i="17"/>
  <c r="Q97" i="17"/>
  <c r="Q88" i="17"/>
  <c r="Q237" i="17"/>
  <c r="S30" i="17"/>
  <c r="P92" i="17"/>
  <c r="P93" i="17"/>
  <c r="P96" i="17"/>
  <c r="P88" i="17"/>
  <c r="P97" i="17"/>
  <c r="P89" i="17"/>
  <c r="K88" i="17"/>
  <c r="K92" i="17"/>
  <c r="K89" i="17"/>
  <c r="K96" i="17"/>
  <c r="K97" i="17"/>
  <c r="K93" i="17"/>
  <c r="O88" i="17"/>
  <c r="O89" i="17"/>
  <c r="O96" i="17"/>
  <c r="O92" i="17"/>
  <c r="O97" i="17"/>
  <c r="O93" i="17"/>
  <c r="C270" i="14"/>
  <c r="S29" i="15"/>
  <c r="G25" i="15"/>
  <c r="G92" i="15" s="1"/>
  <c r="K238" i="15"/>
  <c r="F238" i="15"/>
  <c r="H25" i="15"/>
  <c r="H92" i="15" s="1"/>
  <c r="L25" i="15"/>
  <c r="L92" i="15" s="1"/>
  <c r="H238" i="15"/>
  <c r="J238" i="15"/>
  <c r="O238" i="15"/>
  <c r="L238" i="15"/>
  <c r="G238" i="15"/>
  <c r="Q25" i="15"/>
  <c r="Q92" i="15" s="1"/>
  <c r="P238" i="15"/>
  <c r="N238" i="15"/>
  <c r="J25" i="15"/>
  <c r="J92" i="15" s="1"/>
  <c r="I238" i="15"/>
  <c r="M238" i="15"/>
  <c r="M25" i="15"/>
  <c r="M92" i="15" s="1"/>
  <c r="O25" i="15"/>
  <c r="O92" i="15" s="1"/>
  <c r="I25" i="15"/>
  <c r="I92" i="15" s="1"/>
  <c r="N25" i="15"/>
  <c r="N92" i="15" s="1"/>
  <c r="P25" i="15"/>
  <c r="P92" i="15" s="1"/>
  <c r="K25" i="15"/>
  <c r="K92" i="15" s="1"/>
  <c r="R26" i="17" l="1"/>
  <c r="R91" i="17" s="1"/>
  <c r="R98" i="17" s="1"/>
  <c r="R99" i="17" s="1"/>
  <c r="Q241" i="17"/>
  <c r="S31" i="17"/>
  <c r="Q241" i="15"/>
  <c r="C254" i="15" s="1"/>
  <c r="S30" i="15"/>
  <c r="L26" i="17"/>
  <c r="L91" i="17" s="1"/>
  <c r="M30" i="17"/>
  <c r="L241" i="17" s="1"/>
  <c r="M25" i="17"/>
  <c r="Q25" i="17"/>
  <c r="M24" i="17"/>
  <c r="K25" i="17"/>
  <c r="Q238" i="17"/>
  <c r="M23" i="17"/>
  <c r="K238" i="17"/>
  <c r="N24" i="17"/>
  <c r="N25" i="17"/>
  <c r="O25" i="17"/>
  <c r="P25" i="17"/>
  <c r="M22" i="17"/>
  <c r="M21" i="17"/>
  <c r="L237" i="17"/>
  <c r="Q238" i="15"/>
  <c r="C250" i="15" s="1"/>
  <c r="N30" i="17"/>
  <c r="M241" i="17" s="1"/>
  <c r="M237" i="17"/>
  <c r="N21" i="17"/>
  <c r="N23" i="17"/>
  <c r="N22" i="17"/>
  <c r="O30" i="17"/>
  <c r="N241" i="17" s="1"/>
  <c r="O21" i="17"/>
  <c r="O23" i="17"/>
  <c r="O22" i="17"/>
  <c r="N237" i="17"/>
  <c r="O24" i="17"/>
  <c r="Q21" i="17"/>
  <c r="Q22" i="17"/>
  <c r="Q30" i="17"/>
  <c r="P241" i="17" s="1"/>
  <c r="Q23" i="17"/>
  <c r="P237" i="17"/>
  <c r="Q24" i="17"/>
  <c r="K22" i="17"/>
  <c r="K30" i="17"/>
  <c r="K23" i="17"/>
  <c r="K24" i="17"/>
  <c r="K21" i="17"/>
  <c r="J237" i="17"/>
  <c r="P30" i="17"/>
  <c r="O241" i="17" s="1"/>
  <c r="P24" i="17"/>
  <c r="O237" i="17"/>
  <c r="P21" i="17"/>
  <c r="P22" i="17"/>
  <c r="P23" i="17"/>
  <c r="G95" i="15"/>
  <c r="G96" i="15" s="1"/>
  <c r="G99" i="15"/>
  <c r="G100" i="15" s="1"/>
  <c r="Q95" i="15"/>
  <c r="Q96" i="15" s="1"/>
  <c r="Q99" i="15"/>
  <c r="Q100" i="15" s="1"/>
  <c r="L99" i="15"/>
  <c r="L100" i="15" s="1"/>
  <c r="L95" i="15"/>
  <c r="L96" i="15" s="1"/>
  <c r="M99" i="15"/>
  <c r="M100" i="15" s="1"/>
  <c r="M95" i="15"/>
  <c r="M96" i="15" s="1"/>
  <c r="H99" i="15"/>
  <c r="H100" i="15" s="1"/>
  <c r="H95" i="15"/>
  <c r="H96" i="15" s="1"/>
  <c r="K99" i="15"/>
  <c r="K100" i="15" s="1"/>
  <c r="K95" i="15"/>
  <c r="K96" i="15" s="1"/>
  <c r="N99" i="15"/>
  <c r="N100" i="15" s="1"/>
  <c r="N95" i="15"/>
  <c r="N96" i="15" s="1"/>
  <c r="I99" i="15"/>
  <c r="I100" i="15" s="1"/>
  <c r="I95" i="15"/>
  <c r="I96" i="15" s="1"/>
  <c r="O99" i="15"/>
  <c r="O100" i="15" s="1"/>
  <c r="O95" i="15"/>
  <c r="O96" i="15" s="1"/>
  <c r="P99" i="15"/>
  <c r="P100" i="15" s="1"/>
  <c r="P95" i="15"/>
  <c r="P96" i="15" s="1"/>
  <c r="J99" i="15"/>
  <c r="J100" i="15" s="1"/>
  <c r="J95" i="15"/>
  <c r="J96" i="15" s="1"/>
  <c r="I50" i="14"/>
  <c r="R94" i="17" l="1"/>
  <c r="R95" i="17" s="1"/>
  <c r="R100" i="17" s="1"/>
  <c r="R110" i="17" s="1"/>
  <c r="R112" i="17" s="1"/>
  <c r="R27" i="17" s="1"/>
  <c r="R28" i="17" s="1"/>
  <c r="R29" i="17" s="1"/>
  <c r="R31" i="17" s="1"/>
  <c r="S33" i="17"/>
  <c r="N26" i="17"/>
  <c r="N91" i="17" s="1"/>
  <c r="O26" i="17"/>
  <c r="O91" i="17" s="1"/>
  <c r="J238" i="17"/>
  <c r="P238" i="17"/>
  <c r="L238" i="17"/>
  <c r="Q26" i="17"/>
  <c r="O238" i="17"/>
  <c r="K26" i="17"/>
  <c r="M238" i="17"/>
  <c r="M26" i="17"/>
  <c r="M91" i="17" s="1"/>
  <c r="N238" i="17"/>
  <c r="P26" i="17"/>
  <c r="C249" i="17"/>
  <c r="J241" i="17"/>
  <c r="C254" i="17" s="1"/>
  <c r="L98" i="17"/>
  <c r="L99" i="17" s="1"/>
  <c r="L94" i="17"/>
  <c r="L95" i="17" s="1"/>
  <c r="G101" i="15"/>
  <c r="G112" i="15" s="1"/>
  <c r="G114" i="15" s="1"/>
  <c r="L101" i="15"/>
  <c r="L112" i="15" s="1"/>
  <c r="L114" i="15" s="1"/>
  <c r="N101" i="15"/>
  <c r="N112" i="15" s="1"/>
  <c r="J101" i="15"/>
  <c r="J112" i="15" s="1"/>
  <c r="J114" i="15" s="1"/>
  <c r="K101" i="15"/>
  <c r="K112" i="15" s="1"/>
  <c r="H101" i="15"/>
  <c r="H112" i="15" s="1"/>
  <c r="M101" i="15"/>
  <c r="M112" i="15" s="1"/>
  <c r="M114" i="15" s="1"/>
  <c r="M26" i="15" s="1"/>
  <c r="P101" i="15"/>
  <c r="P112" i="15" s="1"/>
  <c r="P114" i="15" s="1"/>
  <c r="P26" i="15" s="1"/>
  <c r="I101" i="15"/>
  <c r="I112" i="15" s="1"/>
  <c r="I114" i="15" s="1"/>
  <c r="I26" i="15" s="1"/>
  <c r="O101" i="15"/>
  <c r="O112" i="15" s="1"/>
  <c r="O114" i="15" s="1"/>
  <c r="Q101" i="15"/>
  <c r="Q112" i="15" s="1"/>
  <c r="Q114" i="15" s="1"/>
  <c r="I51" i="14"/>
  <c r="I52" i="14" s="1"/>
  <c r="R33" i="17" l="1"/>
  <c r="R34" i="17"/>
  <c r="R35" i="17"/>
  <c r="M98" i="17"/>
  <c r="M99" i="17" s="1"/>
  <c r="M94" i="17"/>
  <c r="M95" i="17" s="1"/>
  <c r="Q239" i="17"/>
  <c r="L100" i="17"/>
  <c r="L110" i="17" s="1"/>
  <c r="L112" i="17" s="1"/>
  <c r="L27" i="17" s="1"/>
  <c r="C250" i="17"/>
  <c r="Q91" i="17"/>
  <c r="K91" i="17"/>
  <c r="N94" i="17"/>
  <c r="N95" i="17" s="1"/>
  <c r="N98" i="17"/>
  <c r="N99" i="17" s="1"/>
  <c r="O94" i="17"/>
  <c r="O95" i="17" s="1"/>
  <c r="O98" i="17"/>
  <c r="O99" i="17" s="1"/>
  <c r="P91" i="17"/>
  <c r="J26" i="15"/>
  <c r="I239" i="15" s="1"/>
  <c r="Q26" i="15"/>
  <c r="P239" i="15" s="1"/>
  <c r="O26" i="15"/>
  <c r="N239" i="15" s="1"/>
  <c r="L26" i="15"/>
  <c r="L27" i="15" s="1"/>
  <c r="L28" i="15" s="1"/>
  <c r="L30" i="15" s="1"/>
  <c r="G26" i="15"/>
  <c r="G27" i="15" s="1"/>
  <c r="G28" i="15" s="1"/>
  <c r="H239" i="15"/>
  <c r="I27" i="15"/>
  <c r="I28" i="15" s="1"/>
  <c r="I30" i="15" s="1"/>
  <c r="L239" i="15"/>
  <c r="M27" i="15"/>
  <c r="M28" i="15" s="1"/>
  <c r="O239" i="15"/>
  <c r="P27" i="15"/>
  <c r="P28" i="15" s="1"/>
  <c r="N114" i="15"/>
  <c r="N26" i="15" s="1"/>
  <c r="K114" i="15"/>
  <c r="R36" i="17" l="1"/>
  <c r="R38" i="17" s="1"/>
  <c r="M100" i="17"/>
  <c r="M110" i="17" s="1"/>
  <c r="M112" i="17" s="1"/>
  <c r="M27" i="17" s="1"/>
  <c r="L239" i="17" s="1"/>
  <c r="Q240" i="17"/>
  <c r="O100" i="17"/>
  <c r="O110" i="17" s="1"/>
  <c r="O112" i="17" s="1"/>
  <c r="O27" i="17" s="1"/>
  <c r="N239" i="17" s="1"/>
  <c r="O27" i="15"/>
  <c r="O28" i="15" s="1"/>
  <c r="O30" i="15" s="1"/>
  <c r="K94" i="17"/>
  <c r="K95" i="17" s="1"/>
  <c r="K98" i="17"/>
  <c r="K99" i="17" s="1"/>
  <c r="N100" i="17"/>
  <c r="N110" i="17" s="1"/>
  <c r="N112" i="17" s="1"/>
  <c r="N27" i="17" s="1"/>
  <c r="N28" i="17" s="1"/>
  <c r="N29" i="17" s="1"/>
  <c r="P98" i="17"/>
  <c r="P99" i="17" s="1"/>
  <c r="P94" i="17"/>
  <c r="P95" i="17" s="1"/>
  <c r="Q98" i="17"/>
  <c r="Q99" i="17" s="1"/>
  <c r="Q94" i="17"/>
  <c r="Q95" i="17" s="1"/>
  <c r="K239" i="17"/>
  <c r="L28" i="17"/>
  <c r="L29" i="17" s="1"/>
  <c r="F239" i="15"/>
  <c r="Q27" i="15"/>
  <c r="Q28" i="15" s="1"/>
  <c r="P240" i="15" s="1"/>
  <c r="J27" i="15"/>
  <c r="J28" i="15" s="1"/>
  <c r="I240" i="15" s="1"/>
  <c r="K26" i="15"/>
  <c r="K27" i="15" s="1"/>
  <c r="K28" i="15" s="1"/>
  <c r="K239" i="15"/>
  <c r="K240" i="15"/>
  <c r="L32" i="15"/>
  <c r="L34" i="15"/>
  <c r="L33" i="15"/>
  <c r="H114" i="15"/>
  <c r="F240" i="15"/>
  <c r="G30" i="15"/>
  <c r="P30" i="15"/>
  <c r="O240" i="15"/>
  <c r="M30" i="15"/>
  <c r="L240" i="15"/>
  <c r="H240" i="15"/>
  <c r="M239" i="15"/>
  <c r="N27" i="15"/>
  <c r="N28" i="15" s="1"/>
  <c r="R37" i="17" l="1"/>
  <c r="R39" i="17" s="1"/>
  <c r="M28" i="17"/>
  <c r="M29" i="17" s="1"/>
  <c r="L240" i="17" s="1"/>
  <c r="Q30" i="15"/>
  <c r="Q34" i="15" s="1"/>
  <c r="N240" i="15"/>
  <c r="S34" i="17"/>
  <c r="O28" i="17"/>
  <c r="O29" i="17" s="1"/>
  <c r="N240" i="17" s="1"/>
  <c r="K100" i="17"/>
  <c r="K110" i="17" s="1"/>
  <c r="K112" i="17" s="1"/>
  <c r="K27" i="17" s="1"/>
  <c r="J239" i="17" s="1"/>
  <c r="M239" i="17"/>
  <c r="J30" i="15"/>
  <c r="J34" i="15" s="1"/>
  <c r="P100" i="17"/>
  <c r="P110" i="17" s="1"/>
  <c r="P112" i="17" s="1"/>
  <c r="P27" i="17" s="1"/>
  <c r="O239" i="17" s="1"/>
  <c r="N31" i="17"/>
  <c r="M240" i="17"/>
  <c r="K240" i="17"/>
  <c r="L31" i="17"/>
  <c r="Q100" i="17"/>
  <c r="Q110" i="17" s="1"/>
  <c r="Q112" i="17" s="1"/>
  <c r="Q27" i="17" s="1"/>
  <c r="J239" i="15"/>
  <c r="H26" i="15"/>
  <c r="H27" i="15" s="1"/>
  <c r="H28" i="15" s="1"/>
  <c r="Q239" i="15"/>
  <c r="K242" i="15"/>
  <c r="L35" i="15"/>
  <c r="O32" i="15"/>
  <c r="O33" i="15"/>
  <c r="O34" i="15"/>
  <c r="P34" i="15"/>
  <c r="P33" i="15"/>
  <c r="P32" i="15"/>
  <c r="I33" i="15"/>
  <c r="I34" i="15"/>
  <c r="I32" i="15"/>
  <c r="M34" i="15"/>
  <c r="M32" i="15"/>
  <c r="M33" i="15"/>
  <c r="G34" i="15"/>
  <c r="G32" i="15"/>
  <c r="G33" i="15"/>
  <c r="M240" i="15"/>
  <c r="N30" i="15"/>
  <c r="K30" i="15"/>
  <c r="J240" i="15"/>
  <c r="S36" i="17" l="1"/>
  <c r="M31" i="17"/>
  <c r="M34" i="17" s="1"/>
  <c r="Q33" i="15"/>
  <c r="Q32" i="15"/>
  <c r="O31" i="17"/>
  <c r="O34" i="17" s="1"/>
  <c r="K28" i="17"/>
  <c r="K29" i="17" s="1"/>
  <c r="G239" i="15"/>
  <c r="C251" i="15" s="1"/>
  <c r="J32" i="15"/>
  <c r="J33" i="15"/>
  <c r="P28" i="17"/>
  <c r="P29" i="17" s="1"/>
  <c r="O240" i="17" s="1"/>
  <c r="P239" i="17"/>
  <c r="C251" i="17" s="1"/>
  <c r="Q28" i="17"/>
  <c r="Q29" i="17" s="1"/>
  <c r="L33" i="17"/>
  <c r="L35" i="17"/>
  <c r="L34" i="17"/>
  <c r="N35" i="17"/>
  <c r="N34" i="17"/>
  <c r="N33" i="17"/>
  <c r="H30" i="15"/>
  <c r="G240" i="15"/>
  <c r="L37" i="15"/>
  <c r="K244" i="15" s="1"/>
  <c r="L36" i="15"/>
  <c r="K243" i="15" s="1"/>
  <c r="I35" i="15"/>
  <c r="I37" i="15" s="1"/>
  <c r="M35" i="15"/>
  <c r="M37" i="15" s="1"/>
  <c r="L244" i="15" s="1"/>
  <c r="O35" i="15"/>
  <c r="O37" i="15" s="1"/>
  <c r="N244" i="15" s="1"/>
  <c r="N242" i="15"/>
  <c r="O242" i="15"/>
  <c r="P35" i="15"/>
  <c r="K34" i="15"/>
  <c r="K32" i="15"/>
  <c r="K33" i="15"/>
  <c r="N32" i="15"/>
  <c r="N34" i="15"/>
  <c r="N33" i="15"/>
  <c r="L242" i="15"/>
  <c r="G35" i="15"/>
  <c r="F242" i="15"/>
  <c r="H242" i="15"/>
  <c r="S37" i="17" l="1"/>
  <c r="S38" i="17"/>
  <c r="Q244" i="17" s="1"/>
  <c r="K31" i="17"/>
  <c r="K35" i="17" s="1"/>
  <c r="M35" i="17"/>
  <c r="M33" i="17"/>
  <c r="Q35" i="15"/>
  <c r="Q36" i="15" s="1"/>
  <c r="P243" i="15" s="1"/>
  <c r="O35" i="17"/>
  <c r="O33" i="17"/>
  <c r="Q242" i="17"/>
  <c r="J35" i="15"/>
  <c r="J37" i="15" s="1"/>
  <c r="I244" i="15" s="1"/>
  <c r="P242" i="15"/>
  <c r="P31" i="17"/>
  <c r="P33" i="17" s="1"/>
  <c r="J240" i="17"/>
  <c r="I242" i="15"/>
  <c r="M242" i="17"/>
  <c r="L36" i="17"/>
  <c r="L37" i="17" s="1"/>
  <c r="K243" i="17" s="1"/>
  <c r="N36" i="17"/>
  <c r="N37" i="17" s="1"/>
  <c r="P240" i="17"/>
  <c r="Q31" i="17"/>
  <c r="K242" i="17"/>
  <c r="H34" i="15"/>
  <c r="H32" i="15"/>
  <c r="H33" i="15"/>
  <c r="Q240" i="15"/>
  <c r="C252" i="15" s="1"/>
  <c r="C253" i="15" s="1"/>
  <c r="C255" i="15" s="1"/>
  <c r="L38" i="15"/>
  <c r="I36" i="15"/>
  <c r="I38" i="15" s="1"/>
  <c r="M36" i="15"/>
  <c r="L243" i="15" s="1"/>
  <c r="O36" i="15"/>
  <c r="N243" i="15" s="1"/>
  <c r="K35" i="15"/>
  <c r="K36" i="15" s="1"/>
  <c r="J243" i="15" s="1"/>
  <c r="N35" i="15"/>
  <c r="N37" i="15" s="1"/>
  <c r="M244" i="15" s="1"/>
  <c r="G37" i="15"/>
  <c r="F244" i="15" s="1"/>
  <c r="G36" i="15"/>
  <c r="F243" i="15" s="1"/>
  <c r="J242" i="15"/>
  <c r="P36" i="15"/>
  <c r="O243" i="15" s="1"/>
  <c r="P37" i="15"/>
  <c r="O244" i="15" s="1"/>
  <c r="H244" i="15"/>
  <c r="M242" i="15"/>
  <c r="S39" i="17" l="1"/>
  <c r="K33" i="17"/>
  <c r="K34" i="17"/>
  <c r="L242" i="17"/>
  <c r="M36" i="17"/>
  <c r="M38" i="17" s="1"/>
  <c r="L244" i="17" s="1"/>
  <c r="Q37" i="15"/>
  <c r="P244" i="15" s="1"/>
  <c r="N242" i="17"/>
  <c r="O36" i="17"/>
  <c r="O37" i="17" s="1"/>
  <c r="N243" i="17" s="1"/>
  <c r="P35" i="17"/>
  <c r="P34" i="17"/>
  <c r="C252" i="17"/>
  <c r="C253" i="17" s="1"/>
  <c r="C255" i="17" s="1"/>
  <c r="J36" i="15"/>
  <c r="I243" i="15" s="1"/>
  <c r="Q243" i="17"/>
  <c r="L38" i="17"/>
  <c r="K244" i="17" s="1"/>
  <c r="N38" i="17"/>
  <c r="M244" i="17" s="1"/>
  <c r="M243" i="17"/>
  <c r="Q35" i="17"/>
  <c r="Q34" i="17"/>
  <c r="Q33" i="17"/>
  <c r="G242" i="15"/>
  <c r="H35" i="15"/>
  <c r="H36" i="15" s="1"/>
  <c r="S33" i="15"/>
  <c r="S32" i="15"/>
  <c r="D46" i="15" s="1"/>
  <c r="O38" i="15"/>
  <c r="M38" i="15"/>
  <c r="N36" i="15"/>
  <c r="M243" i="15" s="1"/>
  <c r="K37" i="15"/>
  <c r="J244" i="15" s="1"/>
  <c r="H243" i="15"/>
  <c r="P38" i="15"/>
  <c r="G38" i="15"/>
  <c r="D48" i="17" l="1"/>
  <c r="E48" i="17" s="1"/>
  <c r="F48" i="17" s="1"/>
  <c r="G48" i="17" s="1"/>
  <c r="H48" i="17" s="1"/>
  <c r="I48" i="17" s="1"/>
  <c r="D47" i="17"/>
  <c r="K36" i="17"/>
  <c r="K37" i="17" s="1"/>
  <c r="J243" i="17" s="1"/>
  <c r="J242" i="17"/>
  <c r="Q38" i="15"/>
  <c r="M37" i="17"/>
  <c r="O38" i="17"/>
  <c r="N244" i="17" s="1"/>
  <c r="P36" i="17"/>
  <c r="P38" i="17" s="1"/>
  <c r="O244" i="17" s="1"/>
  <c r="O242" i="17"/>
  <c r="N39" i="17"/>
  <c r="J38" i="15"/>
  <c r="L39" i="17"/>
  <c r="P242" i="17"/>
  <c r="Q36" i="17"/>
  <c r="Q37" i="17" s="1"/>
  <c r="P243" i="17" s="1"/>
  <c r="H37" i="15"/>
  <c r="G244" i="15" s="1"/>
  <c r="D47" i="15"/>
  <c r="G243" i="15"/>
  <c r="Q242" i="15"/>
  <c r="C256" i="15" s="1"/>
  <c r="C257" i="15" s="1"/>
  <c r="S35" i="15"/>
  <c r="S37" i="15" s="1"/>
  <c r="N38" i="15"/>
  <c r="K38" i="15"/>
  <c r="D49" i="17" l="1"/>
  <c r="D50" i="17" s="1"/>
  <c r="D51" i="17" s="1"/>
  <c r="E47" i="17"/>
  <c r="F47" i="17" s="1"/>
  <c r="G47" i="17" s="1"/>
  <c r="E47" i="15"/>
  <c r="F47" i="15" s="1"/>
  <c r="G47" i="15" s="1"/>
  <c r="H47" i="15" s="1"/>
  <c r="I47" i="15" s="1"/>
  <c r="D48" i="15"/>
  <c r="K38" i="17"/>
  <c r="J244" i="17" s="1"/>
  <c r="M39" i="17"/>
  <c r="L243" i="17"/>
  <c r="C256" i="17"/>
  <c r="C257" i="17" s="1"/>
  <c r="O39" i="17"/>
  <c r="P37" i="17"/>
  <c r="O243" i="17" s="1"/>
  <c r="Q38" i="17"/>
  <c r="P244" i="17" s="1"/>
  <c r="H38" i="15"/>
  <c r="Q244" i="15"/>
  <c r="C259" i="15" s="1"/>
  <c r="S36" i="15"/>
  <c r="E46" i="15"/>
  <c r="E49" i="17" l="1"/>
  <c r="E50" i="17" s="1"/>
  <c r="E51" i="17" s="1"/>
  <c r="F49" i="17"/>
  <c r="F50" i="17" s="1"/>
  <c r="F51" i="17" s="1"/>
  <c r="C259" i="17"/>
  <c r="K39" i="17"/>
  <c r="C258" i="17"/>
  <c r="P39" i="17"/>
  <c r="Q39" i="17"/>
  <c r="H47" i="17"/>
  <c r="G49" i="17"/>
  <c r="G50" i="17" s="1"/>
  <c r="G51" i="17" s="1"/>
  <c r="D49" i="15"/>
  <c r="D50" i="15" s="1"/>
  <c r="F46" i="15"/>
  <c r="E48" i="15"/>
  <c r="E49" i="15" s="1"/>
  <c r="E50" i="15" s="1"/>
  <c r="Q243" i="15"/>
  <c r="C258" i="15" s="1"/>
  <c r="C260" i="15" s="1"/>
  <c r="S38" i="15"/>
  <c r="T41" i="15" s="1"/>
  <c r="T42" i="17" l="1"/>
  <c r="C260" i="17"/>
  <c r="I47" i="17"/>
  <c r="I49" i="17" s="1"/>
  <c r="I50" i="17" s="1"/>
  <c r="I51" i="17" s="1"/>
  <c r="H49" i="17"/>
  <c r="H50" i="17" s="1"/>
  <c r="H51" i="17" s="1"/>
  <c r="G46" i="15"/>
  <c r="F48" i="15"/>
  <c r="F49" i="15" s="1"/>
  <c r="F50" i="15" s="1"/>
  <c r="H46" i="15" l="1"/>
  <c r="G48" i="15"/>
  <c r="G49" i="15" s="1"/>
  <c r="G50" i="15" s="1"/>
  <c r="I46" i="15" l="1"/>
  <c r="I48" i="15" s="1"/>
  <c r="I49" i="15" s="1"/>
  <c r="I50" i="15" s="1"/>
  <c r="H48" i="15"/>
  <c r="H49" i="15" s="1"/>
  <c r="H5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tc={4C326F25-EB6C-4658-BAB6-C0272DD7E21F}</author>
  </authors>
  <commentList>
    <comment ref="C52" authorId="0" shapeId="0" xr:uid="{4C326F25-EB6C-4658-BAB6-C0272DD7E21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Aanpassen als aller laatste
Beantwoorden:
    Sociaal werk : Vanaf 1 januari 2025 worden de uitloopschalen U1 en U2 toegevoegd aan de reguliere schalen. Dit betekent dat er per schaal 2 periodieknummers bij komen en de periodieknummers U1 en U2 vervallen </t>
      </text>
    </comment>
  </commentList>
</comments>
</file>

<file path=xl/sharedStrings.xml><?xml version="1.0" encoding="utf-8"?>
<sst xmlns="http://schemas.openxmlformats.org/spreadsheetml/2006/main" count="4035" uniqueCount="758">
  <si>
    <t>Toelichting en definities</t>
  </si>
  <si>
    <t>Peiljaar: 2025</t>
  </si>
  <si>
    <t>Status: definitief</t>
  </si>
  <si>
    <t>Algemene uitgangspunten</t>
  </si>
  <si>
    <t>-</t>
  </si>
  <si>
    <t>Deze rekentool heeft als doel om gemeenten en aanbieders op een transparante en eenvoudige manier in staat te stellen om kostprijzen in kaart te brengen voor de Wmo-voorzieningen Hulp bij het Huishouden (hbh) en individuele begeleiding. De rekentool helpt partijen het gesprek over kosten en tarieven te voeren langs een transparante structuur, in lijn met de AMvB Reële prijs.</t>
  </si>
  <si>
    <t>De tool berekent een kostprijs per uur voor zowel hulp bij het huishouden als individuele begeleiding. In deze berekening van de kostprijs wordt de AMvB reële prijs gevolgd. Zowel direct cliëntgebonden tijd, als niet-direct cliëntgebonden tijd kan declarabel zijn. Deze rekentool biedt de mogelijkheid om te differentiëren op basis van lokale afspraken over declarabele tijd (administratietijd kan bijv. wel of niet declarabel zijn).</t>
  </si>
  <si>
    <t>Deze rekentool kan gebruikt worden om de kostprijs voor meerdere vormen van individuele begeleiding te berekenen, bijvoorbeeld basis en specialistisch. Door de rekentool meermaals in te vullen met verschillende schalen/periodieken kan voor verschillende vormen van begeleiding de prijs berekend worden. Indien nodig kunnen ook andere variabelen als productiviteit variërend worden ingevuld.</t>
  </si>
  <si>
    <t>Deze rekentool maakt onderscheid tussen individuele begeleiding ‘op locatie’ en 'thuis’. Onder 'thuis' verstaan we individuele begeleiding bij de cliënt thuis of in het cliëntsysteem. Onder 'op locatie' verstaan we individuele begeleiding op locatie van de aanbieder.</t>
  </si>
  <si>
    <t>Deze rekentool houdt rekening met de verschillende toepasselijke cao’s: VVT, GHZ, GGZ en Sociaal werk.</t>
  </si>
  <si>
    <t xml:space="preserve">In de rekentool zijn de salarisverbeteringen voor de middenklasse verwerkt in de salaristabellen indien dat als zodanig in de CAO is opgenomen. </t>
  </si>
  <si>
    <t>In de tool wordt gerekend met drie soorten data, afhankelijk van de mate waarin ruimte en noodzaak bestaat voor lokale invulling (zie hiervoor ook de legenda op de oranje tabbladen):</t>
  </si>
  <si>
    <t>‘Vaststaande data’ zoals cao-gebonden kosten;</t>
  </si>
  <si>
    <t>‘Suggesties’ zoals opslagen sociale lasten, waarbij landelijke cijfers beschikbaar zijn als suggestie voor lokaal gebruik;</t>
  </si>
  <si>
    <t>‘Open data’ die per definitie lokaal verzameld moet worden.</t>
  </si>
  <si>
    <t>De rekentool berekent kostprijzen per uur en is daarmee het gemakkelijkst te gebruiken bij PxQ afspraken. Echter kan de rekentool ook gebruikt worden als input voor resultaatbekostiging, arrangementen of populatiebekostiging. Immers om goed onderbouwde tarieven te bepalen voor resultaten, arrangementen of populatiebudgetten is het noodzakelijk om een goed onderbouwde inschatting van het gemiddelde aantal uur zorg per traject of per inwoner per jaar te bepalen. De uitkomst van de rekentool (een kostprijs per uur) kan vervolgens vermenigvuldigd worden met het aantal uur om tot een tarief voor resultaat / arrangement of budget voor een populatie te komen.</t>
  </si>
  <si>
    <t>Uitgangspunten per kostenelement</t>
  </si>
  <si>
    <t>In de berekening voor de kostprijs per uur wordt gewerkt met de zes elementen uit de AMvB:</t>
  </si>
  <si>
    <t>Kosten van de beroepskracht</t>
  </si>
  <si>
    <t>Niet-productieve uren</t>
  </si>
  <si>
    <t>Reiskosten</t>
  </si>
  <si>
    <t>Overheadkosten</t>
  </si>
  <si>
    <t>Indexatie van loon binnen een overeenkomst</t>
  </si>
  <si>
    <t>Kosten als gevolg van gemeentelijke eisen</t>
  </si>
  <si>
    <t>Opslagen voor risico, innovatie en marge worden in de tool apart in kaart gebracht; de drie elementen kunnen los van elkaar worden ingevuld</t>
  </si>
  <si>
    <t>1. Kosten van de beroepskracht</t>
  </si>
  <si>
    <t xml:space="preserve">Bestaat uit het uurloon (obv schaal &amp; periodiek), vakantiegeld, ORT, eindejaarsuitkering, sociale lasten. </t>
  </si>
  <si>
    <t>Uurloon</t>
  </si>
  <si>
    <t xml:space="preserve">De rekentool houdt rekening met de loonkosten op basis van de cao’s VVT, GHZ, GGZ en Sociaal Werk. Voor hulp bij het huishouden is het ook mogelijk een vrij uurloon in te vullen bij de 5+ periodiek. </t>
  </si>
  <si>
    <t xml:space="preserve">Het uurloon staat vast op basis van de cao (bij VVT rechtstreeks, bij andere cao's door het maandloon te vermenigvuldigen met 12 en te delen door 1878 of door het maandloon te delen door 156). Voor de cao's waar in de loop van 2025 een loonsverhoging plaatsvindt op basis van de cao, wordt het totale uurloon berekend als een gewogen gemiddelde: als bijvoorbeeld per 1 augustus een nieuwe salaristabel geldt, dan wordt het loon tot augustus voor 7/12 (januari t/m juli) meegenomen en het loon vanaf augustus voor 5/12 (augustus t/m december). De weging kan worden aangepast in de rekentool. </t>
  </si>
  <si>
    <t>Zowel salarisschaal als de periodiek kunnen lokaal worden ingevuld. Voor hbh is er één schaal, daarin is het mogelijk om de periodiekmix in te vullen. Voor individuele begeleiding is het mogelijk om de schalenmix in te vullen en per schaal de gewogen gemiddelde periodiek. Deze gewogen gemiddelde periodiek wordt berekend door het gemiddelde bruto uurloon op basis van de CAO van medewerkers in dezelfde schaal uit te rekenen en dan de periodiek te kiezen die het uurloon heeft wat daar het dichtsbij ligt. Omwille van de invullast is ervoor gekozen om niet per schaal ook nog de periodiekmix uit te vragen (hoewel dit een preciezer beeld zou geven).</t>
  </si>
  <si>
    <t>De periodiekmix voor hbh en de schalenmix voor individuele begeleiding is lokaal invulbaar.</t>
  </si>
  <si>
    <t>Vakantiegeld, ORT, eindejaarsuitkering en A&amp;O fonds (VVT)</t>
  </si>
  <si>
    <t xml:space="preserve">Opslagen voor vakantiegeld, eindejaarsuitkering en bijdrage A&amp;O fonds (alleen VVT en Sociaal Werk) staan vast op basis van de cao's. Eventuele minimale uitkeringen (bijv. voor vakantiegeld of eindejaarsuitkering) worden meegenomen als deze in de betreffende cao zijn opgenomen. </t>
  </si>
  <si>
    <t>Eenmalige uitkeringen op basis van de cao worden apart meegenomen in de rekentool. De data is vrij invulbaar om ook contracten voor meerdere jaren en toekomstige cao-afspraken te faciliteren.</t>
  </si>
  <si>
    <t>ORT-opslag is een open veld dat lokaal ingevuld dient te worden op basis van de contractuele eisen (dient er bijvoorbeeld ook zorg in avond-nacht-weekend geleverd te worden?).</t>
  </si>
  <si>
    <t>Sociale lasten</t>
  </si>
  <si>
    <t>Sociale lasten kunnen op twee manier berekend worden. (1) er kan gebruik worden gemaakt van één totale opslag, die gelijk is voor alle schalen. Voor deze opslag geven we een suggestie op basis van werkelijk betaalde sociale lasten (bron: Berenschot Benchmark Care). (2) Daarnaast kunnen de sociale lasten stapsgewijs berekend worden. Vanaf 1 januari 2020 geldt de Wet arbeidsmarkt in balans (WAB), de rekentool voorziet binnen de sociale lasten in de nieuwe wettelijke eisen.</t>
  </si>
  <si>
    <t>2. Niet-productieve uren</t>
  </si>
  <si>
    <t>Om in kaart te brengen welke uren wel/niet productief zijn, brengt deze rekentool de volgende vormen van tijdsbesteding in kaart: directe cliënttijd (face2face, digitaal en telefonisch), zakelijke reistijd, verlof, aanvullend verlof, doorbetaalde pauzes, no-show, verzuim, administratie en overleg (bijv. administratie, organisatieoverleg en ketenoverleg), scholing en reflectie (inclusief begeleidingstijd van stagiaires en (BBL)leerlingen).</t>
  </si>
  <si>
    <t>Voor zakelijke reistijd specifiek geldt dat dit lokaal ingevuld dient te worden, omdat hier grote lokale verschillen in zijn (bijv. stedelijke of plattelands gebieden) en er gemeentelijke wensen kunnen zijn, zoals bijv 'koppeltjes', waardoor de reistijd verhoogd kan worden.</t>
  </si>
  <si>
    <t xml:space="preserve">Waar mogelijk worden vaststaande percentages gebruikt (bijv. voor het aantal verlofuren) of suggesties gegeven (bijv. over verzuimpercentage). Mocht dit beiden niet beschikbaar zijn, dan zullen de percentages lokaal ingevuld moeten worden. </t>
  </si>
  <si>
    <t>3.  Reiskosten</t>
  </si>
  <si>
    <t xml:space="preserve">De reiskosten zijn vrij in te vullen, waarbij onderscheid gemaakt wordt tussen woon-werk en werk-werkverkeer. </t>
  </si>
  <si>
    <t>NB. de AMvB benoemt samen met de reiskosten ook de opleidingskosten, de hiermee gepaard gaande verletkosten worden meegenomen in de niet-productieve uren. Eventuele kosten voor opleidingspersoneel is onderdeel van de opslag voor personele overhead. Materiële opleidingskosten worden meegenomen onder de Overige personele kosten.</t>
  </si>
  <si>
    <t>4. Overheadkosten</t>
  </si>
  <si>
    <t>Voor de overheadkosten wordt aangesloten bij de definitie van de Berenschot Benchmark Care: indirect personeel en materiële overheadkosten. Daarnaast wordt apart de kosten van vastgoed en overige personele kosten in kaart gebracht. Voor alle kosten geldt dat het niet om de totale kosten gaat, maar de kosten die specifiek gerelateerd zijn aan het zorgproduct.</t>
  </si>
  <si>
    <t>Overheadpersoneel wordt gedefinieerd als: management (hoger management en operationeel management), stafpersoneel (beleid, marketing, communicatie, beleid en planning), administratief financieel personeel, ICT-personeel, P&amp;O, arbo en opleidingen, secretariaat; gecombineerde functies worden naar rato meegenomen in de overheadkosten (dit zal worden toegelicht in het model).</t>
  </si>
  <si>
    <t xml:space="preserve">Materiële overheadkosten wordt gedefinieerd als: hardware en software, repro/drukwerk, communicatiekosten (telefonie, internet), kosten algemeen beheer (advies, accountants, excl. dienstreizen) en overige algemene kosten. Deze kostenpost is inclusief zakelijke lasten en verzekeringen. </t>
  </si>
  <si>
    <t>Kosten voor vastgoed worden gedefinieerd als: onderhoud, dotaties, energiekosten, huur en operationele leasing en interest. Bij individuele begeleiding maken we onderscheid tussen de opslag voor 'op locatie' en 'thuis'. Het betreft hier de vastgoedkosten die zijn toe te schrijven aan de geleverde zorg (bij individuele begeleiding) plus de vastgoedkosten die gepaard gaat met overheadpersoneel/-diensten.</t>
  </si>
  <si>
    <t>Overige personele kosten worden gedefinieerd als kosten voor vervanging bij verzuim, kosten voor beroepsregistraties, kosten voor werving &amp; selectie en materiële opleidingskosten.</t>
  </si>
  <si>
    <t xml:space="preserve">Voor overheadpersoneel, materiële overheadkosten en overige personele kosten worden suggesties gegeven op basis van referentiecijfers uit de Berenschot Benchmark Care. De Benchmark Care is een jaarlijks onderzoek onder aanbieders van vvt, ghz en ggz waarin de overheadkosten gedetailleerd in kaart worden gebracht conform bovengenoemde definities. De cijfers die hier als suggestie worden gegeven zijn de gemiddelden van de deelnemers per sector, op organisatieniveau. De suggestie van de vvt is het gemiddelde van 75 organisaties, de ghz zijn dit 41 organisaties en de ggz 20 organisaties. Specifiek bij hbh is er veel variatie in de daadwerkelijke overheadpercentages, ook naar beneden; gemeenten worden daarom geadviseerd lokaal een uitvraag onder aanbieders te doen. </t>
  </si>
  <si>
    <t>Cliëntgebonden materiële kosten (kosten die direct aan de cliëntenzorg gerelateerd zijn, bijvoorbeeld spelmateriaal bij begeleiding) hebben geen plek in deze rekentool omdat dit in praktijk vrijwel niet voorkomt. Mocht hier wél sprake van zijn zullen hier lokale afspraken over gemaakt moeten worden.</t>
  </si>
  <si>
    <t xml:space="preserve">5. Indexatie </t>
  </si>
  <si>
    <t xml:space="preserve">Zoals in de AMvB beschreven is het een verplichting om de kostprijzen jaarlijks te indexeren. </t>
  </si>
  <si>
    <t xml:space="preserve">Onder indexatie valt zowel de stijging van de lonen en sociale lasten kosten (wettelijke premies, pensioen, etc.) als de stijging van de materiële kosten. </t>
  </si>
  <si>
    <t>De rekentool biedt de mogelijkheid om indexatie voor zowel loonkosten als materiële kosten in te vullen. Daarmee faciliteert de rekentool om meerjarige (tarief)afspraken te maken.</t>
  </si>
  <si>
    <t xml:space="preserve">Specifiek bij hulp bij het huishouden dient er naast de indexatie conform de ontwikkelingen binnen de CAO ook rekening te worden gehouden met een jaarlijkse aanvullende stijging in de loonkosten die veroorzaakt wordt door het verschuiven van personeel naar hogere periodieken binnen de hbh-schaal. Dit kan ook in de rekentool inzichtelijk worden gemaakt door periodiekmix te veranderen. </t>
  </si>
  <si>
    <t>Tegelijkertijd zijn index-percentages voor de toekomst niet op voorhand bekend en betreft dit dus een inschatting. De AMvB Reële prijs beschrijft dat indexaties onderdeel dienen te zijn van de kostprijs. Het is belangrijk om te beseffen dat indien 'ingeschatte' indexpercentages contractueel worden vastgelegd, de werkelijke indexpercentages kunnen afwijken en er dus ófwel vooraf goede afspraken gemaakt moeten worden over deze financiële risico's, ófwel jaarlijks de tarieven herijkt dienen te worden.</t>
  </si>
  <si>
    <t>Als basis van de inschatting voor de index-percentages kunnen algemene inflatiecijfers van het CBS of het OVA cijfer worden gebruikt, waarbij de OVA specifiek gericht is op de indexering van de personele kosten voor de zorg. Ook de Nederlandse Zorgautoriteit publiceert jaarlijks indexcijfers specifiek voor de zorg.</t>
  </si>
  <si>
    <t xml:space="preserve"> </t>
  </si>
  <si>
    <t>6. Kosten als gevolg van gemeentelijke eisen</t>
  </si>
  <si>
    <t>Kosten als gevolg van gemeentelijke eisen zijn vrij in te vullen in de rekentool als een opslagpercentage.</t>
  </si>
  <si>
    <t>Enkel kosten voor nieuwe/aanvullende eisen kunnen worden ingevuld. Immers, kosten voor bestaande eisen zitten al verwerkt in de huidige overhead en niet-productieve uren. Het betreft dus enkel zaken die in het voorgaande contract nog geen onderdeel waren van de standaard bedrijfsvoering, bijv. participeren in project/denk tank, nieuwe certificeringen, kosten van (extra) gemeentelijke kwaliteitseisen, aanvullende verantwoordingseisen en/of de kosten van het opstellen van het begeleidingsplan.</t>
  </si>
  <si>
    <t>Dit kan zowel leiden tot een positieve opslag (gemeentelijke eisen nemen toe) als negatieve opslag (gemeentelijke eisen nemen af).</t>
  </si>
  <si>
    <t>Handleiding</t>
  </si>
  <si>
    <t>Hierna beschrijven we stap voor stap de wijze waarop deze rekentool gebruikt dient te worden.</t>
  </si>
  <si>
    <t>De rekentool bestaat uit vijf tabbladen (donkeroranje) die u, afhankelijk van de eisen van de gemeente en de toepasselijke cao, in dient te vullen: één tabblad voor het product Hulp bij het Huishouden (1_Kostprijs_hbh) en vier tabbladen voor individuele begeleiding (1_Kostprijs_begeleiding_[VVT/GHZ/GGZ/SW]). Daarnaast kent de rekentool nog vier tabbladen (lichtoranje) met cao-data en een tabblad met overige data.</t>
  </si>
  <si>
    <t>Stappenplan</t>
  </si>
  <si>
    <t>0.</t>
  </si>
  <si>
    <t>Het bovenste deel van elk tabblad toont de uitkomsten van hetgeen is ingevuld. Hierin ziet u de kostprijs per uur voor het jaar waarvoor u de kostprijs berekent en de geindexeerde kostprijzen.
Scrol voor het invullen direct naar het kopje "Opbouw van de kosten". Hier ziet u verschillende kleuren velden. De lichtgroene velden dient u in te vullen. Zie onderstaande legenda.</t>
  </si>
  <si>
    <t>1.</t>
  </si>
  <si>
    <r>
      <t xml:space="preserve">Vul bij 'kosten van de beroepskracht' de periodiekmix in voor hulp bij het huishouden en de schalenmix en de gewogen gemiddelde periodiek in bij de tabbladen voor individuele begeleiding.
</t>
    </r>
    <r>
      <rPr>
        <b/>
        <sz val="8"/>
        <color theme="3"/>
        <rFont val="Segoe UI"/>
        <family val="2"/>
      </rPr>
      <t>LET OP: DE REEDS INGEVULDE PERIODIEK IS EEN VOORBEELD, DIE TIJDENS HET INVULLEN AANGEPAST DIENT TE WORDEN AAN DE LOKALE SITUATIE.</t>
    </r>
  </si>
  <si>
    <t>1a.</t>
  </si>
  <si>
    <t xml:space="preserve">Bij individuele begeleiding dienen zowel de vooringevulde schalen als periodieken uitdrukkelijk als suggestie. Het is mogelijk om dezelfde schaal meerdere keren te selecteren, waardoor er meerdere periodieken voor dezelfde schaal kunnen worden gekozen indien dit wenselijk is. Een schaal/periodiek-combinatie kan ook leeg worden gelaten, let er dan op dat het vak voor de schalenmix ook leeg wordt gelaten. Voor de CAO GGZ zijn de a en b schalen samengevoegd tot 1 schaal; bijvoorbeeld alle periodieken van 10a en 10b zitten nu in schaal 10. Het bruto uurloon behorend bij de gekozen schaal en periodiek wordt vervolgens met de functies index en vergelijken gezocht op het tabblad van de betreffende CAO. </t>
  </si>
  <si>
    <t>2.</t>
  </si>
  <si>
    <t>Vul vervolgens de gemiddelde opslag voor ORT in, in procenten en indien deze in de CAO zijn afgesproken, de eenmalige uitkeringen per FTE in euro's.</t>
  </si>
  <si>
    <t>3.</t>
  </si>
  <si>
    <t>Vervolgens kunnen de sociale lasten worden ingevuld. Dit kan op twee manieren, door een vast percentage in te vullen (dat daarmee geldt voor alle schalen) of door dit zelf te berekenen. In de eerste vraag in het blok Sociale lasten kiest u of u wilt werken met een 'opslag' (vaste opslag) of 'berekening'. Indien u kiest voor een vaste opslag, wordt op basis van de Berenschot Benchmark Care 2024 een suggestie gegeven en kunt u vervolgens uw eigen opslagpercentage invullen. Indien u kiest voor een berekening, wordt op basis van de werkelijke percentages per caoschaal een opslag berekend, hiervoor dient u een aantal percentages zelf in te vullen op basis van de eigen, lokale situatie.</t>
  </si>
  <si>
    <t>4.</t>
  </si>
  <si>
    <t>ALLEEN VOOR INDIVIDUELE BEGELEIDING: Vul nu bij verdeling op locatie en thuis de verhouding in tussen het aandeel begeleidingsuren dat op locatie plaatsvindt en het aandeel dat thuis plaatsvindt. Dus als 100% thuis plaatsvindt, dan komt er bij thuis 100% en bij op locatie 0%; vindt er 40% thuis plaats en 60% op locatie, dan komt er 40% bij thuis en 60% bij op locatie. Deze verdeling wordt gebruikt om een gemiddelde te berekenen voor zakelijke reistijd, materiële overheadkosten en kosten voor vastgoed.</t>
  </si>
  <si>
    <t>5.</t>
  </si>
  <si>
    <t>Bij niet-productieve uren kan vervolgens eerst worden ingevuld of een bepaalde vorm van tijdbesteding moet worden meegenomen in de kostprijs. Bijvoorbeeld wanneer gemeenten en aanbieders afspraken maken over declarabele no-show, reistijd of anderszins. Geef hiervoor in de kolom waarboven 'meenemen' staat met 'Ja' aan welke vorm van tijdsbesteding meegenomen moet worden in de berekening. Ten overvloede: bij selectie van 'Nee' nemen we die tijdsbesteding niet mee in de berekening van de kostprijs. Dit impliceert dus dat u deze tijdsbesteding mag declareren. 
Vervolgens kan een percentage worden ingevuld voor aanvullend verlof, ziekteverzuim (hiervoor wordt een suggestie gegeven), doorbetaalde pauzes, scholing, reflectie, administratie en overleg en no-show.</t>
  </si>
  <si>
    <t>5a.</t>
  </si>
  <si>
    <t>ALLEEN VOOR INDIVIDUELE BEGELEIDING: Voor zakelijke reistijd, vul zowel het aantal uur/percentage in voor individuele begeleiding die thuis plaatsvindt, als het aantal uur/percentage dat op locatie plaatsvindt. Het model berekent een gemiddelde op basis van de verhouding die is ingevuld bij stap 4.</t>
  </si>
  <si>
    <t>6.</t>
  </si>
  <si>
    <t xml:space="preserve">Vul vervolgens bij reiskosten de gemiddelde reiskosten per gewerkt uur in. Reiskosten moeten worden omgerekend naar kosten per gewerkt uur en in euro's worden ingevuld. </t>
  </si>
  <si>
    <t>7.</t>
  </si>
  <si>
    <t xml:space="preserve">Vul bij overheadkosten de procentuele kosten (als percentage van totale kosten) voor het overheadpersoneel, inhuur/uitbesteding van overheadtaken, materiële overheadkosten, kosten voor vastgoed en overige personele kosten in als percentage van de totale kosten. Definities staan op het tabblad "Toelichting". Voor de overheadkosten wordt een suggestie gegeven op basis van landelijke cijfers uit de Berenschot Benchmark Care. Voor vastgoed is het van belang om enkel de kosten van het vastgoed voor overheadfuncties mee te nemen (kantoren) plus de kosten die zijn toe te schrijven aan de geleverde zorg (bij individuele begeleiding). Deze kosten worden ingevuld als % van de totale kosten. We vragen deze kosten uit als aandeel (%) van de totale kosten. Vervolgens wordt onderaan elk tabblad dit percentage van de totale kosten omgerekend naar een opslag op het uurloon primair proces door de percentages te delen door het percentage voor de kosten van het personeel voor het primair proces. </t>
  </si>
  <si>
    <t>7a.</t>
  </si>
  <si>
    <t>ALLEEN VOOR INDIVIDUELE BEGELEIDING: Voor zowel materiële overheadkosten, als kosten voor vastgoed moeten er 2 percentages worden ingevuld: 1 voor individuele begeleiding die thuis plaatsvindt en 1 voor individuele begeleiding die op locatie plaatsvindt. Waarschijnlijk zullen deze kosten op locatie hoger liggen (met name vastgoedkosten). Het model berekent een gemiddelde op basis van de verhouding die is ingevuld.</t>
  </si>
  <si>
    <t>8.</t>
  </si>
  <si>
    <t>Vul vervolgens de indexatie per jaar voor zowel de personele als de materiële kosten als percentage in. 
Let op: het is van belang hier goede lokale afspraken over te maken (zie Toelichting)</t>
  </si>
  <si>
    <t>9.</t>
  </si>
  <si>
    <t>Vul vervolgens de kosten van gemeentelijke eisen in als opslagpercentage. Dit kan zowel een positief als negatief percentage zijn (zie toelichting).</t>
  </si>
  <si>
    <t>10.</t>
  </si>
  <si>
    <t>Vul vervolgens de opslagen in voor risico, marge en innovatie als percentage.</t>
  </si>
  <si>
    <t>11.</t>
  </si>
  <si>
    <t xml:space="preserve">Scrol nu naar boven naar het kopje "Berekening gewogen uurtarief". Hier wordt op basis van de cao afspraken en de ingevulde gegevens het gewogen uurtarief berekend. Het uiteindelijke gewogen uurtarief staat helemaal rechts in de tabel op de regel die wordt aangegeven met "gewogen totale kosten per uur". Een grafische weergave van de opbouw van het uurtarief staat hier rechts van. </t>
  </si>
  <si>
    <r>
      <t>Overzicht van functieniveaus voor individuele begeleiding bij rekentool</t>
    </r>
    <r>
      <rPr>
        <sz val="8"/>
        <color theme="1"/>
        <rFont val="Segoe UI"/>
        <family val="2"/>
      </rPr>
      <t xml:space="preserve"> </t>
    </r>
  </si>
  <si>
    <t xml:space="preserve">In opdracht van de VNG en in overleg met ActiZ, de Nederlandse GGZ, VGN, en Zorghuisnl is in het voorjaar 2020 een rekentool ontwikkeld voor de berekening van de tarieven voor Wmo-huishoudelijke hulp en individuele begeleiding. De rekentool helpt gemeenten en zorgaanbieders het gesprek over kosten en tarieven te voeren langs een transparante structuur, in lijn met de AMvB Reële prijs. </t>
  </si>
  <si>
    <t>Individuele begeleiding</t>
  </si>
  <si>
    <t>Enkele jaren geleden is de rekentool voor de hulp bij het huishouden (HbH) ontwikkeld. Deze rekentool HbH is vervolgens uitgebreid met  individuele begeleiding Wmo.  Bij individuele, begeleiding (ook persoonlijke begeleiding genoemd), is er sprake van één op één ondersteuning die door een begeleider wordt geboden vanuit de Wmo, bedoeld om een cliënten zo zelfstandig als mogelijk te laten zijn. Het gaat daarbij bijvoorbeeld om de structurering en indeling van de dag, activiteiten ondernemen, contact zoeken met mensen in de omgeving, gedrag veranderen en dagelijkse persoonlijke (niet-medische) verzorging.
Opgemerkt dient te worden dat bij individuele begeleiding, anders dan voor HbH, er in de rekentool geen koppeling plaatsvindt aan een specifieke functie. Individuele begeleiding komt in de praktijk in verschillende functies op verschillende niveaus terug. Zo kunnen bijvoorbeeld orthopedagogen of verpleegkundig specialisten ook betrokken zijn bij individuele begeleiding. 
Individuele begeleiding leidt, afhankelijk van hoe gemeenten deze voorziening in hun inkoop vormgeven, uiteindelijk tot een verschillende (taak)inhoud en dus verschillende functiebeelden en daarmee functiezwaartes. Relevant daarbij is dat de van toepassing zijnde salarisschaal uit de zorg-cao’s, conform de regelgeving in die cao’s, uiteindelijk altijd per functie bepaald wordt aan de hand van het functiewaarderingssysteem FWG. (FWG VVT, FWG Gehandicaptenzorg of FWG 3.0). 
Om aanbieders en gemeenten te ondersteunen bij de inkoop- en tariefsgesprekken is een overzicht van functieniveaus voor individuele begeleiding ontwikkeld. Dit kan behulpzaam zijn bij het gebruik van de rekentool (invullen schalenmix).</t>
  </si>
  <si>
    <t>Wat biedt het overzicht?</t>
  </si>
  <si>
    <t xml:space="preserve">Het overzicht biedt inzicht in veel voorkomende functieniveaus van individuele begeleiding. Aan de hand van de onderscheidende elementen worden de verschillen tussen de functieniveaus inzichtelijk gemaakt.  Voor dit overzicht is gebruik gemaakt van functie-informatie uit het FWG-systeem. Het overzicht geeft een relevante indicatie voor de verschillende functieniveaus en daarmee voor de daarbij behorende salarisschalen.  Belangrijk; het overzicht is op geen enkele wijze een toepassing van de formele FWG-functiewaarderingsystematiek. Die vindt namelijk plaats op grond van een volledige functiebeschrijving volgens de FWG-kwaliteitscriteria en op basis van cao-afspraken die hiervoor gelden.  </t>
  </si>
  <si>
    <r>
      <t xml:space="preserve">Voor een goed begrip van het overzicht is een verduidelijking van de begrippen ‘begeleiding’, ‘signaleren’ en ‘stabiel’ van belang:
</t>
    </r>
    <r>
      <rPr>
        <b/>
        <sz val="8"/>
        <color theme="1"/>
        <rFont val="Segoe UI"/>
        <family val="2"/>
      </rPr>
      <t>Begeleiden</t>
    </r>
    <r>
      <rPr>
        <sz val="8"/>
        <color theme="1"/>
        <rFont val="Segoe UI"/>
        <family val="2"/>
      </rPr>
      <t xml:space="preserve"> is gericht op het in stand houden of bevorderen van het psycho-sociaal welbevinden of de zelfredzaamheid. Binnen het begrip is sprake van een grote verscheidenheid in en toepassing van methodieken alsmede van een ruime verscheidenheid in intensiteit. De primaire doelgroep is doorgaans de patiënt/cliënt, maar in een aantal functies kan (daarnaast) ook sprake zijn van het begeleiden van relaties van de patiënt/cliënt of van medewerkers. (Bij het geven van begeleiding kunnen uiteraard veranderingen ontstaan. Bij begeleiding is dat echter geen primaire doelstelling).
</t>
    </r>
    <r>
      <rPr>
        <b/>
        <sz val="8"/>
        <color theme="1"/>
        <rFont val="Segoe UI"/>
        <family val="2"/>
      </rPr>
      <t>Signaleren</t>
    </r>
    <r>
      <rPr>
        <sz val="8"/>
        <color theme="1"/>
        <rFont val="Segoe UI"/>
        <family val="2"/>
      </rPr>
      <t xml:space="preserve">: de mate waarin van een medewerker wordt verwacht dat deze zaken die afwijken van de gebruikelijke gang van zaken, signaleert. In de lagere functiegroepen wordt hiermee bedoeld dat de medewerker wel geacht wordt afwijkende zaken te signaleren en te melden bij een collega of leidinggevende, maar zelf geen actie onderneemt. 
</t>
    </r>
    <r>
      <rPr>
        <b/>
        <sz val="8"/>
        <color theme="1"/>
        <rFont val="Segoe UI"/>
        <family val="2"/>
      </rPr>
      <t>Stabiele situatie</t>
    </r>
    <r>
      <rPr>
        <sz val="8"/>
        <color theme="1"/>
        <rFont val="Segoe UI"/>
        <family val="2"/>
      </rPr>
      <t>: een situatie die aan relatief weinig verandering onderhevig is en daarmee een ruimte mate van voorspelbaarheid kent.</t>
    </r>
  </si>
  <si>
    <t>Contactpersoon</t>
  </si>
  <si>
    <t>Bij vragen over onderstaand overzicht kan contact worden opgenomen met Ernst Roemer van FWG (eroemer@fwg.nl)</t>
  </si>
  <si>
    <t>Kostprijs hulp bij het huishouden (hbh) - cao VVT</t>
  </si>
  <si>
    <t>LEGENDA</t>
  </si>
  <si>
    <t>Vrij in te vullen data</t>
  </si>
  <si>
    <t>Vaststaande data</t>
  </si>
  <si>
    <t>Suggesties voor vrij in te vullen data</t>
  </si>
  <si>
    <t>Toelichting</t>
  </si>
  <si>
    <t>Check: goed ingevuld</t>
  </si>
  <si>
    <t>Check: niet goed ingevuld</t>
  </si>
  <si>
    <t>Berekening gewogen kostprijs</t>
  </si>
  <si>
    <t>Gewogen kostprijs</t>
  </si>
  <si>
    <t>Salarislasten per uur</t>
  </si>
  <si>
    <t>cao</t>
  </si>
  <si>
    <t>VVT</t>
  </si>
  <si>
    <t>Schaal</t>
  </si>
  <si>
    <t>Inhuurkosten</t>
  </si>
  <si>
    <t>Totaal</t>
  </si>
  <si>
    <t>Periodiek</t>
  </si>
  <si>
    <t>Bruto uurloon</t>
  </si>
  <si>
    <t>Opslag eindejaarsuitkering</t>
  </si>
  <si>
    <t>Opslag vakantiegeld</t>
  </si>
  <si>
    <t>Opslag ORT</t>
  </si>
  <si>
    <t>Eenmalige uitkeringen</t>
  </si>
  <si>
    <t>Regeling vervroegd uittreden</t>
  </si>
  <si>
    <t>Generatieregeling</t>
  </si>
  <si>
    <t>Totale bruto uurloon</t>
  </si>
  <si>
    <t>Opslag sociale lasten</t>
  </si>
  <si>
    <t>Totale bruto uurloon incl. sociale lasten</t>
  </si>
  <si>
    <r>
      <t>Gecorrigeerd voor productiviteit</t>
    </r>
    <r>
      <rPr>
        <sz val="8"/>
        <color theme="1"/>
        <rFont val="Segoe UI"/>
        <family val="2"/>
      </rPr>
      <t xml:space="preserve"> (p, m.u.v. inhuur)</t>
    </r>
  </si>
  <si>
    <t>Reiskosten (m)</t>
  </si>
  <si>
    <t>Totale bruto uurloon incl. reiskosten</t>
  </si>
  <si>
    <t>Opslag voor overheadkosten (p / m)</t>
  </si>
  <si>
    <t>Opslag kosten voor vastgoed (m)</t>
  </si>
  <si>
    <t>Opslag overige personele kosten (m)</t>
  </si>
  <si>
    <t>Totale kosten per uur</t>
  </si>
  <si>
    <t>Opslag voor risico, innovatie en marge</t>
  </si>
  <si>
    <t>Totale kosten per uur incl. risico, innovatie en marge en gem. eisen</t>
  </si>
  <si>
    <t>Periodiekmix</t>
  </si>
  <si>
    <t>Gewogen totale kosten per uur (jaar 1)</t>
  </si>
  <si>
    <t>Geindexeerde kostprijzen</t>
  </si>
  <si>
    <t>Jaar 1</t>
  </si>
  <si>
    <t>Jaar 2</t>
  </si>
  <si>
    <t>Jaar 3</t>
  </si>
  <si>
    <t>Jaar 4</t>
  </si>
  <si>
    <t>Jaar 5</t>
  </si>
  <si>
    <t>Jaar 6</t>
  </si>
  <si>
    <t>Gewogen personele kosten per uur geindexeerd</t>
  </si>
  <si>
    <t>Gewogen materiële kosten per uur geindexeerd</t>
  </si>
  <si>
    <t>Gewogen totale kosten per uur geindexeerd excl. opslagen</t>
  </si>
  <si>
    <t>Opslagen gemeentelijke eisen &amp; risico, innovatie en marge</t>
  </si>
  <si>
    <t>Gewogen totale kosten per uur geindexeerd incl. opslagen</t>
  </si>
  <si>
    <t>Opbouw van de kosten</t>
  </si>
  <si>
    <t>Bron: cao VVT 2025-2026, salarisschaal Hulp bij het Huishouden, Benchmark Care 2024</t>
  </si>
  <si>
    <t>HbH</t>
  </si>
  <si>
    <t>hbh</t>
  </si>
  <si>
    <t>Inhuurkosten*</t>
  </si>
  <si>
    <t>* Dit zijn de inhuurkosten per uur incl. eventuele sociale lasten, eindejaarsuitkering, vakantiegeld, eenmalige uitkeringen en vergoeding voor ORT. Houd hierbij rekening dat u later nog een correctie kan aanbrengen voor de niet-productieve uren.</t>
  </si>
  <si>
    <t>5+</t>
  </si>
  <si>
    <t>n.v.t.</t>
  </si>
  <si>
    <t xml:space="preserve">Bruto uurloon (gewogen 2025) </t>
  </si>
  <si>
    <t>Indien noodzakelijk kunt u een uurloon hoger dan de HBH-schaal invoeren. Houdt tevens rekening met het minimumloon.</t>
  </si>
  <si>
    <t>Bruto uurloon geïndexeerd</t>
  </si>
  <si>
    <t>Vul hier indien nodig het indexatiepercentage t.o.v. het bruto-uurloon. De inhuurkosten worden niet geïndexeerd.</t>
  </si>
  <si>
    <t>Vul hier uw eigen periodiekmix in voor dit product</t>
  </si>
  <si>
    <t>Totaal periodiekmix</t>
  </si>
  <si>
    <t>Op basis van artikel 4.2.11</t>
  </si>
  <si>
    <t>Minimale eindejaarsuitkering</t>
  </si>
  <si>
    <t>Op basis van artikel 4.2.11, minimum toeslag gedeeld door gemiddeld aantal uren op jaarbasis per 1 januari 2025.</t>
  </si>
  <si>
    <t>Op basis van artikel 4.2.12</t>
  </si>
  <si>
    <t>Minimale vakantietoeslag</t>
  </si>
  <si>
    <t>Op basis van artikel 4.2.12, minimum toeslag gedeeld door gemiddeld aantal uren op jaarbasis per 1 januari 2025.</t>
  </si>
  <si>
    <t>Opslag ORT (%)</t>
  </si>
  <si>
    <t>Afhankelijk van gemeentelijke afspraken over avond/nacht/weekend-diensten</t>
  </si>
  <si>
    <t>Eenmalige uitkeringen (totaal per FTE, in euro)</t>
  </si>
  <si>
    <t>Eenmalig uitkeringen die voortkomen uit CAO afspraken, totaal per FTE</t>
  </si>
  <si>
    <t>Opslag regeling vervroegd uittreden (RVU)</t>
  </si>
  <si>
    <t>Op basis van artikel 7.3.8</t>
  </si>
  <si>
    <t>Opslag generatieregeling</t>
  </si>
  <si>
    <t>Op basis van artikel 7.3.6</t>
  </si>
  <si>
    <t>Manier van berekening</t>
  </si>
  <si>
    <t>Er kan zowel met één "opslag' worden gerekend, als met een stapsgewijze berekening</t>
  </si>
  <si>
    <t>Sociale lasten: opslag</t>
  </si>
  <si>
    <t>%</t>
  </si>
  <si>
    <t>Gemiddelde opslag sociale lasten onder VVT deelnemers van Benchmark Care 2024</t>
  </si>
  <si>
    <t>Sociale lasten: berekening</t>
  </si>
  <si>
    <t>Fulltime salaris</t>
  </si>
  <si>
    <t>OP premie (werkgeversdeel + werknemersdeel) (25,80% in 2025)</t>
  </si>
  <si>
    <t>OP premie (werkgeversdeel + werknemersdeel) in 2025</t>
  </si>
  <si>
    <t>AOW franchise (€ 16.665,00 in 2025)</t>
  </si>
  <si>
    <t>AOW franchise in 2025</t>
  </si>
  <si>
    <t>OP premie per jaar</t>
  </si>
  <si>
    <t>Werkgeversdeel OP (obv cao)</t>
  </si>
  <si>
    <t>AP premie (werkgeversdeel + werknemersdeel) (0,50% in 2025)</t>
  </si>
  <si>
    <t>AP premie (werkgeversdeel + werknemersdeel) in 2025</t>
  </si>
  <si>
    <t>AP franchise (€ 28.405,00 in 2025)</t>
  </si>
  <si>
    <t>AP franchise in 2025</t>
  </si>
  <si>
    <t>AP premie per jaar</t>
  </si>
  <si>
    <t>Werkgeversdeel AP (obv cao)</t>
  </si>
  <si>
    <t>Totaal werkgeversdeel pensioenpremies</t>
  </si>
  <si>
    <t>% vast</t>
  </si>
  <si>
    <t>% flexibel</t>
  </si>
  <si>
    <t>totaal</t>
  </si>
  <si>
    <t>WAO / WIA (IVA en WGA)</t>
  </si>
  <si>
    <t>Premie 2025; op basis van cijfers UWV; WIA bestaat uit IVA en WGA; 6,28% voor kleine ondernemers en 7,64% (middel)grote ondernemers. Tevens de mogelijkheid om de uniforme opslag voor de kinderopvang toe te voegen (0,5%).</t>
  </si>
  <si>
    <t>WW</t>
  </si>
  <si>
    <t>Premie 2025: op basis van cijfers UWV en de WAB; premie voor vaste krachten is 2,74%, mits het geen oproepcontract betreft; voor flexibele krachten is deze 7,74%</t>
  </si>
  <si>
    <t>ZVW</t>
  </si>
  <si>
    <t>Premie 2025; op basis van cijfers belastingdienst</t>
  </si>
  <si>
    <t>WHK</t>
  </si>
  <si>
    <t>Premie is afhankelijk van grote van werkgever obv premieplichtig loon; het UWV heeft een aparte tool waarmee een inschatting kan worden gemaakt</t>
  </si>
  <si>
    <t>WGA eigen risico; herverzekerd</t>
  </si>
  <si>
    <t>Eigenrisico dragenschrap; keuze van werkgever voor privaat, publiekelijk of niet verzekeren</t>
  </si>
  <si>
    <t>Bijdrage A&amp;O fonds</t>
  </si>
  <si>
    <t>Vaste premie op basis van CAO, 0,04% van de loonsom. Op basis van artikel 9.5.</t>
  </si>
  <si>
    <t>Totaal sociale lasten (excl. pensioenpremies)</t>
  </si>
  <si>
    <t>Totale opslag sociale lasten</t>
  </si>
  <si>
    <t>Sociale lasten: daadwerkelijk gebruikte percentages</t>
  </si>
  <si>
    <t xml:space="preserve">Bron: cao VVT 2025-2026, salarisschaal Hulp bij het Huishouden </t>
  </si>
  <si>
    <t>Meenemen</t>
  </si>
  <si>
    <t>Uren</t>
  </si>
  <si>
    <t>Inhuur meenemen</t>
  </si>
  <si>
    <t>Bruto uren</t>
  </si>
  <si>
    <t>Gemiddeld aantal uren op jaarbasis (algemene bepaling 20)</t>
  </si>
  <si>
    <t>Ziekteverzuim</t>
  </si>
  <si>
    <t>Ja</t>
  </si>
  <si>
    <t>Nee</t>
  </si>
  <si>
    <t>Op basis van Vernet Branche Viewer Q3 2024 VVT, gemiddelde per voortschrijdend jaar (2021-4 t/m 2022-3, 2022-4 t/m 2023-3 en 2023-4 t/m 2024-3) alleen doorbetaling van loon, kosten voor vervanging vallen onder overhead.</t>
  </si>
  <si>
    <t>Verlof</t>
  </si>
  <si>
    <t>Op basis van artikel 6.1.1: 144 wettelijke en 93,4 bovenwettelijke vakantie-uren</t>
  </si>
  <si>
    <t>Aanvullend verlof</t>
  </si>
  <si>
    <t>Bijvoorbeeld leeftijdsgebonden verlof op basis van artikel 6</t>
  </si>
  <si>
    <t>Doorbetaalde pauzes</t>
  </si>
  <si>
    <t>Doorbetaalde pauzes per FTE</t>
  </si>
  <si>
    <t>Scholing</t>
  </si>
  <si>
    <t>Op basis van artikel 5.3: het minimum scholingsbudget is vastgesteld op 2%; verletkosten in productiviteit; als percentage van totale kosten</t>
  </si>
  <si>
    <t>Reflectie</t>
  </si>
  <si>
    <t>Bijvoorbeeld team-reflectie of supervisie</t>
  </si>
  <si>
    <t>Zakelijke reistijd (in uren)</t>
  </si>
  <si>
    <t>Zakelijke reistijd wordt zowel beïnvloed door de locatie als door gemeentelijke eisen</t>
  </si>
  <si>
    <t>Administratie en overleg cliëntgebonden</t>
  </si>
  <si>
    <t>Bijvoorbeeld administratie, organisatieoverleg en ketenoverleg gerelateerd aan een cliënt</t>
  </si>
  <si>
    <t>Administratie en overleg niet-cliëntgebonden</t>
  </si>
  <si>
    <t>Bijvoorbeeld administratie, organisatieoverleg en ketenoverleg niet over een specifieke cliënt</t>
  </si>
  <si>
    <t>Cliënt niet aanwezig (no-show)</t>
  </si>
  <si>
    <t>Uren per FTE waarvan kosten niet te verhalen zijn vanwege no-show</t>
  </si>
  <si>
    <t>Netto uren</t>
  </si>
  <si>
    <t>Productiviteit %</t>
  </si>
  <si>
    <t>Kosten/uur</t>
  </si>
  <si>
    <t>Kosten woon-werkverkeer per gewerkt uur</t>
  </si>
  <si>
    <t>Kosten dienen ingeschat te worden op basis van artikel 4.5 uit de CAO VVT 2025-2026. Let op, totale kosten moeten gedeeld worden door het aantal uren</t>
  </si>
  <si>
    <t>Kosten werk-werkverkeer per gewerkt uur</t>
  </si>
  <si>
    <t>Totale reiskosten</t>
  </si>
  <si>
    <t>Bron: Benchmark Care 2024</t>
  </si>
  <si>
    <t>Gemiddeld %</t>
  </si>
  <si>
    <t>Kosten overheadpersoneel (% van totale kosten)</t>
  </si>
  <si>
    <t>Suggestie op basis van Benchmark Care 2024, VVT; zie tabblad uitgangspunten voor toelichting over de Benchmark Care</t>
  </si>
  <si>
    <t>Inhuur / uitbesteding overheadtaken (% van totale kosten)</t>
  </si>
  <si>
    <t>Materiële overheadkosten (% van totale kosten)</t>
  </si>
  <si>
    <t>Inclusief zakelijke lasten en verzekeringen; suggestie op basis van Benchmark Care 2024, VVT; zie tabblad uitgangspunten voor toelichting over de Benchmark Care</t>
  </si>
  <si>
    <t>Totale overheadkosten (% van totale kosten)</t>
  </si>
  <si>
    <t>Kosten voor vastgoed (% van totale kosten)</t>
  </si>
  <si>
    <t>Voor definitie zie tabblad uitgangspunten; zowel overhead gerelateerde vastgoedkosten, als die gerelateerd aan de geleverde zorg; zie tabblad uitgangspunten voor toelichting over de Benchmark Care</t>
  </si>
  <si>
    <t>Overige personele kosten (% van totale kosten)</t>
  </si>
  <si>
    <t>Kosten voor vervanging bij verzuim of scholing, kosten voor werving &amp; selectie, suggestie op basis van Benchmark Care 2024, VVT; zie tabblad uitgangspunten voor toelichting over de Benchmark Care</t>
  </si>
  <si>
    <t>Indexatie</t>
  </si>
  <si>
    <t>Indexatie personele loonkosten per jaar (%)</t>
  </si>
  <si>
    <t>Jaarlijks indexatiepercentage van uurtarief en sociale lasten voor meerjarige tariefsafspraken</t>
  </si>
  <si>
    <t>Indexatie materiële kosten per jaar (%)</t>
  </si>
  <si>
    <t>Jaarlijks indexatiepercentage van materiële overheadkosten en vastgoed voor meerjarige tariefsafspraken</t>
  </si>
  <si>
    <t>Opslag kosten gemeentelijke eisen</t>
  </si>
  <si>
    <t>Alleen kosten voor nieuwe/aanvullende eisen; huidige eisen al meegenomen in overheadkosten. Kan positief en negatief zijn (meer of minder eisen).</t>
  </si>
  <si>
    <t>Risico, innovatie en marge</t>
  </si>
  <si>
    <t>Opslag voor risico</t>
  </si>
  <si>
    <t>Bijvoorbeeld kosten gemaakt vanwege het uitbetalen van transitievergoedingen</t>
  </si>
  <si>
    <t>Opslag voor innovatie</t>
  </si>
  <si>
    <t>Opslag voor marge</t>
  </si>
  <si>
    <t>Totale risico, innovatie en marge</t>
  </si>
  <si>
    <t>TOTALE KOSTEN</t>
  </si>
  <si>
    <t>Gemiddelde overhead</t>
  </si>
  <si>
    <t>AANDEEL TOTALE KOSTEN</t>
  </si>
  <si>
    <t>OPSLAG OP PRIMAIR PROCES</t>
  </si>
  <si>
    <t>Kosten personeel primair proces</t>
  </si>
  <si>
    <t>Grafiek</t>
  </si>
  <si>
    <t>Opslagen</t>
  </si>
  <si>
    <t>Productiviteitscorrectie</t>
  </si>
  <si>
    <t>Overhead</t>
  </si>
  <si>
    <t>Gemeentelijke eisen</t>
  </si>
  <si>
    <t>Risico-opslag</t>
  </si>
  <si>
    <t>Bruto 
uurloon</t>
  </si>
  <si>
    <t>Opslagen
vakantie,
EJU &amp; ORT</t>
  </si>
  <si>
    <t>Sociale 
lasten</t>
  </si>
  <si>
    <t>Niet produc-
tieve uren</t>
  </si>
  <si>
    <t>Bruto loon
kosten</t>
  </si>
  <si>
    <t>Bruto loon
kosten 
incl. reiskosten</t>
  </si>
  <si>
    <t>Overhead-
kosten</t>
  </si>
  <si>
    <t>Kostprijs 
per uur</t>
  </si>
  <si>
    <t>Kosten
gem. 
eisen</t>
  </si>
  <si>
    <t>Kostprijs incl.
opslagen</t>
  </si>
  <si>
    <t>Kostprijs individuele begeleiding - cao VVT</t>
  </si>
  <si>
    <t>Periodiek (gewogen gemiddelde)</t>
  </si>
  <si>
    <t>Totale kosten per uur incl. risico, innovatie en marge</t>
  </si>
  <si>
    <t>Schalenmix</t>
  </si>
  <si>
    <t>Gewogen totale kosten per uur (Jaar 1)</t>
  </si>
  <si>
    <t>Gewogen personele kosten per uur</t>
  </si>
  <si>
    <t>Gewogen materiële kosten per uur</t>
  </si>
  <si>
    <t>Bron: cao VVT 2025-2026, Benchmark Care 2024</t>
  </si>
  <si>
    <t>Salarisschaal</t>
  </si>
  <si>
    <t>Houdt rekening met het minimumloon.</t>
  </si>
  <si>
    <t>Totaal schalenmix</t>
  </si>
  <si>
    <t>Op basis van artikel 4.2.11, minimum toeslag gedeeld door gemiddeld aantal uren op jaarbasis per 1 oktober 2024.</t>
  </si>
  <si>
    <t>Op basis van artikel 4.2.12, minimum toeslag gedeeld door gemiddeld aantal uren op jaarbasis per 1 oktober 2024.</t>
  </si>
  <si>
    <t>Opslag</t>
  </si>
  <si>
    <t xml:space="preserve">Vaste premie op basis van CAO artikel 9.5, 0,04% van de loonsom. </t>
  </si>
  <si>
    <t>Verdeling 'op locatie' en 'thuis'</t>
  </si>
  <si>
    <t>% op locatie</t>
  </si>
  <si>
    <t>% thuis</t>
  </si>
  <si>
    <t>Verdeling individuele begeleiding 'op locatie' en 'thuis'</t>
  </si>
  <si>
    <t>Bron: cao VVT 2022-2024</t>
  </si>
  <si>
    <t>Algemeen</t>
  </si>
  <si>
    <t>Op locatie</t>
  </si>
  <si>
    <t>Thuis</t>
  </si>
  <si>
    <t>Inhuur</t>
  </si>
  <si>
    <t>Gemiddeld aantal uren op jaarbasis (algemene bepaling 20), alleen doorbetaling van loon, kosten voor vervanging vallen onder overhead</t>
  </si>
  <si>
    <t>Bijvoorbeeld team-reflectie, supervisie of intervisie</t>
  </si>
  <si>
    <t>Kosten dienen ingeschat te worden op basis van artikel 4.5 uit de CAO VVT 2022-2024. Let op, totale kosten moeten gedeeld worden door het aantal uren</t>
  </si>
  <si>
    <t>Inclusief zakelijke lasten en verzekeringen; suggestie voor zowel 'op locatie' als 'thuis', op basis van Bechmark Care 2024, VVT; zie tabblad uitgangspunten voor toelichting over de Benchmark Care</t>
  </si>
  <si>
    <t>Kosten voor vastgoed gerelateerd aan dit product (% van totale kosten)</t>
  </si>
  <si>
    <t>Voor definitie zie tabblad toelichting; zowel overhead gerelateerde vastgoedkosten, als die gerelateerd aan de geleverde zorg; zie tabblad uitgangspunten voor toelichting over de Benchmark Care</t>
  </si>
  <si>
    <t>Alleen kosten voor nieuwe/aanvullende eisen; huidige eisen al meegenomen in overheadkosten</t>
  </si>
  <si>
    <t>Kostprijs individuele begeleiding - cao GHZ</t>
  </si>
  <si>
    <t>GHZ</t>
  </si>
  <si>
    <t>Bron: cao GHZ 2025-2026, Benchmark Care 2024</t>
  </si>
  <si>
    <t>Op basis van artikel 4.6.1.</t>
  </si>
  <si>
    <t>Op basis van artikel 4.10.1</t>
  </si>
  <si>
    <t>Gemiddelde opslag sociale lasten onder GHZ deelnemers van Benchmark Care 2024</t>
  </si>
  <si>
    <t>Premie 2025; op basis van cijfers UWV; WIA bestaat uit IVA en WGA; 6,28% voor kleine ondernemers en 7,64% (middel)grote ondernemers.</t>
  </si>
  <si>
    <t>Bron: cao GHZ 2025-2026</t>
  </si>
  <si>
    <t>Uren voor volledig dienstverband; op basis van artikel 1.1.f, alleen doorbetaling van loon, kosten voor vervanging vallen onder overhead</t>
  </si>
  <si>
    <t>Op basis van Vernet Branche Viewer Q3 2024 GHZ, gemiddelde per voortschrijdend jaar (2021-4 t/m 2022-3, 2022-4 t/m 2023-3 en 2023-4 t/m 2024-3) alleen doorbetaling van loon, kosten voor vervanging vallen onder overhead.</t>
  </si>
  <si>
    <t>Feestdagen</t>
  </si>
  <si>
    <t>Op basis van artikel 1.1.g: 6 landelijke feestdagen die in 2025 in de werkweek vallen (ma t/m vr)</t>
  </si>
  <si>
    <t>Op basis van artikel 8.1.2 en 8A:1.1; 144 wettelijke uren en 57 uur balansverlof.</t>
  </si>
  <si>
    <t>Bijvoorbeeld leeftijdsgebonden verlof</t>
  </si>
  <si>
    <t>Op basis van artikel 10.5.5: het minimum scholingsbudget is vastgesteld op 2%; verletkosten in productiviteit; als percentage van totale kosten</t>
  </si>
  <si>
    <t>Suggestie op basis van Benchmark Care 2024, GHZ; zie tabblad uitgangspunten voor toelichting over de Benchmark Care</t>
  </si>
  <si>
    <t>Inclusief zakelijke lasten en verzekeringen; suggestie voor zowel 'op locatie' als 'thuis', op basis van Benchmark Care 2024, GHZ; zie tabblad uitgangspunten voor toelichting over de Benchmark Care</t>
  </si>
  <si>
    <t>Kosten voor vervanging bij verzuim of scholing, kosten voor werving &amp; selectie; suggestie op basis van Benchmark Care 2024, GHZ; zie tabblad uitgangspunten voor toelichting over de Benchmark Care</t>
  </si>
  <si>
    <t>Kostprijs individuele begeleiding - cao GGZ</t>
  </si>
  <si>
    <t>GGZ</t>
  </si>
  <si>
    <t>Structurele uitkeringen</t>
  </si>
  <si>
    <t>Bron: cao GGZ 2025-2026, Benchmark Care 2024</t>
  </si>
  <si>
    <t>Op basis van artikel 17.1, hoofstuk 3</t>
  </si>
  <si>
    <t>Op basis van artikel 16.1, hoofstuk 3</t>
  </si>
  <si>
    <t>Structurele uitkeringen (totaal per FTE, in euro)</t>
  </si>
  <si>
    <t>Balansbudget. Op basis van artikel 35, hoofdstuk 2. Totaal per fte</t>
  </si>
  <si>
    <t>Gemiddelde opslag sociale lasten onder GGZ deelnemers van Benchmark Care 2024</t>
  </si>
  <si>
    <t>Bron: cao GGZ 2021-2024</t>
  </si>
  <si>
    <t>Aantal uren bij voltijds-arbeidsduur; op basis van artikel 1.1, hoofstuk 2, alleen doorbetaling van loon, kosten voor vervanging vallen onder overhead</t>
  </si>
  <si>
    <t>Op basis van Vernet Branche Viewer Q3 2024 GGZ, gemiddelde per voortschrijdend jaar (2021-4 t/m 2022-3, 2022-4 t/m 2023-3 en 2023-4 t/m 2024-3) alleen doorbetaling van loon, kosten voor vervanging vallen onder overhead</t>
  </si>
  <si>
    <t>Op basis van artikel 8.1, hoofdstuk 2: Voor het berekenen van het door de werknemer jaarlijks aantal te werken uren trekt de werkgever 7,2 uur van het totaal aantal uren af voor elke feestdag niet vallend op zaterdag en zondag (bij een voltijd-arbeidsduur).</t>
  </si>
  <si>
    <t>Op basis van artikel 11.1 en artikel 18.1, hoofdstuk 2: 144 wettelijke uren, 22 bovenwettelijke uren en 35 LFB uren</t>
  </si>
  <si>
    <t>Suggestie op basis van Benchmark Care 2024, GGZ; zie tabblad uitgangspunten voor toelichting over de Benchmark Care</t>
  </si>
  <si>
    <t>Inclusief zakelijke lasten en verzekeringen; suggestie voor zowel 'op locatie' als 'thuis', op basis van Benchmark Care 2024, GGZ; zie tabblad uitgangspunten voor toelichting over de Benchmark Care</t>
  </si>
  <si>
    <t>Kosten voor vervanging bij verzuim of scholing, kosten voor werving &amp; selectie; suggestie op basis van Benchmark Care 2024, GGZ; zie tabblad uitgangspunten voor toelichting over de Benchmark Care</t>
  </si>
  <si>
    <t>Kostprijs individuele begeleiding - cao Sociaal Werk</t>
  </si>
  <si>
    <t>Gewogen kostprijs jaar 1</t>
  </si>
  <si>
    <t>SW</t>
  </si>
  <si>
    <t>Bron: cao Sociaal Werk 2023-2025, Benchmark Care 2024</t>
  </si>
  <si>
    <t>Bruto uurloon (1 januari 2025)</t>
  </si>
  <si>
    <t>Op basis van artikel 6.10A</t>
  </si>
  <si>
    <t>De minimale eindejaarsuitkering is per 31 juli 2022 komen te vervallen (op basis van artikel 6.10D).</t>
  </si>
  <si>
    <t>Op basis van artikel 6.9A</t>
  </si>
  <si>
    <t>Op basis van artikel 6.9B: vanaf 1 juli 2024 minimaal € 211,66 per maand</t>
  </si>
  <si>
    <t>Berekening</t>
  </si>
  <si>
    <t>FCB-bijdrage</t>
  </si>
  <si>
    <t>Vaste premie op basis van de cao FCB, die algemeen verbindend is verklaard: 0,086% van de loonsom</t>
  </si>
  <si>
    <t>Bron: cao Sociaal Werk 2023-2025</t>
  </si>
  <si>
    <t>Op basis van artikel 5.2A: de gemiddele arbeidsduur op jaarbasis bij een voltijd dienstverband, alleen doorbetaling van loon, kosten voor vervanging vallen onder overhead</t>
  </si>
  <si>
    <t>Op basis van artikel 5.9A: Voor elke feestdag die valt op een maandag tot en met vrijdag krijgt de werknemer met een voltijd dienstverband 7,2 uur feestdagverlof toegekend.</t>
  </si>
  <si>
    <t>Op basis van artikel 5.7A en 5.7B: 144 wettelijke uren, 26 bovenwettelijke uren</t>
  </si>
  <si>
    <t>Kosten voor vervanging bij verzuim of scholing, kosten voor werving &amp; selectie, kosten voor het loopbaanbudget, opslag voor IKB (0,1%); suggestie op basis van Benchmark Care 2024, GGZ; zie tabblad uitgangspunten voor toelichting over de Benchmark Care</t>
  </si>
  <si>
    <t>Salarisschalen cao VVT</t>
  </si>
  <si>
    <t>Bron: cao VVT 2025-2026</t>
  </si>
  <si>
    <t>Aannames</t>
  </si>
  <si>
    <t>Verdeling uurloon 2025, cao per 1 januari 2025</t>
  </si>
  <si>
    <t>Schaal t/m juni 2025</t>
  </si>
  <si>
    <t>Verdeling uurloon 2025, cao per 1 juli 2025</t>
  </si>
  <si>
    <t>Schaal vanaf juli 2025</t>
  </si>
  <si>
    <t>Aantal uren per jaar</t>
  </si>
  <si>
    <t>Op basis van hoofdstuk 1, algemene bepaling 15</t>
  </si>
  <si>
    <t>Data</t>
  </si>
  <si>
    <t>Salarisschalen per 1 oktober 2018</t>
  </si>
  <si>
    <t>Salarisschalen per 1 juni 2020/periode 6 per 18 mei 2020</t>
  </si>
  <si>
    <t>Salarisschalen per 1 juli 2021/periode 7 per 21 juni 2021</t>
  </si>
  <si>
    <t>Salarisschalen per 1 maart 2022/periode 3 *</t>
  </si>
  <si>
    <t>Salarisschalen per 1 maart 2023/periode 3</t>
  </si>
  <si>
    <t>Salarisschalen per 1 oktober 2023/periode 11</t>
  </si>
  <si>
    <t>Salarisschalen per 1 maart 2024/periode 3</t>
  </si>
  <si>
    <t>Salarisschalen per 1 januari 2025 (geen wijzigingen t.o.v. 1 oktober 2024/periode 3, laatste cao wijziging)</t>
  </si>
  <si>
    <t>Salarisschalen per 1 juli 2025</t>
  </si>
  <si>
    <t>Salarisschaal 2025</t>
  </si>
  <si>
    <t>Volgnr.</t>
  </si>
  <si>
    <t>Sleutel</t>
  </si>
  <si>
    <t>Uurloon*</t>
  </si>
  <si>
    <t>Oude sleutel</t>
  </si>
  <si>
    <t>Uurloon cao 2025 (per 1 januari)</t>
  </si>
  <si>
    <t>Uurloon cao 2025 (per 1 juli)</t>
  </si>
  <si>
    <t>Uurloon 2025</t>
  </si>
  <si>
    <t>16_jaar</t>
  </si>
  <si>
    <t>WMJL</t>
  </si>
  <si>
    <t>vervalt</t>
  </si>
  <si>
    <t>5_16_jaar</t>
  </si>
  <si>
    <t>17_jaar</t>
  </si>
  <si>
    <t>5_17_jaar</t>
  </si>
  <si>
    <t>18_jaar</t>
  </si>
  <si>
    <t>5_18_jaar</t>
  </si>
  <si>
    <t>19_jaar</t>
  </si>
  <si>
    <t>5_19_jaar</t>
  </si>
  <si>
    <t>20_jaar</t>
  </si>
  <si>
    <t>5_20_jaar</t>
  </si>
  <si>
    <t>21_jaar</t>
  </si>
  <si>
    <t>5_21_jaar</t>
  </si>
  <si>
    <t>22_jaar</t>
  </si>
  <si>
    <t>10_0</t>
  </si>
  <si>
    <t>10_1</t>
  </si>
  <si>
    <t>10_2</t>
  </si>
  <si>
    <t>10_3</t>
  </si>
  <si>
    <t>10_4</t>
  </si>
  <si>
    <t>Aanloopperiodiek_0</t>
  </si>
  <si>
    <t>15_Aanloopperiodiek_0</t>
  </si>
  <si>
    <t>Aanloopperiodiek_1</t>
  </si>
  <si>
    <t>15_Aanloopperiodiek_1</t>
  </si>
  <si>
    <t>15_0</t>
  </si>
  <si>
    <t>15_1</t>
  </si>
  <si>
    <t>15_2</t>
  </si>
  <si>
    <t>15_3</t>
  </si>
  <si>
    <t>15_4</t>
  </si>
  <si>
    <t>15_5</t>
  </si>
  <si>
    <t>15_6</t>
  </si>
  <si>
    <t>15_7</t>
  </si>
  <si>
    <t>15_8</t>
  </si>
  <si>
    <t>20_Aanloopperiodiek_0</t>
  </si>
  <si>
    <t>20_Aanloopperiodiek_1</t>
  </si>
  <si>
    <t>20_0</t>
  </si>
  <si>
    <t>20_1</t>
  </si>
  <si>
    <t>20_2</t>
  </si>
  <si>
    <t>20_3</t>
  </si>
  <si>
    <t>20_4</t>
  </si>
  <si>
    <t>20_5</t>
  </si>
  <si>
    <t>20_6</t>
  </si>
  <si>
    <t>20_7</t>
  </si>
  <si>
    <t>20_8</t>
  </si>
  <si>
    <t>25_Aanloopperiodiek_0</t>
  </si>
  <si>
    <t>25_Aanloopperiodiek_1</t>
  </si>
  <si>
    <t>zij-instroomperiodiek</t>
  </si>
  <si>
    <t>25_0</t>
  </si>
  <si>
    <t>25_1</t>
  </si>
  <si>
    <t>25_2</t>
  </si>
  <si>
    <t>25_3</t>
  </si>
  <si>
    <t>25_4</t>
  </si>
  <si>
    <t>25_5</t>
  </si>
  <si>
    <t>25_6</t>
  </si>
  <si>
    <t>25_7</t>
  </si>
  <si>
    <t>25_8</t>
  </si>
  <si>
    <t>25_9</t>
  </si>
  <si>
    <t>30_Aanloopperiodiek_0</t>
  </si>
  <si>
    <t>30_Aanloopperiodiek_1</t>
  </si>
  <si>
    <t>30_0</t>
  </si>
  <si>
    <t>30_1</t>
  </si>
  <si>
    <t>30_2</t>
  </si>
  <si>
    <t>30_3</t>
  </si>
  <si>
    <t>30_4</t>
  </si>
  <si>
    <t>30_5</t>
  </si>
  <si>
    <t>30_6</t>
  </si>
  <si>
    <t>30_7</t>
  </si>
  <si>
    <t>30_8</t>
  </si>
  <si>
    <t>30_9</t>
  </si>
  <si>
    <t>30_10</t>
  </si>
  <si>
    <t>35_Aanloopperiodiek_0</t>
  </si>
  <si>
    <t>35_Aanloopperiodiek_1</t>
  </si>
  <si>
    <t>35_0</t>
  </si>
  <si>
    <t>35_1</t>
  </si>
  <si>
    <t>35_2</t>
  </si>
  <si>
    <t>35_3</t>
  </si>
  <si>
    <t>35_4</t>
  </si>
  <si>
    <t>35_5</t>
  </si>
  <si>
    <t>35_6</t>
  </si>
  <si>
    <t>35_7</t>
  </si>
  <si>
    <t>35_8</t>
  </si>
  <si>
    <t>35_9</t>
  </si>
  <si>
    <t>35_10</t>
  </si>
  <si>
    <t>35_11</t>
  </si>
  <si>
    <t>40_Aanloopperiodiek_0</t>
  </si>
  <si>
    <t>40_Aanloopperiodiek_1</t>
  </si>
  <si>
    <t>40_0</t>
  </si>
  <si>
    <t>40_1</t>
  </si>
  <si>
    <t>40_2</t>
  </si>
  <si>
    <t>40_3</t>
  </si>
  <si>
    <t>40_4</t>
  </si>
  <si>
    <t>40_5</t>
  </si>
  <si>
    <t>40_6</t>
  </si>
  <si>
    <t>40_7</t>
  </si>
  <si>
    <t>40_8</t>
  </si>
  <si>
    <t>40_9</t>
  </si>
  <si>
    <t>40_10</t>
  </si>
  <si>
    <t>45_Aanloopperiodiek_0</t>
  </si>
  <si>
    <t>45_Aanloopperiodiek_1</t>
  </si>
  <si>
    <t>45_0</t>
  </si>
  <si>
    <t>45_1</t>
  </si>
  <si>
    <t>45_2</t>
  </si>
  <si>
    <t>45_3</t>
  </si>
  <si>
    <t>45_4</t>
  </si>
  <si>
    <t>45_5</t>
  </si>
  <si>
    <t>45_6</t>
  </si>
  <si>
    <t>45_7</t>
  </si>
  <si>
    <t>45_8</t>
  </si>
  <si>
    <t>50_Aanloopperiodiek_0</t>
  </si>
  <si>
    <t>50_Aanloopperiodiek_1</t>
  </si>
  <si>
    <t>50_0</t>
  </si>
  <si>
    <t>50_1</t>
  </si>
  <si>
    <t>50_2</t>
  </si>
  <si>
    <t>50_3</t>
  </si>
  <si>
    <t>50_4</t>
  </si>
  <si>
    <t>50_5</t>
  </si>
  <si>
    <t>50_6</t>
  </si>
  <si>
    <t>50_7</t>
  </si>
  <si>
    <t>50_8</t>
  </si>
  <si>
    <t>50_9</t>
  </si>
  <si>
    <t>50_10</t>
  </si>
  <si>
    <t>55_Aanloopperiodiek_0</t>
  </si>
  <si>
    <t>55_Aanloopperiodiek_1</t>
  </si>
  <si>
    <t>55_0</t>
  </si>
  <si>
    <t>55_1</t>
  </si>
  <si>
    <t>55_2</t>
  </si>
  <si>
    <t>55_3</t>
  </si>
  <si>
    <t>55_4</t>
  </si>
  <si>
    <t>55_5</t>
  </si>
  <si>
    <t>55_6</t>
  </si>
  <si>
    <t>55_7</t>
  </si>
  <si>
    <t>55_8</t>
  </si>
  <si>
    <t>55_9</t>
  </si>
  <si>
    <t>55_10</t>
  </si>
  <si>
    <t>55_11</t>
  </si>
  <si>
    <t>60_Aanloopperiodiek_0</t>
  </si>
  <si>
    <t>60_Aanloopperiodiek_1</t>
  </si>
  <si>
    <t>60_0</t>
  </si>
  <si>
    <t>60_1</t>
  </si>
  <si>
    <t>60_2</t>
  </si>
  <si>
    <t>60_3</t>
  </si>
  <si>
    <t>60_4</t>
  </si>
  <si>
    <t>60_5</t>
  </si>
  <si>
    <t>60_6</t>
  </si>
  <si>
    <t>60_7</t>
  </si>
  <si>
    <t>60_8</t>
  </si>
  <si>
    <t>60_9</t>
  </si>
  <si>
    <t>60_10</t>
  </si>
  <si>
    <t>65_Aanloopperiodiek_0</t>
  </si>
  <si>
    <t>65_Aanloopperiodiek_1</t>
  </si>
  <si>
    <t>65_0</t>
  </si>
  <si>
    <t>65_1</t>
  </si>
  <si>
    <t>65_2</t>
  </si>
  <si>
    <t>65_3</t>
  </si>
  <si>
    <t>65_4</t>
  </si>
  <si>
    <t>65_5</t>
  </si>
  <si>
    <t>65_6</t>
  </si>
  <si>
    <t>65_7</t>
  </si>
  <si>
    <t>65_8</t>
  </si>
  <si>
    <t>65_9</t>
  </si>
  <si>
    <t>65_10</t>
  </si>
  <si>
    <t>65_11</t>
  </si>
  <si>
    <t>65_12</t>
  </si>
  <si>
    <t>65_13</t>
  </si>
  <si>
    <t>65_14</t>
  </si>
  <si>
    <t>65_15</t>
  </si>
  <si>
    <t>70_Aanloopperiodiek_0</t>
  </si>
  <si>
    <t>70_Aanloopperiodiek_1</t>
  </si>
  <si>
    <t>70_0</t>
  </si>
  <si>
    <t>70_1</t>
  </si>
  <si>
    <t>70_2</t>
  </si>
  <si>
    <t>70_3</t>
  </si>
  <si>
    <t>70_4</t>
  </si>
  <si>
    <t>70_5</t>
  </si>
  <si>
    <t>70_6</t>
  </si>
  <si>
    <t>70_7</t>
  </si>
  <si>
    <t>70_8</t>
  </si>
  <si>
    <t>70_9</t>
  </si>
  <si>
    <t>70_10</t>
  </si>
  <si>
    <t>70_11</t>
  </si>
  <si>
    <t>70_12</t>
  </si>
  <si>
    <t>70_13</t>
  </si>
  <si>
    <t>70_14</t>
  </si>
  <si>
    <t>70_15</t>
  </si>
  <si>
    <t>75_Aanloopperiodiek_0</t>
  </si>
  <si>
    <t>75_Aanloopperiodiek_1</t>
  </si>
  <si>
    <t>75_0</t>
  </si>
  <si>
    <t>75_1</t>
  </si>
  <si>
    <t>75_2</t>
  </si>
  <si>
    <t>75_3</t>
  </si>
  <si>
    <t>75_4</t>
  </si>
  <si>
    <t>75_5</t>
  </si>
  <si>
    <t>75_6</t>
  </si>
  <si>
    <t>75_7</t>
  </si>
  <si>
    <t>75_8</t>
  </si>
  <si>
    <t>75_9</t>
  </si>
  <si>
    <t>75_10</t>
  </si>
  <si>
    <t>75_11</t>
  </si>
  <si>
    <t>75_12</t>
  </si>
  <si>
    <t>75_13</t>
  </si>
  <si>
    <t>75_14</t>
  </si>
  <si>
    <t>75_15</t>
  </si>
  <si>
    <t>75_16</t>
  </si>
  <si>
    <t>75_17</t>
  </si>
  <si>
    <t>75_18</t>
  </si>
  <si>
    <t>80_Aanloopperiodiek_0</t>
  </si>
  <si>
    <t>80_Aanloopperiodiek_1</t>
  </si>
  <si>
    <t>80_0</t>
  </si>
  <si>
    <t>80_1</t>
  </si>
  <si>
    <t>80_2</t>
  </si>
  <si>
    <t>80_3</t>
  </si>
  <si>
    <t>80_4</t>
  </si>
  <si>
    <t>80_5</t>
  </si>
  <si>
    <t>80_6</t>
  </si>
  <si>
    <t>80_7</t>
  </si>
  <si>
    <t>80_8</t>
  </si>
  <si>
    <t>80_9</t>
  </si>
  <si>
    <t>80_10</t>
  </si>
  <si>
    <t>80_11</t>
  </si>
  <si>
    <t>80_12</t>
  </si>
  <si>
    <t>80_13</t>
  </si>
  <si>
    <t>80_14</t>
  </si>
  <si>
    <t>80_15</t>
  </si>
  <si>
    <t>80_16</t>
  </si>
  <si>
    <t>80_17</t>
  </si>
  <si>
    <t>80_18</t>
  </si>
  <si>
    <t>hbh_0</t>
  </si>
  <si>
    <t>hbh_1</t>
  </si>
  <si>
    <t>hbh_2</t>
  </si>
  <si>
    <t>hbh_3</t>
  </si>
  <si>
    <t>Salarisschalen cao GHZ</t>
  </si>
  <si>
    <t>Bron: cao Gehandicaptenzorg 2025-2026</t>
  </si>
  <si>
    <t>Verdeling uurloon 2025, cao per 1 december 2024</t>
  </si>
  <si>
    <t>Uren voor volledig dienstverband; op basis van artikel 1.1.f</t>
  </si>
  <si>
    <t>Brutosalarissen per jaar</t>
  </si>
  <si>
    <t>Aantal maanden per jaar; op basis van artikel 1.1.e</t>
  </si>
  <si>
    <t>Salarisschalen functiegroepen per 01-01-2019</t>
  </si>
  <si>
    <t>Salarisschalen functiegroepen per 01-06-2020</t>
  </si>
  <si>
    <t>Salarisschalen functiegroepen per 01-06-2021</t>
  </si>
  <si>
    <t>Salarisschalen functiegroepen per 01-05-2022 *</t>
  </si>
  <si>
    <t>Salarisschalen functiegroepen per 01-05-2023 **</t>
  </si>
  <si>
    <t>Salarisschalen functiegroepen per 01-09-2023</t>
  </si>
  <si>
    <t>Salarisschalen functiegroepen per 01-12-2023</t>
  </si>
  <si>
    <t>Salarisschalen functiegroepen per 01-06-2024</t>
  </si>
  <si>
    <t>Salarisschalen functiegroepen per 01-12-2024</t>
  </si>
  <si>
    <t>Salarisschalen functiegroepen per 01-07-2025</t>
  </si>
  <si>
    <t>Salarisschalen 2025</t>
  </si>
  <si>
    <t>Func. jr</t>
  </si>
  <si>
    <t>Inpas nr</t>
  </si>
  <si>
    <t>Brutosalaris</t>
  </si>
  <si>
    <t xml:space="preserve">Func. jr. </t>
  </si>
  <si>
    <t xml:space="preserve">inpas nr. </t>
  </si>
  <si>
    <t>periodiek</t>
  </si>
  <si>
    <t>sleutel</t>
  </si>
  <si>
    <t>Brutosalaris cao 2024 (per 1 december)</t>
  </si>
  <si>
    <t>Brutosalaris cao 2025 (per 1 juli)</t>
  </si>
  <si>
    <t>Brutosalaris 2025</t>
  </si>
  <si>
    <t>Salarisschalen cao GGZ</t>
  </si>
  <si>
    <t>Bron: CAO GGZ 2025-2026</t>
  </si>
  <si>
    <t>Schaal van juli t/m november 2025</t>
  </si>
  <si>
    <t>Verdeling uurloon 2025, cao per 1 december 2025</t>
  </si>
  <si>
    <t>Schaal vanaf december 2025</t>
  </si>
  <si>
    <t>Aantal uren bij voltijds-arbeidsduur; op basis van artikel 1.1, hoofstuk 2</t>
  </si>
  <si>
    <t>Aantal uren per maand</t>
  </si>
  <si>
    <t>Op basis van artikel 17, hoofdstuk 11</t>
  </si>
  <si>
    <t>cao GGZ 2019-2021 Salarisschalen per functiegroep, niveau 1 oktober 2019</t>
  </si>
  <si>
    <t>cao GGZ 2019-2021 Salarisschalen per functiegroep, niveau 1 augustus 2020</t>
  </si>
  <si>
    <t>cao GGZ 2019-2021 Salarisschalen per functiegroep, niveau 1 juni 2021</t>
  </si>
  <si>
    <t>cao GGZ 2021-2024 Salarisschalen per functiegroep, niveau 1 januari 2022*</t>
  </si>
  <si>
    <t>cao GGZ 2021-2024 Salarisschalen per functiegroep, niveau 1 juli 2022</t>
  </si>
  <si>
    <t>cao GGZ 2021-2024 Salarisschalen per functiegroep, niveau 1 mei 2023</t>
  </si>
  <si>
    <t>CAO GGZ 2021-2024 Salarisschalen per functiegroep, niveau 1 november 2023</t>
  </si>
  <si>
    <t>CAO GGZ 2021-2024 Salarisschalen per functiegroep, niveau 1 januari 2024</t>
  </si>
  <si>
    <t>CAO GGZ 2021-2024 Salarisschalen per functiegroep, niveau 1 december 2024</t>
  </si>
  <si>
    <t>CAO GGZ 2025-2026 Salarisschalen per functiegroep, niveau 1 januari 2025</t>
  </si>
  <si>
    <t>CAO GGZ 2025-2026 Salarisschalen per functiegroep, niveau 1 juli 2025</t>
  </si>
  <si>
    <t>CAO GGZ 2025-2026 Salarisschalen per functiegroep, niveau 1 december 2025</t>
  </si>
  <si>
    <t>Brutosalaris cao 1 januari 2025</t>
  </si>
  <si>
    <t>Brutosalaris cao 1 juli 2025</t>
  </si>
  <si>
    <t>Brutosalaris cao 1 december 2025</t>
  </si>
  <si>
    <t>*</t>
  </si>
  <si>
    <t>Salarisschalen cao Sociaal Werk</t>
  </si>
  <si>
    <t>Bron: cao Sociaal Werk 2023-2025, bijlage salaristabellen Cao Sociaal Werk</t>
  </si>
  <si>
    <t>Schaal vanaf 1 januari 2025</t>
  </si>
  <si>
    <t>Op basis van artikel 5.2A: de gemiddele arbeidsduur op jaarbasis bij een voltijd dienstverband</t>
  </si>
  <si>
    <t>Op basis van artikel 6.4: het uurloon wordt berekend door bruto maandbedrag te delen door 156</t>
  </si>
  <si>
    <t xml:space="preserve">Bruto-salarisbedragen per maand </t>
  </si>
  <si>
    <r>
      <t xml:space="preserve">Bruto-salarisbedragen per maand voor het </t>
    </r>
    <r>
      <rPr>
        <i/>
        <u/>
        <sz val="8"/>
        <rFont val="Segoe UI"/>
        <family val="2"/>
      </rPr>
      <t>primair proces</t>
    </r>
    <r>
      <rPr>
        <i/>
        <sz val="8"/>
        <rFont val="Segoe UI"/>
        <family val="2"/>
      </rPr>
      <t>*</t>
    </r>
  </si>
  <si>
    <t>per 1 september 2019</t>
  </si>
  <si>
    <t>per 1 juli 2020</t>
  </si>
  <si>
    <t>per 1 december 2021</t>
  </si>
  <si>
    <t>per 1 januari 2022</t>
  </si>
  <si>
    <t>per 1 januari 2023</t>
  </si>
  <si>
    <t>per 1 juli 2023</t>
  </si>
  <si>
    <t>per 1 januari 2024</t>
  </si>
  <si>
    <t>per 1 juli 2024</t>
  </si>
  <si>
    <t>per 1 januari 2025</t>
  </si>
  <si>
    <t>Func. Jr</t>
  </si>
  <si>
    <t>Salaris</t>
  </si>
  <si>
    <t>Brutosalaris cao 2025 (per 1 jan.)</t>
  </si>
  <si>
    <t>Start</t>
  </si>
  <si>
    <t/>
  </si>
  <si>
    <t>u1</t>
  </si>
  <si>
    <t>u2</t>
  </si>
  <si>
    <t>a</t>
  </si>
  <si>
    <t>b</t>
  </si>
  <si>
    <t>c</t>
  </si>
  <si>
    <t>d</t>
  </si>
  <si>
    <t>e</t>
  </si>
  <si>
    <t>Data overig</t>
  </si>
  <si>
    <t>Dropdown</t>
  </si>
  <si>
    <t>Pensioen dropdown</t>
  </si>
  <si>
    <t>Premiepercentage</t>
  </si>
  <si>
    <t>Bron</t>
  </si>
  <si>
    <t>Vanaf 2025 6,28% voor kleine ondernemers en 7,64% voor (middel)grote ondernemers, https://zoek.officielebekendmakingen.nl/stcrt-2024-38722.html</t>
  </si>
  <si>
    <t>Premie voor vaste krachten; voor flexibele krachten is deze 7,74%, https://zoek.officielebekendmakingen.nl/stcrt-2024-38722.html</t>
  </si>
  <si>
    <t>Sectorfonds</t>
  </si>
  <si>
    <t>Vervallen in 2020 als gevolg van WAB</t>
  </si>
  <si>
    <t>https://www.rijksoverheid.nl/documenten/begrotingen/2024/09/17/xvi-volksgezondheid-welzijn-en-sport-rijksbegroting-2025</t>
  </si>
  <si>
    <t>Premie is afhankelijk van grote van werkgever obv premieplichtig loon een inschatting kan berekend worden via https://www.uwv.nl/werkgevers/eigenrisicodrager/eigenrisicodrager-wga/premiewijzer-gedifferentieerde-premie-werkhervattingskas.aspx</t>
  </si>
  <si>
    <t>Eigenrisico dragenschrap; keuze van werkgever</t>
  </si>
  <si>
    <t>Pensioenpremies VVT</t>
  </si>
  <si>
    <t>Onderwerp</t>
  </si>
  <si>
    <t>EUR/%</t>
  </si>
  <si>
    <t>Premiepercentage (werkgevers- + werknemersdeel)</t>
  </si>
  <si>
    <t xml:space="preserve">https://www.pfzw.nl/werkgevers/premie-en-factuur/premiepercentages-en-franchises/premiepercentages.html </t>
  </si>
  <si>
    <t>AOW franchise 2025</t>
  </si>
  <si>
    <t>Deelwerkgever OP</t>
  </si>
  <si>
    <t>Op basis van artikel 7.4, lid 2, cao VVT 2025-2026</t>
  </si>
  <si>
    <t>AP franchise 2025</t>
  </si>
  <si>
    <t>Deelwerkgever AP</t>
  </si>
  <si>
    <t>Pensioenpremies GHZ</t>
  </si>
  <si>
    <t>Op basis van artikel 2.10, cao GHZ 2025-2026</t>
  </si>
  <si>
    <t>Pensioenpremies GGZ</t>
  </si>
  <si>
    <t>Op basis van artikel 21, lid 2, hoofstuk 3 uit de CAO GGZ 2021-2024. (CAO 2025-2026 is nog niet gepubliceerd, enkel de salarisschalen)</t>
  </si>
  <si>
    <t>Op basis van artikel 21, lid 2, hoofstuk 3 uit de CAO GGZ 2021-2024</t>
  </si>
  <si>
    <t>Pensioenpremies Sociaal Werk</t>
  </si>
  <si>
    <t>Op basis van artikel 7.12, cao Sociaal Werk 2023-2025</t>
  </si>
  <si>
    <t>Wettelijk minimumloon</t>
  </si>
  <si>
    <t>EUR</t>
  </si>
  <si>
    <t>Gewogen brutobedrag per uur 2025</t>
  </si>
  <si>
    <t>Wet minimumloon en minimumvakantiebijslag artikel 8.1 (14,06 per 1 januari 2025, 14,40 per 1 juli 2025)</t>
  </si>
  <si>
    <t>Versie: 15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</si>
</sst>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quot;€&quot;\ #,##0.00"/>
    <numFmt numFmtId="165" formatCode="0.0%"/>
    <numFmt numFmtId="166" formatCode="0.0"/>
  </numFmts>
  <fonts count="34" x14ac:knownFonts="1">
    <font>
      <sz val="11"/>
      <color theme="1"/>
      <name val="Segoe UI"/>
      <family val="2"/>
    </font>
    <font>
      <sz val="11"/>
      <color theme="1"/>
      <name val="Segoe UI"/>
      <family val="2"/>
    </font>
    <font>
      <u/>
      <sz val="11"/>
      <color theme="10"/>
      <name val="Segoe UI"/>
      <family val="2"/>
    </font>
    <font>
      <b/>
      <sz val="11"/>
      <color theme="0"/>
      <name val="Segoe UI"/>
      <family val="2"/>
    </font>
    <font>
      <sz val="11"/>
      <color theme="0"/>
      <name val="Segoe UI"/>
      <family val="2"/>
    </font>
    <font>
      <sz val="8"/>
      <name val="Segoe UI"/>
      <family val="2"/>
    </font>
    <font>
      <b/>
      <sz val="8"/>
      <name val="Segoe UI"/>
      <family val="2"/>
    </font>
    <font>
      <sz val="8"/>
      <color theme="1"/>
      <name val="Segoe UI"/>
      <family val="2"/>
    </font>
    <font>
      <sz val="8"/>
      <color theme="0"/>
      <name val="Segoe UI"/>
      <family val="2"/>
    </font>
    <font>
      <i/>
      <sz val="8"/>
      <name val="Segoe UI"/>
      <family val="2"/>
    </font>
    <font>
      <b/>
      <sz val="8"/>
      <color theme="1"/>
      <name val="Segoe UI"/>
      <family val="2"/>
    </font>
    <font>
      <b/>
      <sz val="8"/>
      <color theme="0"/>
      <name val="Segoe UI"/>
      <family val="2"/>
    </font>
    <font>
      <i/>
      <sz val="8"/>
      <color theme="1"/>
      <name val="Arial"/>
      <family val="2"/>
    </font>
    <font>
      <i/>
      <sz val="8"/>
      <color theme="1"/>
      <name val="Segoe UI"/>
      <family val="2"/>
    </font>
    <font>
      <sz val="8"/>
      <color theme="5"/>
      <name val="Segoe UI"/>
      <family val="2"/>
    </font>
    <font>
      <b/>
      <i/>
      <sz val="8"/>
      <color theme="1"/>
      <name val="Segoe UI"/>
      <family val="2"/>
    </font>
    <font>
      <b/>
      <sz val="8"/>
      <color rgb="FFFF0000"/>
      <name val="Segoe UI"/>
      <family val="2"/>
    </font>
    <font>
      <sz val="8"/>
      <color rgb="FFFF0000"/>
      <name val="Segoe UI"/>
      <family val="2"/>
    </font>
    <font>
      <b/>
      <sz val="8"/>
      <color theme="2"/>
      <name val="Segoe UI"/>
      <family val="2"/>
    </font>
    <font>
      <b/>
      <sz val="8"/>
      <color rgb="FF000000"/>
      <name val="Segoe UI"/>
      <family val="2"/>
    </font>
    <font>
      <sz val="8"/>
      <color rgb="FF000000"/>
      <name val="Verdana"/>
      <family val="2"/>
    </font>
    <font>
      <b/>
      <sz val="8"/>
      <color rgb="FF000000"/>
      <name val="Arial"/>
      <family val="2"/>
    </font>
    <font>
      <sz val="8"/>
      <color rgb="FF000000"/>
      <name val="Arial"/>
      <family val="2"/>
    </font>
    <font>
      <u/>
      <sz val="8"/>
      <color theme="10"/>
      <name val="Segoe UI"/>
      <family val="2"/>
    </font>
    <font>
      <sz val="8"/>
      <color rgb="FF000000"/>
      <name val="Tahoma"/>
      <family val="2"/>
    </font>
    <font>
      <sz val="8"/>
      <color theme="1"/>
      <name val="Calibri"/>
      <family val="2"/>
    </font>
    <font>
      <b/>
      <sz val="8"/>
      <color rgb="FF9C9C9C"/>
      <name val="Arial"/>
      <family val="2"/>
    </font>
    <font>
      <b/>
      <sz val="11"/>
      <color theme="1"/>
      <name val="Segoe UI"/>
      <family val="2"/>
    </font>
    <font>
      <u/>
      <sz val="11"/>
      <color theme="1"/>
      <name val="Segoe UI"/>
      <family val="2"/>
    </font>
    <font>
      <b/>
      <sz val="11"/>
      <color theme="2"/>
      <name val="Segoe UI"/>
      <family val="2"/>
    </font>
    <font>
      <sz val="8"/>
      <color theme="3"/>
      <name val="Segoe UI"/>
      <family val="2"/>
    </font>
    <font>
      <b/>
      <sz val="8"/>
      <color theme="3"/>
      <name val="Segoe UI"/>
      <family val="2"/>
    </font>
    <font>
      <i/>
      <u/>
      <sz val="8"/>
      <name val="Segoe UI"/>
      <family val="2"/>
    </font>
    <font>
      <sz val="8"/>
      <name val="Arial"/>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4.9989318521683403E-2"/>
        <bgColor indexed="64"/>
      </patternFill>
    </fill>
  </fills>
  <borders count="64">
    <border>
      <left/>
      <right/>
      <top/>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diagonal/>
    </border>
    <border>
      <left/>
      <right/>
      <top style="medium">
        <color indexed="64"/>
      </top>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style="double">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theme="0" tint="-0.34998626667073579"/>
      </left>
      <right/>
      <top style="thin">
        <color theme="0" tint="-0.34998626667073579"/>
      </top>
      <bottom style="dashed">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double">
        <color theme="0" tint="-0.34998626667073579"/>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double">
        <color theme="0" tint="-0.34998626667073579"/>
      </top>
      <bottom style="double">
        <color theme="0" tint="-0.34998626667073579"/>
      </bottom>
      <diagonal/>
    </border>
    <border>
      <left style="thin">
        <color theme="0" tint="-0.34998626667073579"/>
      </left>
      <right style="thin">
        <color theme="0" tint="-0.499984740745262"/>
      </right>
      <top style="thin">
        <color theme="0" tint="-0.34998626667073579"/>
      </top>
      <bottom/>
      <diagonal/>
    </border>
    <border>
      <left style="thin">
        <color theme="0" tint="-0.34998626667073579"/>
      </left>
      <right style="thin">
        <color theme="0" tint="-0.499984740745262"/>
      </right>
      <top style="double">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ashed">
        <color theme="0" tint="-0.34998626667073579"/>
      </left>
      <right/>
      <top style="dashed">
        <color theme="0" tint="-0.34998626667073579"/>
      </top>
      <bottom style="dashed">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indexed="64"/>
      </bottom>
      <diagonal/>
    </border>
    <border>
      <left/>
      <right style="thin">
        <color theme="0" tint="-0.499984740745262"/>
      </right>
      <top style="thin">
        <color indexed="64"/>
      </top>
      <bottom/>
      <diagonal/>
    </border>
    <border>
      <left style="thin">
        <color theme="0" tint="-0.34998626667073579"/>
      </left>
      <right style="thin">
        <color theme="0" tint="-0.34998626667073579"/>
      </right>
      <top/>
      <bottom style="double">
        <color theme="0" tint="-0.34998626667073579"/>
      </bottom>
      <diagonal/>
    </border>
    <border>
      <left/>
      <right/>
      <top style="hair">
        <color indexed="64"/>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71">
    <xf numFmtId="0" fontId="0" fillId="0" borderId="0" xfId="0"/>
    <xf numFmtId="0" fontId="7" fillId="0" borderId="0" xfId="0" applyFont="1"/>
    <xf numFmtId="0" fontId="9" fillId="2" borderId="0" xfId="0" applyFont="1" applyFill="1"/>
    <xf numFmtId="0" fontId="5" fillId="10" borderId="6" xfId="0" applyFont="1" applyFill="1" applyBorder="1"/>
    <xf numFmtId="0" fontId="5" fillId="2" borderId="0" xfId="0" applyFont="1" applyFill="1"/>
    <xf numFmtId="0" fontId="7"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7" fillId="2" borderId="13" xfId="0" applyFont="1" applyFill="1" applyBorder="1"/>
    <xf numFmtId="165" fontId="5" fillId="2" borderId="6" xfId="0" applyNumberFormat="1" applyFont="1" applyFill="1" applyBorder="1" applyAlignment="1" applyProtection="1">
      <alignment horizontal="center"/>
      <protection locked="0"/>
    </xf>
    <xf numFmtId="0" fontId="7" fillId="2" borderId="17" xfId="0" applyFont="1" applyFill="1" applyBorder="1"/>
    <xf numFmtId="10" fontId="13" fillId="2" borderId="6" xfId="0" applyNumberFormat="1" applyFont="1" applyFill="1" applyBorder="1" applyAlignment="1" applyProtection="1">
      <alignment horizontal="center"/>
      <protection locked="0"/>
    </xf>
    <xf numFmtId="0" fontId="7" fillId="11" borderId="21" xfId="0" applyFont="1" applyFill="1" applyBorder="1"/>
    <xf numFmtId="0" fontId="7" fillId="11" borderId="22" xfId="0" applyFont="1" applyFill="1" applyBorder="1"/>
    <xf numFmtId="0" fontId="7" fillId="11" borderId="23" xfId="0" applyFont="1" applyFill="1" applyBorder="1"/>
    <xf numFmtId="165" fontId="13" fillId="2" borderId="6" xfId="0" applyNumberFormat="1" applyFont="1" applyFill="1" applyBorder="1" applyAlignment="1" applyProtection="1">
      <alignment horizontal="center"/>
      <protection locked="0"/>
    </xf>
    <xf numFmtId="165" fontId="7" fillId="10" borderId="6" xfId="0" applyNumberFormat="1" applyFont="1" applyFill="1" applyBorder="1" applyAlignment="1" applyProtection="1">
      <alignment horizontal="center" vertical="center"/>
      <protection locked="0"/>
    </xf>
    <xf numFmtId="165" fontId="7" fillId="10" borderId="20" xfId="0" applyNumberFormat="1" applyFont="1" applyFill="1" applyBorder="1" applyAlignment="1" applyProtection="1">
      <alignment horizontal="center" vertical="center"/>
      <protection locked="0"/>
    </xf>
    <xf numFmtId="0" fontId="10" fillId="2" borderId="0" xfId="0" applyFont="1" applyFill="1" applyAlignment="1">
      <alignment horizontal="center" wrapText="1"/>
    </xf>
    <xf numFmtId="165" fontId="5" fillId="2" borderId="0" xfId="0" applyNumberFormat="1" applyFont="1" applyFill="1" applyAlignment="1" applyProtection="1">
      <alignment horizontal="center"/>
      <protection locked="0"/>
    </xf>
    <xf numFmtId="165" fontId="5" fillId="6" borderId="6" xfId="0" applyNumberFormat="1" applyFont="1" applyFill="1" applyBorder="1" applyAlignment="1" applyProtection="1">
      <alignment horizontal="center"/>
      <protection locked="0"/>
    </xf>
    <xf numFmtId="10" fontId="13" fillId="2" borderId="30" xfId="0" applyNumberFormat="1" applyFont="1" applyFill="1" applyBorder="1" applyAlignment="1" applyProtection="1">
      <alignment horizontal="center"/>
      <protection locked="0"/>
    </xf>
    <xf numFmtId="165" fontId="15" fillId="6" borderId="27" xfId="0" applyNumberFormat="1" applyFont="1" applyFill="1" applyBorder="1" applyAlignment="1" applyProtection="1">
      <alignment horizontal="center"/>
      <protection locked="0"/>
    </xf>
    <xf numFmtId="0" fontId="13" fillId="2" borderId="0" xfId="0" applyFont="1" applyFill="1"/>
    <xf numFmtId="165" fontId="13" fillId="2" borderId="12" xfId="0" applyNumberFormat="1" applyFont="1" applyFill="1" applyBorder="1" applyAlignment="1" applyProtection="1">
      <alignment horizontal="center"/>
      <protection locked="0"/>
    </xf>
    <xf numFmtId="165" fontId="15" fillId="2" borderId="0" xfId="0" applyNumberFormat="1" applyFont="1" applyFill="1" applyAlignment="1" applyProtection="1">
      <alignment horizontal="center"/>
      <protection locked="0"/>
    </xf>
    <xf numFmtId="0" fontId="7" fillId="6" borderId="0" xfId="0" applyFont="1" applyFill="1"/>
    <xf numFmtId="0" fontId="5" fillId="2" borderId="0" xfId="0" applyFont="1" applyFill="1" applyAlignment="1">
      <alignment horizontal="right"/>
    </xf>
    <xf numFmtId="4" fontId="9" fillId="2" borderId="0" xfId="0" applyNumberFormat="1" applyFont="1" applyFill="1" applyAlignment="1">
      <alignment horizontal="left"/>
    </xf>
    <xf numFmtId="4" fontId="5" fillId="6" borderId="0" xfId="0" applyNumberFormat="1" applyFont="1" applyFill="1" applyAlignment="1">
      <alignment horizontal="right"/>
    </xf>
    <xf numFmtId="0" fontId="6" fillId="5" borderId="0" xfId="0" applyFont="1" applyFill="1" applyAlignment="1">
      <alignment horizontal="center"/>
    </xf>
    <xf numFmtId="0" fontId="5" fillId="7" borderId="0" xfId="0" applyFont="1" applyFill="1"/>
    <xf numFmtId="0" fontId="6" fillId="7" borderId="0" xfId="0" applyFont="1" applyFill="1" applyAlignment="1">
      <alignment horizontal="center"/>
    </xf>
    <xf numFmtId="0" fontId="5" fillId="6" borderId="0" xfId="0" applyFont="1" applyFill="1"/>
    <xf numFmtId="0" fontId="5" fillId="5" borderId="0" xfId="0" applyFont="1" applyFill="1"/>
    <xf numFmtId="0" fontId="6" fillId="7" borderId="0" xfId="0" applyFont="1" applyFill="1"/>
    <xf numFmtId="0" fontId="6" fillId="5" borderId="0" xfId="0" applyFont="1" applyFill="1"/>
    <xf numFmtId="0" fontId="18" fillId="3" borderId="0" xfId="0" applyFont="1" applyFill="1"/>
    <xf numFmtId="0" fontId="7" fillId="3" borderId="0" xfId="0" applyFont="1" applyFill="1"/>
    <xf numFmtId="0" fontId="10" fillId="4" borderId="0" xfId="0" applyFont="1" applyFill="1"/>
    <xf numFmtId="0" fontId="7" fillId="4" borderId="0" xfId="0" applyFont="1" applyFill="1"/>
    <xf numFmtId="2" fontId="5" fillId="2" borderId="0" xfId="0" applyNumberFormat="1" applyFont="1" applyFill="1"/>
    <xf numFmtId="0" fontId="10" fillId="2" borderId="0" xfId="0" applyFont="1" applyFill="1"/>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left"/>
    </xf>
    <xf numFmtId="0" fontId="5" fillId="0" borderId="0" xfId="0" applyFont="1" applyAlignment="1">
      <alignment horizontal="left"/>
    </xf>
    <xf numFmtId="0" fontId="9" fillId="2" borderId="0" xfId="0" applyFont="1" applyFill="1" applyAlignment="1">
      <alignment horizontal="left"/>
    </xf>
    <xf numFmtId="0" fontId="5" fillId="2" borderId="0" xfId="0" applyFont="1" applyFill="1" applyAlignment="1">
      <alignment horizontal="left"/>
    </xf>
    <xf numFmtId="0" fontId="5" fillId="0" borderId="2" xfId="0" applyFont="1" applyBorder="1" applyAlignment="1">
      <alignment horizontal="left"/>
    </xf>
    <xf numFmtId="2" fontId="5" fillId="0" borderId="0" xfId="0" applyNumberFormat="1" applyFont="1" applyAlignment="1">
      <alignment horizontal="left"/>
    </xf>
    <xf numFmtId="1" fontId="5" fillId="0" borderId="0" xfId="3" applyNumberFormat="1" applyFont="1" applyBorder="1" applyAlignment="1">
      <alignment horizontal="left"/>
    </xf>
    <xf numFmtId="4" fontId="5" fillId="0" borderId="0" xfId="0" applyNumberFormat="1" applyFont="1" applyAlignment="1">
      <alignment horizontal="left"/>
    </xf>
    <xf numFmtId="0" fontId="5" fillId="0" borderId="0" xfId="0" applyFont="1" applyAlignment="1">
      <alignment horizontal="left" vertical="center" wrapText="1"/>
    </xf>
    <xf numFmtId="4" fontId="5" fillId="0" borderId="0" xfId="0" applyNumberFormat="1" applyFont="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7" fillId="0" borderId="5" xfId="0" applyFont="1" applyBorder="1"/>
    <xf numFmtId="0" fontId="7" fillId="2" borderId="5" xfId="0" applyFont="1" applyFill="1" applyBorder="1"/>
    <xf numFmtId="0" fontId="5" fillId="2" borderId="21" xfId="0" applyFont="1" applyFill="1" applyBorder="1"/>
    <xf numFmtId="0" fontId="5" fillId="2" borderId="23" xfId="0" applyFont="1" applyFill="1" applyBorder="1"/>
    <xf numFmtId="0" fontId="9" fillId="0" borderId="0" xfId="0" applyFont="1"/>
    <xf numFmtId="0" fontId="5" fillId="0" borderId="0" xfId="0" applyFont="1"/>
    <xf numFmtId="0" fontId="5" fillId="0" borderId="2" xfId="0" applyFont="1" applyBorder="1"/>
    <xf numFmtId="0" fontId="20" fillId="0" borderId="0" xfId="0" applyFont="1" applyAlignment="1">
      <alignment horizontal="righ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3" fillId="0" borderId="0" xfId="2" applyFont="1" applyBorder="1" applyAlignment="1">
      <alignment vertical="center" wrapText="1"/>
    </xf>
    <xf numFmtId="0" fontId="23" fillId="0" borderId="0" xfId="2" applyFont="1" applyBorder="1" applyAlignment="1">
      <alignment horizontal="right" vertical="center" wrapText="1"/>
    </xf>
    <xf numFmtId="0" fontId="9" fillId="0" borderId="0" xfId="0" applyFont="1" applyAlignment="1">
      <alignment horizontal="left" vertical="center"/>
    </xf>
    <xf numFmtId="164" fontId="5" fillId="0" borderId="2" xfId="0" applyNumberFormat="1" applyFont="1" applyBorder="1" applyAlignment="1">
      <alignment horizontal="left"/>
    </xf>
    <xf numFmtId="0" fontId="22" fillId="2" borderId="0" xfId="0" applyFont="1" applyFill="1" applyAlignment="1">
      <alignment vertical="center" wrapText="1"/>
    </xf>
    <xf numFmtId="0" fontId="24" fillId="2" borderId="0" xfId="0" applyFont="1" applyFill="1" applyAlignment="1">
      <alignment horizontal="left" vertical="center" wrapText="1" indent="2"/>
    </xf>
    <xf numFmtId="0" fontId="24" fillId="2" borderId="0" xfId="0" applyFont="1" applyFill="1" applyAlignment="1">
      <alignment horizontal="right" vertical="center" wrapText="1"/>
    </xf>
    <xf numFmtId="0" fontId="24" fillId="6" borderId="0" xfId="0" applyFont="1" applyFill="1" applyAlignment="1">
      <alignment horizontal="right" vertical="center" wrapText="1"/>
    </xf>
    <xf numFmtId="0" fontId="25" fillId="2" borderId="0" xfId="0" applyFont="1" applyFill="1" applyAlignment="1">
      <alignment vertical="center" wrapText="1"/>
    </xf>
    <xf numFmtId="0" fontId="24" fillId="2" borderId="0" xfId="0" applyFont="1" applyFill="1" applyAlignment="1">
      <alignment horizontal="left" vertical="center" wrapText="1" indent="1"/>
    </xf>
    <xf numFmtId="0" fontId="24" fillId="2" borderId="0" xfId="0" applyFont="1" applyFill="1" applyAlignment="1">
      <alignment horizontal="center" vertical="center" wrapText="1"/>
    </xf>
    <xf numFmtId="0" fontId="24" fillId="6" borderId="0" xfId="0" applyFont="1" applyFill="1" applyAlignment="1">
      <alignment horizontal="center" vertical="center" wrapText="1"/>
    </xf>
    <xf numFmtId="0" fontId="25" fillId="2" borderId="0" xfId="0" applyFont="1" applyFill="1" applyAlignment="1">
      <alignment horizontal="left" vertical="center" indent="15"/>
    </xf>
    <xf numFmtId="0" fontId="24" fillId="2" borderId="0" xfId="0" applyFont="1" applyFill="1" applyAlignment="1">
      <alignment horizontal="left" vertical="center" indent="15"/>
    </xf>
    <xf numFmtId="0" fontId="26" fillId="2" borderId="0" xfId="0" applyFont="1" applyFill="1" applyAlignment="1">
      <alignment horizontal="left" vertical="center" indent="15"/>
    </xf>
    <xf numFmtId="0" fontId="22" fillId="2" borderId="0" xfId="0" applyFont="1" applyFill="1" applyAlignment="1">
      <alignment horizontal="left" vertical="center" indent="15"/>
    </xf>
    <xf numFmtId="0" fontId="26" fillId="2" borderId="0" xfId="0" applyFont="1" applyFill="1" applyAlignment="1">
      <alignment horizontal="right" vertical="center"/>
    </xf>
    <xf numFmtId="0" fontId="21" fillId="2" borderId="0" xfId="0" applyFont="1" applyFill="1" applyAlignment="1">
      <alignment vertical="center"/>
    </xf>
    <xf numFmtId="0" fontId="25" fillId="2" borderId="5" xfId="0" applyFont="1" applyFill="1" applyBorder="1" applyAlignment="1">
      <alignment vertical="center" wrapText="1"/>
    </xf>
    <xf numFmtId="0" fontId="24" fillId="2" borderId="5" xfId="0" applyFont="1" applyFill="1" applyBorder="1" applyAlignment="1">
      <alignment vertical="center" wrapText="1"/>
    </xf>
    <xf numFmtId="0" fontId="22" fillId="2" borderId="5" xfId="0" applyFont="1" applyFill="1" applyBorder="1" applyAlignment="1">
      <alignment vertical="center" wrapText="1"/>
    </xf>
    <xf numFmtId="0" fontId="25" fillId="6" borderId="0" xfId="0" applyFont="1" applyFill="1" applyAlignment="1">
      <alignment vertical="center" wrapText="1"/>
    </xf>
    <xf numFmtId="0" fontId="22" fillId="6" borderId="0" xfId="0" applyFont="1" applyFill="1" applyAlignment="1">
      <alignment vertical="center" wrapText="1"/>
    </xf>
    <xf numFmtId="0" fontId="24" fillId="6" borderId="0" xfId="0" applyFont="1" applyFill="1" applyAlignment="1">
      <alignment vertical="center" wrapText="1"/>
    </xf>
    <xf numFmtId="0" fontId="24" fillId="6" borderId="0" xfId="0" applyFont="1" applyFill="1" applyAlignment="1">
      <alignment horizontal="left" vertical="center" wrapText="1" indent="2"/>
    </xf>
    <xf numFmtId="0" fontId="24" fillId="6" borderId="0" xfId="0" applyFont="1" applyFill="1" applyAlignment="1">
      <alignment horizontal="left" vertical="center" wrapText="1" indent="1"/>
    </xf>
    <xf numFmtId="0" fontId="25" fillId="6" borderId="0" xfId="0" applyFont="1" applyFill="1" applyAlignment="1">
      <alignment vertical="center"/>
    </xf>
    <xf numFmtId="0" fontId="24" fillId="6" borderId="0" xfId="0" applyFont="1" applyFill="1" applyAlignment="1">
      <alignment vertical="center"/>
    </xf>
    <xf numFmtId="0" fontId="25" fillId="6" borderId="0" xfId="0" applyFont="1" applyFill="1"/>
    <xf numFmtId="0" fontId="25" fillId="6" borderId="0" xfId="0" applyFont="1" applyFill="1" applyAlignment="1">
      <alignment horizontal="left" vertical="center" indent="15"/>
    </xf>
    <xf numFmtId="0" fontId="24" fillId="6" borderId="0" xfId="0" applyFont="1" applyFill="1" applyAlignment="1">
      <alignment horizontal="left" vertical="center" indent="15"/>
    </xf>
    <xf numFmtId="0" fontId="26" fillId="6" borderId="0" xfId="0" applyFont="1" applyFill="1" applyAlignment="1">
      <alignment horizontal="left" vertical="center" indent="15"/>
    </xf>
    <xf numFmtId="0" fontId="26" fillId="6" borderId="0" xfId="0" applyFont="1" applyFill="1" applyAlignment="1">
      <alignment horizontal="right" vertical="center"/>
    </xf>
    <xf numFmtId="0" fontId="21" fillId="6" borderId="0" xfId="0" applyFont="1" applyFill="1" applyAlignment="1">
      <alignment vertical="center"/>
    </xf>
    <xf numFmtId="0" fontId="24" fillId="6" borderId="0" xfId="0" applyFont="1" applyFill="1" applyAlignment="1">
      <alignment horizontal="right" vertical="center"/>
    </xf>
    <xf numFmtId="0" fontId="5" fillId="2" borderId="22" xfId="0" applyFont="1" applyFill="1" applyBorder="1"/>
    <xf numFmtId="0" fontId="5" fillId="0" borderId="2" xfId="0" applyFont="1" applyBorder="1" applyAlignment="1">
      <alignment horizontal="left" vertical="top"/>
    </xf>
    <xf numFmtId="0" fontId="5" fillId="0" borderId="0" xfId="0" applyFont="1" applyAlignment="1">
      <alignment horizontal="left" vertical="top"/>
    </xf>
    <xf numFmtId="3" fontId="5" fillId="0" borderId="0" xfId="0" applyNumberFormat="1" applyFont="1" applyAlignment="1">
      <alignment horizontal="left" vertical="top"/>
    </xf>
    <xf numFmtId="0" fontId="5" fillId="0" borderId="1" xfId="0" applyFont="1" applyBorder="1" applyAlignment="1">
      <alignment horizontal="left" vertical="top"/>
    </xf>
    <xf numFmtId="3" fontId="5" fillId="0" borderId="1" xfId="0" applyNumberFormat="1" applyFont="1" applyBorder="1" applyAlignment="1">
      <alignment horizontal="left" vertical="top"/>
    </xf>
    <xf numFmtId="0" fontId="5" fillId="0" borderId="1" xfId="0" applyFont="1" applyBorder="1"/>
    <xf numFmtId="1" fontId="5" fillId="10" borderId="6" xfId="0" applyNumberFormat="1" applyFont="1" applyFill="1" applyBorder="1"/>
    <xf numFmtId="165" fontId="7" fillId="2" borderId="20" xfId="0" applyNumberFormat="1" applyFont="1" applyFill="1" applyBorder="1" applyAlignment="1" applyProtection="1">
      <alignment horizontal="center" vertical="center"/>
      <protection locked="0"/>
    </xf>
    <xf numFmtId="1" fontId="5" fillId="10" borderId="23" xfId="0" applyNumberFormat="1" applyFont="1" applyFill="1" applyBorder="1"/>
    <xf numFmtId="0" fontId="6" fillId="0" borderId="0" xfId="0" applyFont="1"/>
    <xf numFmtId="0" fontId="5" fillId="13" borderId="30" xfId="0" applyFont="1" applyFill="1" applyBorder="1"/>
    <xf numFmtId="0" fontId="5" fillId="11" borderId="24" xfId="0" applyFont="1" applyFill="1" applyBorder="1"/>
    <xf numFmtId="0" fontId="7" fillId="11" borderId="11" xfId="0" applyFont="1" applyFill="1" applyBorder="1"/>
    <xf numFmtId="10" fontId="10" fillId="2" borderId="24" xfId="1" applyNumberFormat="1" applyFont="1" applyFill="1" applyBorder="1" applyAlignment="1" applyProtection="1">
      <alignment horizontal="center"/>
      <protection hidden="1"/>
    </xf>
    <xf numFmtId="4" fontId="5" fillId="2" borderId="0" xfId="0" applyNumberFormat="1" applyFont="1" applyFill="1" applyAlignment="1">
      <alignment horizontal="right"/>
    </xf>
    <xf numFmtId="0" fontId="5" fillId="2" borderId="2" xfId="0" applyFont="1" applyFill="1" applyBorder="1"/>
    <xf numFmtId="0" fontId="6" fillId="2" borderId="0" xfId="0" applyFont="1" applyFill="1"/>
    <xf numFmtId="0" fontId="19" fillId="2" borderId="0" xfId="0" applyFont="1" applyFill="1"/>
    <xf numFmtId="2" fontId="5" fillId="2" borderId="1" xfId="0" applyNumberFormat="1" applyFont="1" applyFill="1" applyBorder="1"/>
    <xf numFmtId="0" fontId="7" fillId="3" borderId="10" xfId="0" applyFont="1" applyFill="1" applyBorder="1"/>
    <xf numFmtId="0" fontId="7" fillId="4" borderId="10" xfId="0" applyFont="1" applyFill="1" applyBorder="1"/>
    <xf numFmtId="0" fontId="5" fillId="2" borderId="10" xfId="0" applyFont="1" applyFill="1" applyBorder="1" applyAlignment="1">
      <alignment horizontal="right"/>
    </xf>
    <xf numFmtId="0" fontId="6" fillId="5" borderId="10" xfId="0" applyFont="1" applyFill="1" applyBorder="1" applyAlignment="1">
      <alignment horizontal="center"/>
    </xf>
    <xf numFmtId="0" fontId="5" fillId="2" borderId="10" xfId="0" applyFont="1" applyFill="1" applyBorder="1"/>
    <xf numFmtId="0" fontId="5" fillId="5" borderId="10" xfId="0" applyFont="1" applyFill="1" applyBorder="1"/>
    <xf numFmtId="0" fontId="6" fillId="5" borderId="10" xfId="0" applyFont="1" applyFill="1" applyBorder="1"/>
    <xf numFmtId="1" fontId="5" fillId="2" borderId="1" xfId="0" applyNumberFormat="1" applyFont="1" applyFill="1" applyBorder="1"/>
    <xf numFmtId="1" fontId="5" fillId="2" borderId="0" xfId="0" applyNumberFormat="1" applyFont="1" applyFill="1"/>
    <xf numFmtId="1" fontId="5" fillId="2" borderId="32" xfId="0" applyNumberFormat="1" applyFont="1" applyFill="1" applyBorder="1"/>
    <xf numFmtId="0" fontId="3" fillId="3" borderId="0" xfId="0" applyFont="1" applyFill="1"/>
    <xf numFmtId="0" fontId="4" fillId="3" borderId="10" xfId="0" applyFont="1" applyFill="1" applyBorder="1"/>
    <xf numFmtId="0" fontId="7" fillId="0" borderId="10" xfId="0" applyFont="1" applyBorder="1"/>
    <xf numFmtId="0" fontId="7" fillId="0" borderId="0" xfId="0" applyFont="1" applyAlignment="1">
      <alignment wrapText="1"/>
    </xf>
    <xf numFmtId="0" fontId="7" fillId="0" borderId="12" xfId="0" applyFont="1" applyBorder="1"/>
    <xf numFmtId="0" fontId="4" fillId="6" borderId="0" xfId="0" applyFont="1" applyFill="1"/>
    <xf numFmtId="0" fontId="7" fillId="2" borderId="23" xfId="0" applyFont="1" applyFill="1" applyBorder="1"/>
    <xf numFmtId="165" fontId="15" fillId="2" borderId="22" xfId="0" applyNumberFormat="1" applyFont="1" applyFill="1" applyBorder="1" applyAlignment="1" applyProtection="1">
      <alignment horizontal="center"/>
      <protection locked="0"/>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alignment horizontal="left" vertical="center" wrapText="1"/>
    </xf>
    <xf numFmtId="0" fontId="29" fillId="3" borderId="38" xfId="0" applyFont="1" applyFill="1" applyBorder="1"/>
    <xf numFmtId="0" fontId="27" fillId="3" borderId="39" xfId="0" applyFont="1" applyFill="1" applyBorder="1"/>
    <xf numFmtId="0" fontId="28" fillId="3" borderId="39" xfId="2" quotePrefix="1" applyFont="1" applyFill="1" applyBorder="1"/>
    <xf numFmtId="0" fontId="0" fillId="3" borderId="40" xfId="0" applyFill="1" applyBorder="1"/>
    <xf numFmtId="0" fontId="7" fillId="0" borderId="41" xfId="0" applyFont="1" applyBorder="1"/>
    <xf numFmtId="0" fontId="7" fillId="0" borderId="42" xfId="0" applyFont="1" applyBorder="1"/>
    <xf numFmtId="0" fontId="10" fillId="0" borderId="0" xfId="0" applyFont="1" applyAlignment="1">
      <alignment vertical="center"/>
    </xf>
    <xf numFmtId="0" fontId="7" fillId="0" borderId="0" xfId="0" applyFont="1" applyAlignment="1">
      <alignment horizontal="left" vertical="center" wrapText="1" indent="2"/>
    </xf>
    <xf numFmtId="0" fontId="10" fillId="0" borderId="0" xfId="0" applyFont="1" applyAlignment="1">
      <alignment horizontal="left" vertical="center"/>
    </xf>
    <xf numFmtId="0" fontId="10" fillId="0" borderId="0" xfId="0" applyFont="1" applyAlignment="1">
      <alignment vertical="center" wrapText="1"/>
    </xf>
    <xf numFmtId="0" fontId="7" fillId="0" borderId="0" xfId="0" applyFont="1" applyAlignment="1">
      <alignment horizontal="left" vertical="center"/>
    </xf>
    <xf numFmtId="0" fontId="7" fillId="2" borderId="0" xfId="0" applyFont="1" applyFill="1" applyAlignment="1">
      <alignment horizontal="left" vertical="center" wrapText="1"/>
    </xf>
    <xf numFmtId="0" fontId="7" fillId="0" borderId="43" xfId="0" applyFont="1" applyBorder="1"/>
    <xf numFmtId="0" fontId="7" fillId="0" borderId="5" xfId="0" applyFont="1" applyBorder="1" applyAlignment="1">
      <alignment horizontal="left" vertical="top"/>
    </xf>
    <xf numFmtId="0" fontId="7" fillId="0" borderId="5" xfId="0" applyFont="1" applyBorder="1" applyAlignment="1">
      <alignment horizontal="left" vertical="center" wrapText="1"/>
    </xf>
    <xf numFmtId="0" fontId="7" fillId="0" borderId="44" xfId="0" applyFont="1" applyBorder="1"/>
    <xf numFmtId="0" fontId="0" fillId="6" borderId="0" xfId="0" applyFill="1"/>
    <xf numFmtId="0" fontId="7" fillId="6" borderId="0" xfId="0" applyFont="1" applyFill="1" applyAlignment="1">
      <alignment horizontal="left" vertical="top"/>
    </xf>
    <xf numFmtId="0" fontId="7" fillId="6" borderId="0" xfId="0" applyFont="1" applyFill="1" applyAlignment="1">
      <alignment horizontal="left" vertical="center" wrapText="1"/>
    </xf>
    <xf numFmtId="0" fontId="10" fillId="6" borderId="0" xfId="0" applyFont="1" applyFill="1" applyAlignment="1">
      <alignment vertical="top"/>
    </xf>
    <xf numFmtId="0" fontId="7" fillId="14" borderId="0" xfId="0" applyFont="1" applyFill="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wrapText="1"/>
    </xf>
    <xf numFmtId="0" fontId="7" fillId="2" borderId="41" xfId="0" applyFont="1" applyFill="1" applyBorder="1"/>
    <xf numFmtId="0" fontId="7" fillId="2" borderId="0" xfId="0" applyFont="1" applyFill="1" applyAlignment="1">
      <alignment vertical="top"/>
    </xf>
    <xf numFmtId="0" fontId="7" fillId="2" borderId="42" xfId="0" applyFont="1" applyFill="1" applyBorder="1"/>
    <xf numFmtId="0" fontId="10" fillId="2" borderId="7" xfId="0" applyFont="1" applyFill="1" applyBorder="1"/>
    <xf numFmtId="0" fontId="5" fillId="2" borderId="0" xfId="0" applyFont="1" applyFill="1" applyAlignment="1">
      <alignment horizontal="left" vertical="center" wrapText="1"/>
    </xf>
    <xf numFmtId="3" fontId="5" fillId="2" borderId="0" xfId="0" applyNumberFormat="1" applyFont="1" applyFill="1" applyAlignment="1">
      <alignment horizontal="left" vertical="center" wrapText="1"/>
    </xf>
    <xf numFmtId="165" fontId="15" fillId="15" borderId="20" xfId="0" applyNumberFormat="1" applyFont="1" applyFill="1" applyBorder="1" applyAlignment="1" applyProtection="1">
      <alignment horizontal="center"/>
      <protection locked="0"/>
    </xf>
    <xf numFmtId="10" fontId="5" fillId="0" borderId="0" xfId="0" applyNumberFormat="1" applyFont="1"/>
    <xf numFmtId="0" fontId="5" fillId="2" borderId="17" xfId="0" applyFont="1" applyFill="1" applyBorder="1" applyProtection="1">
      <protection hidden="1"/>
    </xf>
    <xf numFmtId="44" fontId="5" fillId="0" borderId="0" xfId="0" applyNumberFormat="1" applyFont="1"/>
    <xf numFmtId="9" fontId="5" fillId="0" borderId="0" xfId="0" applyNumberFormat="1" applyFont="1"/>
    <xf numFmtId="10" fontId="5" fillId="0" borderId="0" xfId="1" applyNumberFormat="1" applyFont="1"/>
    <xf numFmtId="9" fontId="5" fillId="0" borderId="1" xfId="0" applyNumberFormat="1" applyFont="1" applyBorder="1"/>
    <xf numFmtId="0" fontId="30" fillId="0" borderId="0" xfId="0" applyFont="1" applyAlignment="1">
      <alignment horizontal="left" vertical="top" wrapText="1"/>
    </xf>
    <xf numFmtId="0" fontId="3" fillId="3" borderId="0" xfId="0" applyFont="1" applyFill="1" applyAlignment="1">
      <alignment horizontal="center"/>
    </xf>
    <xf numFmtId="0" fontId="7" fillId="0" borderId="0" xfId="0" applyFont="1" applyAlignment="1">
      <alignment horizontal="center"/>
    </xf>
    <xf numFmtId="0" fontId="7" fillId="0" borderId="0" xfId="0" applyFont="1" applyAlignment="1">
      <alignment horizontal="center" vertical="top" wrapText="1"/>
    </xf>
    <xf numFmtId="0" fontId="10" fillId="0" borderId="0" xfId="0" applyFont="1" applyAlignment="1">
      <alignment horizontal="center" vertical="top"/>
    </xf>
    <xf numFmtId="0" fontId="7" fillId="0" borderId="0" xfId="0" applyFont="1" applyAlignment="1">
      <alignment horizontal="center" vertical="top"/>
    </xf>
    <xf numFmtId="0" fontId="7" fillId="0" borderId="12" xfId="0" applyFont="1" applyBorder="1" applyAlignment="1">
      <alignment horizontal="center"/>
    </xf>
    <xf numFmtId="0" fontId="7" fillId="6" borderId="0" xfId="0" applyFont="1" applyFill="1" applyAlignment="1">
      <alignment horizontal="center"/>
    </xf>
    <xf numFmtId="165" fontId="13" fillId="2" borderId="24" xfId="0" applyNumberFormat="1" applyFont="1" applyFill="1" applyBorder="1" applyAlignment="1" applyProtection="1">
      <alignment horizontal="center"/>
      <protection locked="0"/>
    </xf>
    <xf numFmtId="0" fontId="10" fillId="2" borderId="17" xfId="0" applyFont="1" applyFill="1" applyBorder="1" applyAlignment="1">
      <alignment wrapText="1"/>
    </xf>
    <xf numFmtId="0" fontId="10" fillId="2" borderId="0" xfId="0" applyFont="1" applyFill="1" applyAlignment="1">
      <alignment wrapText="1"/>
    </xf>
    <xf numFmtId="165" fontId="5" fillId="2" borderId="6" xfId="0" applyNumberFormat="1" applyFont="1" applyFill="1" applyBorder="1" applyAlignment="1">
      <alignment horizontal="center"/>
    </xf>
    <xf numFmtId="0" fontId="7" fillId="2" borderId="0" xfId="0" applyFont="1" applyFill="1" applyAlignment="1">
      <alignment wrapText="1"/>
    </xf>
    <xf numFmtId="165" fontId="5" fillId="6" borderId="6" xfId="0" applyNumberFormat="1" applyFont="1" applyFill="1" applyBorder="1" applyAlignment="1">
      <alignment horizontal="center"/>
    </xf>
    <xf numFmtId="10" fontId="7" fillId="10" borderId="6" xfId="1" applyNumberFormat="1" applyFont="1" applyFill="1" applyBorder="1" applyAlignment="1" applyProtection="1">
      <alignment horizontal="center"/>
      <protection locked="0"/>
    </xf>
    <xf numFmtId="9" fontId="7" fillId="10" borderId="6" xfId="4" applyNumberFormat="1" applyFont="1" applyFill="1" applyBorder="1" applyAlignment="1" applyProtection="1">
      <alignment horizontal="center"/>
      <protection locked="0"/>
    </xf>
    <xf numFmtId="44" fontId="7" fillId="10" borderId="6" xfId="1" applyNumberFormat="1" applyFont="1" applyFill="1" applyBorder="1" applyAlignment="1" applyProtection="1">
      <protection locked="0"/>
    </xf>
    <xf numFmtId="1" fontId="10" fillId="2" borderId="27" xfId="0" applyNumberFormat="1" applyFont="1" applyFill="1" applyBorder="1" applyAlignment="1">
      <alignment horizontal="center"/>
    </xf>
    <xf numFmtId="0" fontId="7" fillId="0" borderId="0" xfId="0" applyFont="1" applyAlignment="1">
      <alignment horizontal="left" vertical="top" wrapText="1"/>
    </xf>
    <xf numFmtId="165" fontId="13" fillId="6" borderId="24" xfId="0" applyNumberFormat="1" applyFont="1" applyFill="1" applyBorder="1" applyAlignment="1" applyProtection="1">
      <alignment horizontal="center"/>
      <protection locked="0"/>
    </xf>
    <xf numFmtId="10" fontId="30" fillId="10" borderId="6" xfId="4" applyNumberFormat="1" applyFont="1" applyFill="1" applyBorder="1" applyAlignment="1" applyProtection="1">
      <alignment horizontal="center"/>
      <protection locked="0"/>
    </xf>
    <xf numFmtId="44" fontId="30" fillId="10" borderId="6" xfId="0" applyNumberFormat="1" applyFont="1" applyFill="1" applyBorder="1" applyProtection="1">
      <protection locked="0"/>
    </xf>
    <xf numFmtId="10" fontId="7" fillId="10" borderId="30" xfId="1" applyNumberFormat="1" applyFont="1" applyFill="1" applyBorder="1" applyAlignment="1" applyProtection="1">
      <alignment horizontal="center"/>
      <protection locked="0"/>
    </xf>
    <xf numFmtId="44" fontId="7" fillId="10" borderId="6" xfId="1" applyNumberFormat="1" applyFont="1" applyFill="1" applyBorder="1" applyAlignment="1" applyProtection="1">
      <alignment horizontal="center"/>
      <protection locked="0"/>
    </xf>
    <xf numFmtId="44" fontId="7" fillId="10" borderId="30" xfId="1" applyNumberFormat="1" applyFont="1" applyFill="1" applyBorder="1" applyAlignment="1" applyProtection="1">
      <alignment horizontal="center"/>
      <protection locked="0"/>
    </xf>
    <xf numFmtId="0" fontId="2" fillId="3" borderId="0" xfId="2" quotePrefix="1" applyFill="1" applyProtection="1"/>
    <xf numFmtId="0" fontId="4" fillId="3" borderId="0" xfId="0" applyFont="1" applyFill="1"/>
    <xf numFmtId="0" fontId="8" fillId="2" borderId="0" xfId="0" applyFont="1" applyFill="1"/>
    <xf numFmtId="0" fontId="7" fillId="2" borderId="8" xfId="0" applyFont="1" applyFill="1" applyBorder="1"/>
    <xf numFmtId="0" fontId="7" fillId="2" borderId="9" xfId="0" applyFont="1" applyFill="1" applyBorder="1"/>
    <xf numFmtId="10" fontId="10" fillId="2" borderId="24" xfId="1" applyNumberFormat="1" applyFont="1" applyFill="1" applyBorder="1" applyAlignment="1" applyProtection="1">
      <alignment horizontal="center"/>
    </xf>
    <xf numFmtId="0" fontId="3" fillId="9" borderId="0" xfId="0" applyFont="1" applyFill="1"/>
    <xf numFmtId="0" fontId="0" fillId="9" borderId="0" xfId="0" applyFill="1"/>
    <xf numFmtId="0" fontId="11" fillId="2" borderId="0" xfId="0" applyFont="1" applyFill="1"/>
    <xf numFmtId="0" fontId="10" fillId="12" borderId="14" xfId="0" applyFont="1" applyFill="1" applyBorder="1"/>
    <xf numFmtId="0" fontId="10" fillId="12" borderId="15" xfId="0" applyFont="1" applyFill="1" applyBorder="1"/>
    <xf numFmtId="0" fontId="7" fillId="12" borderId="15" xfId="0" applyFont="1" applyFill="1" applyBorder="1"/>
    <xf numFmtId="0" fontId="7" fillId="12" borderId="16" xfId="0" applyFont="1" applyFill="1" applyBorder="1"/>
    <xf numFmtId="0" fontId="7" fillId="6" borderId="17" xfId="2" quotePrefix="1" applyFont="1" applyFill="1" applyBorder="1" applyProtection="1"/>
    <xf numFmtId="0" fontId="10" fillId="6" borderId="4" xfId="0" applyFont="1" applyFill="1" applyBorder="1"/>
    <xf numFmtId="0" fontId="10" fillId="6" borderId="4" xfId="0" applyFont="1" applyFill="1" applyBorder="1" applyAlignment="1">
      <alignment horizontal="center"/>
    </xf>
    <xf numFmtId="0" fontId="7" fillId="6" borderId="4" xfId="0" applyFont="1" applyFill="1" applyBorder="1"/>
    <xf numFmtId="0" fontId="7" fillId="6" borderId="19" xfId="0" applyFont="1" applyFill="1" applyBorder="1"/>
    <xf numFmtId="0" fontId="7" fillId="2" borderId="25" xfId="0" applyFont="1" applyFill="1" applyBorder="1"/>
    <xf numFmtId="0" fontId="7" fillId="2" borderId="3" xfId="0" applyFont="1" applyFill="1" applyBorder="1"/>
    <xf numFmtId="0" fontId="10" fillId="2" borderId="17" xfId="0" applyFont="1" applyFill="1" applyBorder="1"/>
    <xf numFmtId="0" fontId="10" fillId="2" borderId="6" xfId="0" applyFont="1" applyFill="1" applyBorder="1" applyAlignment="1">
      <alignment horizontal="center"/>
    </xf>
    <xf numFmtId="0" fontId="7" fillId="2" borderId="21" xfId="0" applyFont="1" applyFill="1" applyBorder="1"/>
    <xf numFmtId="0" fontId="7" fillId="2" borderId="22" xfId="0" applyFont="1" applyFill="1" applyBorder="1"/>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2" borderId="0" xfId="0" applyFont="1" applyFill="1" applyAlignment="1">
      <alignment horizontal="center"/>
    </xf>
    <xf numFmtId="0" fontId="7" fillId="2" borderId="6" xfId="0" applyFont="1" applyFill="1" applyBorder="1"/>
    <xf numFmtId="0" fontId="7" fillId="6" borderId="6" xfId="0" applyFont="1" applyFill="1" applyBorder="1" applyAlignment="1">
      <alignment horizontal="center"/>
    </xf>
    <xf numFmtId="44" fontId="7" fillId="2" borderId="6" xfId="4" applyFont="1" applyFill="1" applyBorder="1" applyProtection="1"/>
    <xf numFmtId="44" fontId="7" fillId="2" borderId="0" xfId="4" applyFont="1" applyFill="1" applyBorder="1" applyProtection="1"/>
    <xf numFmtId="44" fontId="10" fillId="2" borderId="0" xfId="4" applyFont="1" applyFill="1" applyBorder="1" applyProtection="1"/>
    <xf numFmtId="0" fontId="7" fillId="2" borderId="24" xfId="0" applyFont="1" applyFill="1" applyBorder="1"/>
    <xf numFmtId="44" fontId="7" fillId="2" borderId="24" xfId="4" applyFont="1" applyFill="1" applyBorder="1" applyProtection="1"/>
    <xf numFmtId="0" fontId="7" fillId="0" borderId="21" xfId="0" applyFont="1" applyBorder="1"/>
    <xf numFmtId="0" fontId="10" fillId="2" borderId="27" xfId="0" applyFont="1" applyFill="1" applyBorder="1"/>
    <xf numFmtId="0" fontId="7" fillId="6" borderId="27" xfId="0" applyFont="1" applyFill="1" applyBorder="1" applyAlignment="1">
      <alignment horizontal="center"/>
    </xf>
    <xf numFmtId="44" fontId="10" fillId="2" borderId="27" xfId="4" applyFont="1" applyFill="1" applyBorder="1" applyProtection="1"/>
    <xf numFmtId="0" fontId="7" fillId="2" borderId="29" xfId="0" applyFont="1" applyFill="1" applyBorder="1"/>
    <xf numFmtId="10" fontId="7" fillId="6" borderId="0" xfId="0" applyNumberFormat="1" applyFont="1" applyFill="1" applyAlignment="1">
      <alignment horizontal="center"/>
    </xf>
    <xf numFmtId="44" fontId="7" fillId="2" borderId="29" xfId="4" applyFont="1" applyFill="1" applyBorder="1" applyProtection="1"/>
    <xf numFmtId="0" fontId="10" fillId="2" borderId="31" xfId="0" applyFont="1" applyFill="1" applyBorder="1"/>
    <xf numFmtId="0" fontId="7" fillId="6" borderId="31" xfId="0" applyFont="1" applyFill="1" applyBorder="1" applyAlignment="1">
      <alignment horizontal="center"/>
    </xf>
    <xf numFmtId="44" fontId="10" fillId="2" borderId="31" xfId="4" applyFont="1" applyFill="1" applyBorder="1" applyProtection="1"/>
    <xf numFmtId="0" fontId="10" fillId="0" borderId="28" xfId="0" applyFont="1" applyBorder="1"/>
    <xf numFmtId="0" fontId="7" fillId="2" borderId="20" xfId="0" applyFont="1" applyFill="1" applyBorder="1"/>
    <xf numFmtId="44" fontId="7" fillId="2" borderId="20" xfId="4" applyFont="1" applyFill="1" applyBorder="1" applyProtection="1"/>
    <xf numFmtId="0" fontId="17" fillId="2" borderId="7" xfId="0" applyFont="1" applyFill="1" applyBorder="1"/>
    <xf numFmtId="0" fontId="11" fillId="2" borderId="8" xfId="0" applyFont="1" applyFill="1" applyBorder="1"/>
    <xf numFmtId="0" fontId="7" fillId="2" borderId="6" xfId="2" applyFont="1" applyFill="1" applyBorder="1" applyProtection="1"/>
    <xf numFmtId="0" fontId="16" fillId="2" borderId="0" xfId="0" applyFont="1" applyFill="1"/>
    <xf numFmtId="0" fontId="7" fillId="0" borderId="17" xfId="0" applyFont="1" applyBorder="1"/>
    <xf numFmtId="0" fontId="7" fillId="0" borderId="20" xfId="0" applyFont="1" applyBorder="1"/>
    <xf numFmtId="0" fontId="10" fillId="0" borderId="21" xfId="0" applyFont="1" applyBorder="1"/>
    <xf numFmtId="44" fontId="10" fillId="2" borderId="22" xfId="4" applyFont="1" applyFill="1" applyBorder="1" applyProtection="1"/>
    <xf numFmtId="44" fontId="10" fillId="2" borderId="23" xfId="4" applyFont="1" applyFill="1" applyBorder="1" applyProtection="1"/>
    <xf numFmtId="0" fontId="11" fillId="6" borderId="6" xfId="0" applyFont="1" applyFill="1" applyBorder="1"/>
    <xf numFmtId="9" fontId="7" fillId="2" borderId="6" xfId="0" applyNumberFormat="1" applyFont="1" applyFill="1" applyBorder="1" applyAlignment="1">
      <alignment horizontal="center"/>
    </xf>
    <xf numFmtId="0" fontId="10" fillId="2" borderId="0" xfId="0" applyFont="1" applyFill="1" applyAlignment="1">
      <alignment horizontal="right"/>
    </xf>
    <xf numFmtId="0" fontId="10" fillId="2" borderId="11" xfId="0" applyFont="1" applyFill="1" applyBorder="1"/>
    <xf numFmtId="0" fontId="11" fillId="2" borderId="12" xfId="0" applyFont="1" applyFill="1" applyBorder="1"/>
    <xf numFmtId="44" fontId="10" fillId="2" borderId="6" xfId="0" applyNumberFormat="1" applyFont="1" applyFill="1" applyBorder="1"/>
    <xf numFmtId="44" fontId="10" fillId="2" borderId="0" xfId="0" applyNumberFormat="1" applyFont="1" applyFill="1"/>
    <xf numFmtId="44" fontId="10" fillId="2" borderId="12" xfId="0" applyNumberFormat="1" applyFont="1" applyFill="1" applyBorder="1"/>
    <xf numFmtId="0" fontId="10" fillId="2" borderId="21" xfId="0" applyFont="1" applyFill="1" applyBorder="1"/>
    <xf numFmtId="0" fontId="7" fillId="2" borderId="24" xfId="2" applyFont="1" applyFill="1" applyBorder="1" applyProtection="1"/>
    <xf numFmtId="0" fontId="10" fillId="0" borderId="11" xfId="0" applyFont="1" applyBorder="1"/>
    <xf numFmtId="44" fontId="10" fillId="2" borderId="12" xfId="4" applyFont="1" applyFill="1" applyBorder="1" applyProtection="1"/>
    <xf numFmtId="0" fontId="17" fillId="0" borderId="0" xfId="0" applyFont="1"/>
    <xf numFmtId="0" fontId="13" fillId="2" borderId="17" xfId="0" applyFont="1" applyFill="1" applyBorder="1"/>
    <xf numFmtId="0" fontId="10" fillId="6" borderId="21" xfId="0" applyFont="1" applyFill="1" applyBorder="1"/>
    <xf numFmtId="0" fontId="10" fillId="6" borderId="23" xfId="0" applyFont="1" applyFill="1" applyBorder="1" applyAlignment="1">
      <alignment horizontal="center"/>
    </xf>
    <xf numFmtId="0" fontId="10" fillId="6" borderId="17" xfId="0" applyFont="1" applyFill="1" applyBorder="1"/>
    <xf numFmtId="0" fontId="10" fillId="6" borderId="0" xfId="0" applyFont="1" applyFill="1" applyAlignment="1">
      <alignment horizontal="center"/>
    </xf>
    <xf numFmtId="0" fontId="10" fillId="10" borderId="0" xfId="0" applyFont="1" applyFill="1" applyAlignment="1">
      <alignment horizontal="center"/>
    </xf>
    <xf numFmtId="0" fontId="7" fillId="6" borderId="10" xfId="0" applyFont="1" applyFill="1" applyBorder="1"/>
    <xf numFmtId="0" fontId="7" fillId="2" borderId="33" xfId="0" applyFont="1" applyFill="1" applyBorder="1"/>
    <xf numFmtId="9" fontId="7" fillId="2" borderId="34" xfId="0" applyNumberFormat="1" applyFont="1" applyFill="1" applyBorder="1"/>
    <xf numFmtId="0" fontId="10" fillId="2" borderId="28" xfId="0" applyFont="1" applyFill="1" applyBorder="1"/>
    <xf numFmtId="9" fontId="7" fillId="2" borderId="0" xfId="4" applyNumberFormat="1" applyFont="1" applyFill="1" applyBorder="1" applyAlignment="1" applyProtection="1">
      <alignment horizontal="center"/>
    </xf>
    <xf numFmtId="10" fontId="7" fillId="13" borderId="6" xfId="1" applyNumberFormat="1" applyFont="1" applyFill="1" applyBorder="1" applyAlignment="1" applyProtection="1">
      <alignment horizontal="center"/>
    </xf>
    <xf numFmtId="44" fontId="7" fillId="2" borderId="0" xfId="4" applyFont="1" applyFill="1" applyBorder="1" applyAlignment="1" applyProtection="1">
      <alignment horizontal="center"/>
    </xf>
    <xf numFmtId="10" fontId="7" fillId="2" borderId="12" xfId="1" applyNumberFormat="1" applyFont="1" applyFill="1" applyBorder="1" applyAlignment="1" applyProtection="1">
      <alignment horizontal="center"/>
    </xf>
    <xf numFmtId="0" fontId="17" fillId="2" borderId="0" xfId="0" applyFont="1" applyFill="1"/>
    <xf numFmtId="44" fontId="7" fillId="13" borderId="6" xfId="1" applyNumberFormat="1" applyFont="1" applyFill="1" applyBorder="1" applyAlignment="1" applyProtection="1">
      <alignment horizontal="center"/>
    </xf>
    <xf numFmtId="9" fontId="7" fillId="2" borderId="12" xfId="1" applyFont="1" applyFill="1" applyBorder="1" applyAlignment="1" applyProtection="1">
      <alignment horizontal="center"/>
    </xf>
    <xf numFmtId="9" fontId="7" fillId="2" borderId="0" xfId="1" applyFont="1" applyFill="1" applyBorder="1" applyAlignment="1" applyProtection="1">
      <alignment horizontal="center"/>
    </xf>
    <xf numFmtId="0" fontId="10" fillId="6" borderId="22" xfId="0" applyFont="1" applyFill="1" applyBorder="1" applyAlignment="1">
      <alignment horizontal="center"/>
    </xf>
    <xf numFmtId="0" fontId="7" fillId="6" borderId="23" xfId="0" applyFont="1" applyFill="1" applyBorder="1"/>
    <xf numFmtId="44" fontId="17" fillId="2" borderId="0" xfId="4" applyFont="1" applyFill="1" applyBorder="1" applyAlignment="1" applyProtection="1">
      <alignment horizontal="center"/>
    </xf>
    <xf numFmtId="0" fontId="10" fillId="15" borderId="21" xfId="0" applyFont="1" applyFill="1" applyBorder="1"/>
    <xf numFmtId="9" fontId="7" fillId="15" borderId="22" xfId="1" applyFont="1" applyFill="1" applyBorder="1" applyAlignment="1" applyProtection="1">
      <alignment horizontal="center"/>
    </xf>
    <xf numFmtId="44" fontId="17" fillId="15" borderId="22" xfId="4" applyFont="1" applyFill="1" applyBorder="1" applyAlignment="1" applyProtection="1">
      <alignment horizontal="center"/>
    </xf>
    <xf numFmtId="44" fontId="7" fillId="15" borderId="22" xfId="4" applyFont="1" applyFill="1" applyBorder="1" applyAlignment="1" applyProtection="1">
      <alignment horizontal="center"/>
    </xf>
    <xf numFmtId="0" fontId="7" fillId="15" borderId="23" xfId="0" applyFont="1" applyFill="1" applyBorder="1"/>
    <xf numFmtId="0" fontId="10" fillId="2" borderId="6" xfId="0" applyFont="1" applyFill="1" applyBorder="1"/>
    <xf numFmtId="10" fontId="7" fillId="11" borderId="36" xfId="1" applyNumberFormat="1" applyFont="1" applyFill="1" applyBorder="1" applyAlignment="1" applyProtection="1">
      <alignment horizontal="center"/>
    </xf>
    <xf numFmtId="9" fontId="7" fillId="2" borderId="23" xfId="1" applyFont="1" applyFill="1" applyBorder="1" applyAlignment="1" applyProtection="1">
      <alignment horizontal="center"/>
    </xf>
    <xf numFmtId="9" fontId="7" fillId="2" borderId="22" xfId="1" applyFont="1" applyFill="1" applyBorder="1" applyAlignment="1" applyProtection="1">
      <alignment horizontal="center"/>
    </xf>
    <xf numFmtId="9" fontId="7" fillId="6" borderId="6" xfId="1" applyFont="1" applyFill="1" applyBorder="1" applyAlignment="1" applyProtection="1">
      <alignment horizontal="center"/>
    </xf>
    <xf numFmtId="44" fontId="30" fillId="2" borderId="6" xfId="4" applyFont="1" applyFill="1" applyBorder="1" applyAlignment="1" applyProtection="1">
      <alignment horizontal="center"/>
    </xf>
    <xf numFmtId="10" fontId="30" fillId="2" borderId="6" xfId="4" applyNumberFormat="1" applyFont="1" applyFill="1" applyBorder="1" applyAlignment="1" applyProtection="1">
      <alignment horizontal="center"/>
    </xf>
    <xf numFmtId="44" fontId="30" fillId="2" borderId="6" xfId="0" applyNumberFormat="1" applyFont="1" applyFill="1" applyBorder="1"/>
    <xf numFmtId="9" fontId="10" fillId="13" borderId="46" xfId="1" applyFont="1" applyFill="1" applyBorder="1" applyAlignment="1" applyProtection="1">
      <alignment horizontal="center"/>
    </xf>
    <xf numFmtId="10" fontId="31" fillId="2" borderId="46" xfId="1" applyNumberFormat="1" applyFont="1" applyFill="1" applyBorder="1" applyAlignment="1" applyProtection="1">
      <alignment horizontal="center"/>
    </xf>
    <xf numFmtId="0" fontId="7" fillId="2" borderId="30" xfId="0" applyFont="1" applyFill="1" applyBorder="1"/>
    <xf numFmtId="9" fontId="7" fillId="6" borderId="30" xfId="1" applyFont="1" applyFill="1" applyBorder="1" applyAlignment="1" applyProtection="1">
      <alignment horizontal="center"/>
    </xf>
    <xf numFmtId="44" fontId="30" fillId="2" borderId="30" xfId="4" applyFont="1" applyFill="1" applyBorder="1" applyAlignment="1" applyProtection="1">
      <alignment horizontal="center"/>
    </xf>
    <xf numFmtId="9" fontId="10" fillId="2" borderId="27" xfId="1" applyFont="1" applyFill="1" applyBorder="1" applyAlignment="1" applyProtection="1">
      <alignment horizontal="center"/>
    </xf>
    <xf numFmtId="10" fontId="31" fillId="2" borderId="27" xfId="4" applyNumberFormat="1" applyFont="1" applyFill="1" applyBorder="1" applyAlignment="1" applyProtection="1">
      <alignment horizontal="center"/>
    </xf>
    <xf numFmtId="10" fontId="10" fillId="2" borderId="27" xfId="1" applyNumberFormat="1" applyFont="1" applyFill="1" applyBorder="1" applyAlignment="1" applyProtection="1">
      <alignment horizontal="center"/>
    </xf>
    <xf numFmtId="10" fontId="10" fillId="6" borderId="6" xfId="1" applyNumberFormat="1" applyFont="1" applyFill="1" applyBorder="1" applyAlignment="1" applyProtection="1">
      <alignment horizontal="center"/>
    </xf>
    <xf numFmtId="10" fontId="31" fillId="2" borderId="6" xfId="4" applyNumberFormat="1" applyFont="1" applyFill="1" applyBorder="1" applyAlignment="1" applyProtection="1">
      <alignment horizontal="center"/>
    </xf>
    <xf numFmtId="10" fontId="10" fillId="2" borderId="0" xfId="1" applyNumberFormat="1" applyFont="1" applyFill="1" applyBorder="1" applyAlignment="1" applyProtection="1">
      <alignment horizontal="center"/>
    </xf>
    <xf numFmtId="10" fontId="31" fillId="2" borderId="0" xfId="4" applyNumberFormat="1" applyFont="1" applyFill="1" applyBorder="1" applyAlignment="1" applyProtection="1">
      <alignment horizontal="center"/>
    </xf>
    <xf numFmtId="44" fontId="10" fillId="6" borderId="23" xfId="1" applyNumberFormat="1" applyFont="1" applyFill="1" applyBorder="1" applyAlignment="1" applyProtection="1">
      <alignment horizontal="center"/>
    </xf>
    <xf numFmtId="44" fontId="7" fillId="2" borderId="17" xfId="4" applyFont="1" applyFill="1" applyBorder="1" applyAlignment="1" applyProtection="1">
      <alignment horizontal="center"/>
    </xf>
    <xf numFmtId="0" fontId="10" fillId="6" borderId="18" xfId="0" applyFont="1" applyFill="1" applyBorder="1"/>
    <xf numFmtId="0" fontId="10" fillId="2" borderId="33" xfId="0" applyFont="1" applyFill="1" applyBorder="1"/>
    <xf numFmtId="0" fontId="10" fillId="2" borderId="34" xfId="0" applyFont="1" applyFill="1" applyBorder="1"/>
    <xf numFmtId="0" fontId="6" fillId="13" borderId="20" xfId="0" applyFont="1" applyFill="1" applyBorder="1" applyAlignment="1">
      <alignment horizontal="center"/>
    </xf>
    <xf numFmtId="0" fontId="10" fillId="2" borderId="20" xfId="0" applyFont="1" applyFill="1" applyBorder="1" applyAlignment="1">
      <alignment horizontal="center"/>
    </xf>
    <xf numFmtId="0" fontId="7" fillId="11" borderId="7" xfId="0" applyFont="1" applyFill="1" applyBorder="1"/>
    <xf numFmtId="0" fontId="13" fillId="2" borderId="24" xfId="0" applyFont="1" applyFill="1" applyBorder="1"/>
    <xf numFmtId="1" fontId="13" fillId="2" borderId="24" xfId="0" applyNumberFormat="1" applyFont="1" applyFill="1" applyBorder="1" applyAlignment="1">
      <alignment horizontal="center"/>
    </xf>
    <xf numFmtId="0" fontId="13" fillId="2" borderId="6" xfId="0" applyFont="1" applyFill="1" applyBorder="1"/>
    <xf numFmtId="1" fontId="13" fillId="13" borderId="24" xfId="0" applyNumberFormat="1" applyFont="1" applyFill="1" applyBorder="1" applyAlignment="1">
      <alignment horizontal="center"/>
    </xf>
    <xf numFmtId="165" fontId="13" fillId="2" borderId="6" xfId="0" applyNumberFormat="1" applyFont="1" applyFill="1" applyBorder="1" applyAlignment="1">
      <alignment horizontal="center"/>
    </xf>
    <xf numFmtId="0" fontId="13" fillId="2" borderId="24" xfId="0" applyFont="1" applyFill="1" applyBorder="1" applyAlignment="1">
      <alignment horizontal="center"/>
    </xf>
    <xf numFmtId="165" fontId="13" fillId="6" borderId="24" xfId="0" applyNumberFormat="1" applyFont="1" applyFill="1" applyBorder="1" applyAlignment="1">
      <alignment horizontal="center"/>
    </xf>
    <xf numFmtId="0" fontId="7" fillId="11" borderId="37" xfId="0" applyFont="1" applyFill="1" applyBorder="1"/>
    <xf numFmtId="165" fontId="7" fillId="11" borderId="36" xfId="1" applyNumberFormat="1" applyFont="1" applyFill="1" applyBorder="1" applyAlignment="1" applyProtection="1">
      <alignment horizontal="center"/>
    </xf>
    <xf numFmtId="165" fontId="13" fillId="2" borderId="24" xfId="0" applyNumberFormat="1" applyFont="1" applyFill="1" applyBorder="1" applyAlignment="1">
      <alignment horizontal="center"/>
    </xf>
    <xf numFmtId="0" fontId="13" fillId="2" borderId="30" xfId="0" applyFont="1" applyFill="1" applyBorder="1"/>
    <xf numFmtId="1" fontId="13" fillId="2" borderId="29" xfId="0" applyNumberFormat="1" applyFont="1" applyFill="1" applyBorder="1" applyAlignment="1">
      <alignment horizontal="center"/>
    </xf>
    <xf numFmtId="0" fontId="10" fillId="2" borderId="35" xfId="0" applyFont="1" applyFill="1" applyBorder="1"/>
    <xf numFmtId="0" fontId="10" fillId="2" borderId="27" xfId="0" applyFont="1" applyFill="1" applyBorder="1" applyAlignment="1">
      <alignment horizontal="center"/>
    </xf>
    <xf numFmtId="0" fontId="14" fillId="2" borderId="0" xfId="0" applyFont="1" applyFill="1"/>
    <xf numFmtId="165" fontId="7" fillId="2" borderId="12" xfId="1" applyNumberFormat="1" applyFont="1" applyFill="1" applyBorder="1" applyAlignment="1" applyProtection="1">
      <alignment horizontal="center"/>
    </xf>
    <xf numFmtId="165" fontId="7" fillId="2" borderId="0" xfId="1" applyNumberFormat="1" applyFont="1" applyFill="1" applyBorder="1" applyAlignment="1" applyProtection="1">
      <alignment horizontal="center"/>
    </xf>
    <xf numFmtId="165" fontId="7" fillId="2" borderId="8" xfId="1" applyNumberFormat="1" applyFont="1" applyFill="1" applyBorder="1" applyAlignment="1" applyProtection="1">
      <alignment horizontal="center"/>
    </xf>
    <xf numFmtId="0" fontId="10" fillId="2" borderId="27" xfId="0" applyFont="1" applyFill="1" applyBorder="1" applyAlignment="1">
      <alignment horizontal="left" vertical="center"/>
    </xf>
    <xf numFmtId="44" fontId="10" fillId="2" borderId="27" xfId="0" applyNumberFormat="1" applyFont="1" applyFill="1" applyBorder="1" applyAlignment="1">
      <alignment horizontal="center" vertical="center"/>
    </xf>
    <xf numFmtId="0" fontId="10" fillId="2" borderId="11" xfId="0" applyFont="1" applyFill="1" applyBorder="1" applyAlignment="1">
      <alignment horizontal="left" vertical="center"/>
    </xf>
    <xf numFmtId="44" fontId="10" fillId="2" borderId="12" xfId="0" applyNumberFormat="1" applyFont="1" applyFill="1" applyBorder="1" applyAlignment="1">
      <alignment horizontal="center" vertical="center"/>
    </xf>
    <xf numFmtId="0" fontId="12" fillId="2" borderId="17" xfId="0" applyFont="1" applyFill="1" applyBorder="1"/>
    <xf numFmtId="0" fontId="7" fillId="2" borderId="6" xfId="0" applyFont="1" applyFill="1" applyBorder="1" applyAlignment="1">
      <alignment horizontal="left" vertical="center"/>
    </xf>
    <xf numFmtId="0" fontId="7" fillId="2" borderId="20" xfId="0" applyFont="1" applyFill="1" applyBorder="1" applyAlignment="1">
      <alignment horizontal="left" vertical="center"/>
    </xf>
    <xf numFmtId="0" fontId="10" fillId="2" borderId="24" xfId="0" applyFont="1" applyFill="1" applyBorder="1" applyAlignment="1">
      <alignment horizontal="left" vertical="center"/>
    </xf>
    <xf numFmtId="165" fontId="10" fillId="2" borderId="24" xfId="0" applyNumberFormat="1" applyFont="1" applyFill="1" applyBorder="1" applyAlignment="1">
      <alignment horizontal="center" vertical="center"/>
    </xf>
    <xf numFmtId="0" fontId="17" fillId="2" borderId="17" xfId="0" applyFont="1" applyFill="1" applyBorder="1"/>
    <xf numFmtId="165" fontId="7" fillId="2" borderId="0" xfId="1" applyNumberFormat="1" applyFont="1" applyFill="1" applyAlignment="1" applyProtection="1">
      <alignment horizontal="center"/>
    </xf>
    <xf numFmtId="10" fontId="10" fillId="2" borderId="12" xfId="1" applyNumberFormat="1" applyFont="1" applyFill="1" applyBorder="1" applyAlignment="1" applyProtection="1">
      <alignment horizontal="center"/>
    </xf>
    <xf numFmtId="0" fontId="10" fillId="2" borderId="0" xfId="0" applyFont="1" applyFill="1" applyAlignment="1">
      <alignment horizontal="left" vertical="center"/>
    </xf>
    <xf numFmtId="0" fontId="10" fillId="8" borderId="14" xfId="0" applyFont="1" applyFill="1" applyBorder="1"/>
    <xf numFmtId="0" fontId="10" fillId="8" borderId="15" xfId="0" applyFont="1" applyFill="1" applyBorder="1" applyAlignment="1">
      <alignment horizontal="center"/>
    </xf>
    <xf numFmtId="0" fontId="7" fillId="8" borderId="16" xfId="0" applyFont="1" applyFill="1" applyBorder="1"/>
    <xf numFmtId="0" fontId="6" fillId="2" borderId="0" xfId="0" applyFont="1" applyFill="1" applyAlignment="1">
      <alignment horizontal="center" wrapText="1"/>
    </xf>
    <xf numFmtId="0" fontId="7" fillId="2" borderId="10" xfId="0" applyFont="1" applyFill="1" applyBorder="1" applyAlignment="1">
      <alignment wrapText="1"/>
    </xf>
    <xf numFmtId="0" fontId="10" fillId="8" borderId="15" xfId="0" applyFont="1" applyFill="1" applyBorder="1"/>
    <xf numFmtId="0" fontId="10" fillId="8" borderId="16" xfId="0" applyFont="1" applyFill="1" applyBorder="1"/>
    <xf numFmtId="0" fontId="10" fillId="6" borderId="25" xfId="0" applyFont="1" applyFill="1" applyBorder="1"/>
    <xf numFmtId="0" fontId="10" fillId="6" borderId="3" xfId="0" applyFont="1" applyFill="1" applyBorder="1"/>
    <xf numFmtId="0" fontId="10" fillId="6" borderId="26" xfId="0" applyFont="1" applyFill="1" applyBorder="1"/>
    <xf numFmtId="0" fontId="7" fillId="6" borderId="17" xfId="0" applyFont="1" applyFill="1" applyBorder="1"/>
    <xf numFmtId="49" fontId="7" fillId="6" borderId="17" xfId="0" applyNumberFormat="1" applyFont="1" applyFill="1" applyBorder="1"/>
    <xf numFmtId="49" fontId="7" fillId="6" borderId="17" xfId="4" applyNumberFormat="1" applyFont="1" applyFill="1" applyBorder="1" applyAlignment="1" applyProtection="1">
      <alignment horizontal="left"/>
    </xf>
    <xf numFmtId="44" fontId="7" fillId="6" borderId="0" xfId="0" applyNumberFormat="1" applyFont="1" applyFill="1"/>
    <xf numFmtId="44" fontId="7" fillId="6" borderId="0" xfId="4" applyFont="1" applyFill="1" applyBorder="1" applyProtection="1"/>
    <xf numFmtId="49" fontId="7" fillId="6" borderId="17" xfId="0" applyNumberFormat="1" applyFont="1" applyFill="1" applyBorder="1" applyAlignment="1">
      <alignment horizontal="left"/>
    </xf>
    <xf numFmtId="9" fontId="7" fillId="6" borderId="0" xfId="4" applyNumberFormat="1" applyFont="1" applyFill="1" applyBorder="1" applyProtection="1"/>
    <xf numFmtId="49" fontId="7" fillId="6" borderId="17" xfId="4" applyNumberFormat="1" applyFont="1" applyFill="1" applyBorder="1" applyAlignment="1" applyProtection="1">
      <alignment horizontal="left" wrapText="1"/>
    </xf>
    <xf numFmtId="49" fontId="7" fillId="6" borderId="17" xfId="0" applyNumberFormat="1" applyFont="1" applyFill="1" applyBorder="1" applyAlignment="1">
      <alignment horizontal="left" wrapText="1"/>
    </xf>
    <xf numFmtId="0" fontId="7" fillId="6" borderId="17" xfId="0" applyFont="1" applyFill="1" applyBorder="1" applyAlignment="1">
      <alignment wrapText="1"/>
    </xf>
    <xf numFmtId="0" fontId="7" fillId="6" borderId="11" xfId="0" applyFont="1" applyFill="1" applyBorder="1"/>
    <xf numFmtId="0" fontId="7" fillId="6" borderId="12" xfId="0" applyFont="1" applyFill="1" applyBorder="1"/>
    <xf numFmtId="0" fontId="7" fillId="6" borderId="13" xfId="0" applyFont="1" applyFill="1" applyBorder="1"/>
    <xf numFmtId="0" fontId="10" fillId="10" borderId="6" xfId="0" applyFont="1" applyFill="1" applyBorder="1" applyAlignment="1" applyProtection="1">
      <alignment horizontal="center"/>
      <protection locked="0"/>
    </xf>
    <xf numFmtId="9" fontId="7" fillId="10" borderId="6" xfId="1" applyFont="1" applyFill="1" applyBorder="1" applyAlignment="1" applyProtection="1">
      <alignment horizontal="center"/>
      <protection locked="0"/>
    </xf>
    <xf numFmtId="0" fontId="13" fillId="10" borderId="24" xfId="0" applyFont="1" applyFill="1" applyBorder="1" applyAlignment="1" applyProtection="1">
      <alignment horizontal="center"/>
      <protection locked="0"/>
    </xf>
    <xf numFmtId="1" fontId="13" fillId="10" borderId="24" xfId="0" applyNumberFormat="1" applyFont="1" applyFill="1" applyBorder="1" applyAlignment="1" applyProtection="1">
      <alignment horizontal="center"/>
      <protection locked="0"/>
    </xf>
    <xf numFmtId="165" fontId="13" fillId="10" borderId="24" xfId="0" applyNumberFormat="1" applyFont="1" applyFill="1" applyBorder="1" applyAlignment="1" applyProtection="1">
      <alignment horizontal="center"/>
      <protection locked="0"/>
    </xf>
    <xf numFmtId="0" fontId="7" fillId="10" borderId="6" xfId="0" applyFont="1" applyFill="1" applyBorder="1" applyAlignment="1" applyProtection="1">
      <alignment horizontal="center"/>
      <protection locked="0"/>
    </xf>
    <xf numFmtId="165" fontId="13" fillId="10" borderId="30" xfId="1" applyNumberFormat="1" applyFont="1" applyFill="1" applyBorder="1" applyAlignment="1" applyProtection="1">
      <alignment horizontal="center"/>
      <protection locked="0"/>
    </xf>
    <xf numFmtId="44" fontId="7" fillId="2" borderId="0" xfId="0" applyNumberFormat="1" applyFont="1" applyFill="1"/>
    <xf numFmtId="9" fontId="7" fillId="2" borderId="12" xfId="1" applyFont="1" applyFill="1" applyBorder="1" applyProtection="1"/>
    <xf numFmtId="2" fontId="7" fillId="2" borderId="0" xfId="1" applyNumberFormat="1" applyFont="1" applyFill="1" applyBorder="1" applyAlignment="1" applyProtection="1">
      <alignment horizontal="center"/>
    </xf>
    <xf numFmtId="0" fontId="10" fillId="6" borderId="20" xfId="0" applyFont="1" applyFill="1" applyBorder="1" applyAlignment="1">
      <alignment horizontal="center"/>
    </xf>
    <xf numFmtId="165" fontId="13" fillId="6" borderId="6" xfId="0" applyNumberFormat="1" applyFont="1" applyFill="1" applyBorder="1" applyAlignment="1">
      <alignment horizontal="center"/>
    </xf>
    <xf numFmtId="0" fontId="10" fillId="6" borderId="27" xfId="0" applyFont="1" applyFill="1" applyBorder="1" applyAlignment="1">
      <alignment horizontal="center"/>
    </xf>
    <xf numFmtId="0" fontId="12" fillId="2" borderId="7" xfId="0" applyFont="1" applyFill="1" applyBorder="1"/>
    <xf numFmtId="10" fontId="7" fillId="2" borderId="0" xfId="1" applyNumberFormat="1" applyFont="1" applyFill="1" applyBorder="1" applyAlignment="1" applyProtection="1">
      <alignment horizontal="center"/>
    </xf>
    <xf numFmtId="0" fontId="11" fillId="2" borderId="22" xfId="0" applyFont="1" applyFill="1" applyBorder="1"/>
    <xf numFmtId="10" fontId="13" fillId="2" borderId="6" xfId="0" applyNumberFormat="1" applyFont="1" applyFill="1" applyBorder="1" applyAlignment="1">
      <alignment horizontal="center"/>
    </xf>
    <xf numFmtId="10" fontId="13" fillId="2" borderId="30" xfId="0" applyNumberFormat="1" applyFont="1" applyFill="1" applyBorder="1" applyAlignment="1">
      <alignment horizontal="center"/>
    </xf>
    <xf numFmtId="165" fontId="15" fillId="15" borderId="20" xfId="0" applyNumberFormat="1" applyFont="1" applyFill="1" applyBorder="1" applyAlignment="1">
      <alignment horizontal="center"/>
    </xf>
    <xf numFmtId="165" fontId="15" fillId="6" borderId="27" xfId="0" applyNumberFormat="1" applyFont="1" applyFill="1" applyBorder="1" applyAlignment="1">
      <alignment horizontal="center"/>
    </xf>
    <xf numFmtId="165" fontId="13" fillId="2" borderId="12" xfId="0" applyNumberFormat="1" applyFont="1" applyFill="1" applyBorder="1" applyAlignment="1">
      <alignment horizontal="center"/>
    </xf>
    <xf numFmtId="165" fontId="15" fillId="2" borderId="22" xfId="0" applyNumberFormat="1" applyFont="1" applyFill="1" applyBorder="1" applyAlignment="1">
      <alignment horizontal="center"/>
    </xf>
    <xf numFmtId="164" fontId="7" fillId="13" borderId="6" xfId="1" applyNumberFormat="1" applyFont="1" applyFill="1" applyBorder="1" applyAlignment="1" applyProtection="1">
      <alignment horizontal="center"/>
    </xf>
    <xf numFmtId="165" fontId="7" fillId="2" borderId="20" xfId="0" applyNumberFormat="1" applyFont="1" applyFill="1" applyBorder="1" applyAlignment="1">
      <alignment horizontal="center" vertical="center"/>
    </xf>
    <xf numFmtId="165" fontId="5" fillId="2" borderId="0" xfId="0" applyNumberFormat="1" applyFont="1" applyFill="1" applyAlignment="1">
      <alignment horizontal="center"/>
    </xf>
    <xf numFmtId="0" fontId="7" fillId="0" borderId="0" xfId="0" applyFont="1" applyAlignment="1">
      <alignment horizontal="right" vertical="center"/>
    </xf>
    <xf numFmtId="0" fontId="7" fillId="0" borderId="41" xfId="0" applyFont="1" applyBorder="1" applyAlignment="1">
      <alignment vertical="top"/>
    </xf>
    <xf numFmtId="0" fontId="7" fillId="2" borderId="0" xfId="0" applyFont="1" applyFill="1" applyAlignment="1">
      <alignment horizontal="left" vertical="top" wrapText="1"/>
    </xf>
    <xf numFmtId="0" fontId="7" fillId="0" borderId="42" xfId="0" applyFont="1" applyBorder="1" applyAlignment="1">
      <alignment vertical="top"/>
    </xf>
    <xf numFmtId="0" fontId="7" fillId="6" borderId="0" xfId="0" applyFont="1" applyFill="1" applyAlignment="1">
      <alignment vertical="top"/>
    </xf>
    <xf numFmtId="0" fontId="2" fillId="3" borderId="0" xfId="2" quotePrefix="1" applyFill="1" applyBorder="1" applyAlignment="1">
      <alignment vertical="top"/>
    </xf>
    <xf numFmtId="0" fontId="7" fillId="2" borderId="0" xfId="0" applyFont="1" applyFill="1" applyAlignment="1">
      <alignment vertical="top" wrapText="1"/>
    </xf>
    <xf numFmtId="0" fontId="7" fillId="0" borderId="12" xfId="0" applyFont="1" applyBorder="1" applyAlignment="1">
      <alignment vertical="top" wrapText="1"/>
    </xf>
    <xf numFmtId="0" fontId="5" fillId="11" borderId="47" xfId="0" applyFont="1" applyFill="1" applyBorder="1"/>
    <xf numFmtId="44" fontId="7" fillId="10" borderId="6" xfId="4" applyFont="1" applyFill="1" applyBorder="1" applyAlignment="1" applyProtection="1">
      <alignment horizontal="center"/>
      <protection locked="0"/>
    </xf>
    <xf numFmtId="44" fontId="7" fillId="6" borderId="6" xfId="4" applyFont="1" applyFill="1" applyBorder="1" applyAlignment="1" applyProtection="1">
      <alignment horizontal="center"/>
    </xf>
    <xf numFmtId="165" fontId="13" fillId="2" borderId="27" xfId="0" applyNumberFormat="1" applyFont="1" applyFill="1" applyBorder="1" applyAlignment="1" applyProtection="1">
      <alignment horizontal="center"/>
      <protection locked="0"/>
    </xf>
    <xf numFmtId="165" fontId="13" fillId="2" borderId="27" xfId="0" applyNumberFormat="1" applyFont="1" applyFill="1" applyBorder="1" applyAlignment="1">
      <alignment horizontal="center"/>
    </xf>
    <xf numFmtId="165" fontId="7" fillId="10" borderId="6" xfId="1" applyNumberFormat="1" applyFont="1" applyFill="1" applyBorder="1" applyAlignment="1" applyProtection="1">
      <alignment horizontal="center"/>
      <protection locked="0"/>
    </xf>
    <xf numFmtId="165" fontId="10" fillId="6" borderId="27" xfId="1" applyNumberFormat="1" applyFont="1" applyFill="1" applyBorder="1" applyAlignment="1" applyProtection="1">
      <alignment horizontal="center"/>
    </xf>
    <xf numFmtId="165" fontId="7" fillId="2" borderId="0" xfId="0" applyNumberFormat="1" applyFont="1" applyFill="1"/>
    <xf numFmtId="165" fontId="7" fillId="2" borderId="6" xfId="1" applyNumberFormat="1" applyFont="1" applyFill="1" applyBorder="1" applyAlignment="1" applyProtection="1">
      <alignment horizontal="center"/>
    </xf>
    <xf numFmtId="165" fontId="7" fillId="6" borderId="27" xfId="0" applyNumberFormat="1" applyFont="1" applyFill="1" applyBorder="1" applyAlignment="1">
      <alignment horizontal="center"/>
    </xf>
    <xf numFmtId="165" fontId="7" fillId="6" borderId="0" xfId="0" applyNumberFormat="1" applyFont="1" applyFill="1" applyAlignment="1">
      <alignment horizontal="center"/>
    </xf>
    <xf numFmtId="165" fontId="7" fillId="6" borderId="31" xfId="0" applyNumberFormat="1" applyFont="1" applyFill="1" applyBorder="1" applyAlignment="1">
      <alignment horizontal="center"/>
    </xf>
    <xf numFmtId="165" fontId="11" fillId="2" borderId="8" xfId="0" applyNumberFormat="1" applyFont="1" applyFill="1" applyBorder="1"/>
    <xf numFmtId="165" fontId="7" fillId="2" borderId="8" xfId="0" applyNumberFormat="1" applyFont="1" applyFill="1" applyBorder="1"/>
    <xf numFmtId="165" fontId="10" fillId="12" borderId="15" xfId="0" applyNumberFormat="1" applyFont="1" applyFill="1" applyBorder="1"/>
    <xf numFmtId="165" fontId="10" fillId="6" borderId="4" xfId="0" applyNumberFormat="1" applyFont="1" applyFill="1" applyBorder="1" applyAlignment="1">
      <alignment horizontal="center"/>
    </xf>
    <xf numFmtId="165" fontId="7" fillId="6" borderId="45" xfId="0" applyNumberFormat="1" applyFont="1" applyFill="1" applyBorder="1" applyAlignment="1">
      <alignment horizontal="center"/>
    </xf>
    <xf numFmtId="165" fontId="11" fillId="6" borderId="6" xfId="0" applyNumberFormat="1" applyFont="1" applyFill="1" applyBorder="1"/>
    <xf numFmtId="165" fontId="11" fillId="2" borderId="12" xfId="0" applyNumberFormat="1" applyFont="1" applyFill="1" applyBorder="1"/>
    <xf numFmtId="165" fontId="11" fillId="2" borderId="0" xfId="0" applyNumberFormat="1" applyFont="1" applyFill="1"/>
    <xf numFmtId="165" fontId="7" fillId="2" borderId="22" xfId="0" applyNumberFormat="1" applyFont="1" applyFill="1" applyBorder="1"/>
    <xf numFmtId="0" fontId="7" fillId="2" borderId="26" xfId="0" applyFont="1" applyFill="1" applyBorder="1"/>
    <xf numFmtId="0" fontId="7" fillId="15" borderId="22" xfId="0" applyFont="1" applyFill="1" applyBorder="1"/>
    <xf numFmtId="10" fontId="7" fillId="6" borderId="45" xfId="0" applyNumberFormat="1" applyFont="1" applyFill="1" applyBorder="1" applyAlignment="1">
      <alignment horizontal="center"/>
    </xf>
    <xf numFmtId="0" fontId="10" fillId="0" borderId="17" xfId="0" applyFont="1" applyBorder="1"/>
    <xf numFmtId="8" fontId="7" fillId="2" borderId="0" xfId="4" applyNumberFormat="1" applyFont="1" applyFill="1" applyBorder="1" applyAlignment="1" applyProtection="1">
      <alignment horizontal="center"/>
    </xf>
    <xf numFmtId="9" fontId="7" fillId="2" borderId="23" xfId="0" applyNumberFormat="1" applyFont="1" applyFill="1" applyBorder="1"/>
    <xf numFmtId="9" fontId="17" fillId="2" borderId="0" xfId="4" applyNumberFormat="1" applyFont="1" applyFill="1" applyBorder="1" applyAlignment="1" applyProtection="1">
      <alignment horizontal="left"/>
    </xf>
    <xf numFmtId="9" fontId="17" fillId="2" borderId="0" xfId="4" applyNumberFormat="1" applyFont="1" applyFill="1" applyBorder="1" applyAlignment="1" applyProtection="1">
      <alignment horizontal="center"/>
    </xf>
    <xf numFmtId="44" fontId="7" fillId="11" borderId="36" xfId="1" applyNumberFormat="1" applyFont="1" applyFill="1" applyBorder="1" applyAlignment="1" applyProtection="1">
      <alignment horizontal="left"/>
    </xf>
    <xf numFmtId="0" fontId="7" fillId="2" borderId="0" xfId="4" applyNumberFormat="1" applyFont="1" applyFill="1" applyBorder="1" applyAlignment="1" applyProtection="1">
      <alignment horizontal="left"/>
    </xf>
    <xf numFmtId="0" fontId="13" fillId="2" borderId="6" xfId="0" applyFont="1" applyFill="1" applyBorder="1" applyAlignment="1">
      <alignment horizontal="center"/>
    </xf>
    <xf numFmtId="10" fontId="13" fillId="2" borderId="24" xfId="0" applyNumberFormat="1" applyFont="1" applyFill="1" applyBorder="1" applyAlignment="1">
      <alignment horizontal="center"/>
    </xf>
    <xf numFmtId="0" fontId="17" fillId="2" borderId="11" xfId="0" applyFont="1" applyFill="1" applyBorder="1"/>
    <xf numFmtId="0" fontId="18" fillId="3" borderId="38" xfId="0" applyFont="1" applyFill="1" applyBorder="1"/>
    <xf numFmtId="0" fontId="10" fillId="3" borderId="39" xfId="0" applyFont="1" applyFill="1" applyBorder="1"/>
    <xf numFmtId="0" fontId="7" fillId="3" borderId="40" xfId="0" applyFont="1" applyFill="1" applyBorder="1"/>
    <xf numFmtId="0" fontId="7" fillId="0" borderId="48" xfId="0" applyFont="1" applyBorder="1" applyAlignment="1">
      <alignment wrapText="1"/>
    </xf>
    <xf numFmtId="0" fontId="10" fillId="0" borderId="0" xfId="0" applyFont="1"/>
    <xf numFmtId="0" fontId="7" fillId="0" borderId="0" xfId="0" applyFont="1" applyAlignment="1">
      <alignment vertical="center" wrapText="1"/>
    </xf>
    <xf numFmtId="2" fontId="5" fillId="2" borderId="0" xfId="0" applyNumberFormat="1" applyFont="1" applyFill="1" applyAlignment="1">
      <alignment horizontal="left"/>
    </xf>
    <xf numFmtId="0" fontId="7" fillId="0" borderId="0" xfId="0" applyFont="1" applyAlignment="1">
      <alignment vertical="center"/>
    </xf>
    <xf numFmtId="0" fontId="13" fillId="2" borderId="24" xfId="0" applyFont="1" applyFill="1" applyBorder="1" applyAlignment="1">
      <alignment vertical="center"/>
    </xf>
    <xf numFmtId="0" fontId="13" fillId="10" borderId="24" xfId="0" applyFont="1" applyFill="1" applyBorder="1" applyAlignment="1" applyProtection="1">
      <alignment horizontal="center" vertical="center"/>
      <protection locked="0"/>
    </xf>
    <xf numFmtId="165" fontId="13" fillId="2" borderId="24" xfId="0" applyNumberFormat="1" applyFont="1" applyFill="1" applyBorder="1" applyAlignment="1">
      <alignment horizontal="center" vertical="center"/>
    </xf>
    <xf numFmtId="0" fontId="7" fillId="2" borderId="0" xfId="0" applyFont="1" applyFill="1" applyAlignment="1">
      <alignment vertical="center"/>
    </xf>
    <xf numFmtId="0" fontId="7" fillId="2" borderId="10" xfId="0" applyFont="1" applyFill="1" applyBorder="1" applyAlignment="1">
      <alignment vertical="center"/>
    </xf>
    <xf numFmtId="165" fontId="5" fillId="2" borderId="0" xfId="1" applyNumberFormat="1" applyFont="1" applyFill="1" applyBorder="1" applyAlignment="1">
      <alignment horizontal="right"/>
    </xf>
    <xf numFmtId="0" fontId="7" fillId="2" borderId="0" xfId="0" applyFont="1" applyFill="1" applyAlignment="1">
      <alignment horizontal="center"/>
    </xf>
    <xf numFmtId="9" fontId="5" fillId="10" borderId="23" xfId="1" applyFont="1" applyFill="1" applyBorder="1" applyProtection="1">
      <protection locked="0"/>
    </xf>
    <xf numFmtId="165" fontId="7" fillId="2" borderId="0" xfId="1" applyNumberFormat="1" applyFont="1" applyFill="1" applyBorder="1"/>
    <xf numFmtId="2" fontId="5" fillId="0" borderId="1" xfId="0" applyNumberFormat="1" applyFont="1" applyBorder="1" applyAlignment="1">
      <alignment horizontal="right"/>
    </xf>
    <xf numFmtId="2" fontId="5" fillId="0" borderId="0" xfId="0" applyNumberFormat="1" applyFont="1" applyAlignment="1">
      <alignment horizontal="right"/>
    </xf>
    <xf numFmtId="0" fontId="7" fillId="0" borderId="11" xfId="0" applyFont="1" applyBorder="1"/>
    <xf numFmtId="165" fontId="15" fillId="15" borderId="29" xfId="0" applyNumberFormat="1" applyFont="1" applyFill="1" applyBorder="1" applyAlignment="1" applyProtection="1">
      <alignment horizontal="center"/>
      <protection locked="0"/>
    </xf>
    <xf numFmtId="0" fontId="10" fillId="2" borderId="46" xfId="0" applyFont="1" applyFill="1" applyBorder="1"/>
    <xf numFmtId="0" fontId="5" fillId="2" borderId="2" xfId="0" applyFont="1" applyFill="1" applyBorder="1" applyAlignment="1">
      <alignment horizontal="right"/>
    </xf>
    <xf numFmtId="0" fontId="5" fillId="2" borderId="2" xfId="0" applyFont="1" applyFill="1" applyBorder="1" applyAlignment="1">
      <alignment horizontal="left" vertical="top"/>
    </xf>
    <xf numFmtId="9" fontId="5" fillId="2" borderId="0" xfId="1" applyFont="1" applyFill="1" applyAlignment="1">
      <alignment horizontal="right"/>
    </xf>
    <xf numFmtId="165" fontId="5" fillId="2" borderId="0" xfId="1" applyNumberFormat="1" applyFont="1" applyFill="1" applyAlignment="1">
      <alignment horizontal="right"/>
    </xf>
    <xf numFmtId="165" fontId="7" fillId="3" borderId="0" xfId="0" applyNumberFormat="1" applyFont="1" applyFill="1"/>
    <xf numFmtId="165" fontId="7" fillId="4" borderId="0" xfId="0" applyNumberFormat="1" applyFont="1" applyFill="1"/>
    <xf numFmtId="165" fontId="7" fillId="0" borderId="0" xfId="0" applyNumberFormat="1" applyFont="1" applyAlignment="1">
      <alignment vertical="top" wrapText="1"/>
    </xf>
    <xf numFmtId="165" fontId="5" fillId="2" borderId="0" xfId="0" applyNumberFormat="1" applyFont="1" applyFill="1" applyAlignment="1">
      <alignment horizontal="right"/>
    </xf>
    <xf numFmtId="165" fontId="7" fillId="6" borderId="0" xfId="0" applyNumberFormat="1" applyFont="1" applyFill="1"/>
    <xf numFmtId="165" fontId="7" fillId="3" borderId="0" xfId="1" applyNumberFormat="1" applyFont="1" applyFill="1"/>
    <xf numFmtId="165" fontId="7" fillId="2" borderId="0" xfId="1" applyNumberFormat="1" applyFont="1" applyFill="1"/>
    <xf numFmtId="165" fontId="7" fillId="4" borderId="0" xfId="1" applyNumberFormat="1" applyFont="1" applyFill="1"/>
    <xf numFmtId="165" fontId="7" fillId="0" borderId="0" xfId="1" applyNumberFormat="1" applyFont="1" applyAlignment="1">
      <alignment vertical="top" wrapText="1"/>
    </xf>
    <xf numFmtId="165" fontId="7" fillId="6" borderId="0" xfId="1" applyNumberFormat="1" applyFont="1" applyFill="1"/>
    <xf numFmtId="0" fontId="5" fillId="0" borderId="2" xfId="0" applyFont="1" applyBorder="1" applyAlignment="1">
      <alignment vertical="center"/>
    </xf>
    <xf numFmtId="164" fontId="5" fillId="0" borderId="2" xfId="0" applyNumberFormat="1" applyFont="1" applyBorder="1" applyAlignment="1">
      <alignment vertical="center"/>
    </xf>
    <xf numFmtId="0" fontId="5" fillId="0" borderId="0" xfId="0" applyFont="1" applyAlignment="1">
      <alignment vertical="center"/>
    </xf>
    <xf numFmtId="164" fontId="5" fillId="0" borderId="0" xfId="0" applyNumberFormat="1" applyFont="1" applyAlignment="1">
      <alignment vertical="center"/>
    </xf>
    <xf numFmtId="0" fontId="0" fillId="0" borderId="0" xfId="0"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18"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horizontal="left" vertical="center"/>
    </xf>
    <xf numFmtId="0" fontId="10" fillId="4" borderId="0" xfId="0" applyFont="1" applyFill="1" applyAlignment="1">
      <alignment vertical="center"/>
    </xf>
    <xf numFmtId="0" fontId="7" fillId="4" borderId="0" xfId="0" applyFont="1" applyFill="1" applyAlignment="1">
      <alignment vertical="center"/>
    </xf>
    <xf numFmtId="0" fontId="7" fillId="4" borderId="0" xfId="0" applyFont="1" applyFill="1" applyAlignment="1">
      <alignment horizontal="left" vertical="center"/>
    </xf>
    <xf numFmtId="0" fontId="5" fillId="2" borderId="21" xfId="0" applyFont="1" applyFill="1" applyBorder="1" applyAlignment="1">
      <alignment vertical="center"/>
    </xf>
    <xf numFmtId="0" fontId="5" fillId="2" borderId="22" xfId="0" applyFont="1" applyFill="1" applyBorder="1" applyAlignment="1">
      <alignment vertical="center"/>
    </xf>
    <xf numFmtId="0" fontId="5" fillId="2" borderId="23" xfId="0" applyFont="1" applyFill="1" applyBorder="1" applyAlignment="1">
      <alignment vertical="center"/>
    </xf>
    <xf numFmtId="0" fontId="7" fillId="11" borderId="21" xfId="0" applyFont="1" applyFill="1" applyBorder="1" applyAlignment="1">
      <alignment vertical="center"/>
    </xf>
    <xf numFmtId="0" fontId="7" fillId="11" borderId="22" xfId="0" applyFont="1" applyFill="1" applyBorder="1" applyAlignment="1">
      <alignment vertical="center"/>
    </xf>
    <xf numFmtId="0" fontId="7" fillId="11" borderId="23" xfId="0" applyFont="1" applyFill="1" applyBorder="1" applyAlignment="1">
      <alignment vertical="center"/>
    </xf>
    <xf numFmtId="10" fontId="10" fillId="2" borderId="24" xfId="1" applyNumberFormat="1" applyFont="1" applyFill="1" applyBorder="1" applyAlignment="1" applyProtection="1">
      <alignment horizontal="center" vertical="center"/>
    </xf>
    <xf numFmtId="1" fontId="5" fillId="10" borderId="6" xfId="0" applyNumberFormat="1" applyFont="1" applyFill="1" applyBorder="1" applyAlignment="1">
      <alignment vertical="center"/>
    </xf>
    <xf numFmtId="2" fontId="5" fillId="2" borderId="0" xfId="0" applyNumberFormat="1" applyFont="1" applyFill="1" applyAlignment="1">
      <alignment vertical="center"/>
    </xf>
    <xf numFmtId="0" fontId="9" fillId="0" borderId="0" xfId="0" applyFont="1" applyAlignment="1">
      <alignment vertical="center"/>
    </xf>
    <xf numFmtId="0" fontId="5" fillId="2" borderId="0" xfId="0" applyFont="1" applyFill="1" applyAlignment="1">
      <alignment vertical="center"/>
    </xf>
    <xf numFmtId="0" fontId="5" fillId="0" borderId="0" xfId="0" applyFont="1" applyAlignment="1">
      <alignment horizontal="left" vertical="center"/>
    </xf>
    <xf numFmtId="165" fontId="7" fillId="0" borderId="0" xfId="1" applyNumberFormat="1" applyFont="1" applyBorder="1" applyAlignment="1">
      <alignment vertical="center"/>
    </xf>
    <xf numFmtId="0" fontId="5" fillId="2" borderId="0" xfId="0" applyFont="1" applyFill="1" applyAlignment="1">
      <alignment horizontal="left" vertical="center"/>
    </xf>
    <xf numFmtId="2" fontId="5" fillId="2" borderId="0" xfId="0" applyNumberFormat="1" applyFont="1" applyFill="1" applyAlignment="1">
      <alignment horizontal="left" vertical="center"/>
    </xf>
    <xf numFmtId="165" fontId="7" fillId="2" borderId="0" xfId="1" applyNumberFormat="1" applyFont="1" applyFill="1" applyBorder="1" applyAlignment="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2" fontId="5" fillId="0" borderId="1" xfId="0" applyNumberFormat="1" applyFont="1" applyBorder="1" applyAlignment="1">
      <alignment horizontal="left" vertical="center"/>
    </xf>
    <xf numFmtId="0" fontId="7" fillId="0" borderId="5" xfId="0" applyFont="1" applyBorder="1" applyAlignment="1">
      <alignment vertical="center"/>
    </xf>
    <xf numFmtId="0" fontId="7" fillId="2" borderId="12" xfId="0" applyFont="1" applyFill="1" applyBorder="1" applyAlignment="1">
      <alignment vertical="center"/>
    </xf>
    <xf numFmtId="0" fontId="7" fillId="2" borderId="12" xfId="0" applyFont="1" applyFill="1" applyBorder="1" applyAlignment="1">
      <alignment horizontal="left" vertical="center"/>
    </xf>
    <xf numFmtId="0" fontId="7" fillId="6" borderId="0" xfId="0" applyFont="1" applyFill="1" applyAlignment="1">
      <alignment vertical="center"/>
    </xf>
    <xf numFmtId="0" fontId="7" fillId="6" borderId="0" xfId="0" applyFont="1" applyFill="1" applyAlignment="1">
      <alignment horizontal="left" vertical="center"/>
    </xf>
    <xf numFmtId="164" fontId="7" fillId="2" borderId="0" xfId="0" applyNumberFormat="1" applyFont="1" applyFill="1"/>
    <xf numFmtId="44" fontId="7" fillId="0" borderId="0" xfId="4" applyFont="1" applyFill="1" applyBorder="1" applyAlignment="1" applyProtection="1">
      <alignment horizontal="center"/>
    </xf>
    <xf numFmtId="0" fontId="7" fillId="2" borderId="23" xfId="0" applyFont="1" applyFill="1" applyBorder="1" applyAlignment="1">
      <alignment horizontal="center"/>
    </xf>
    <xf numFmtId="44" fontId="30" fillId="2" borderId="49" xfId="4" applyFont="1" applyFill="1" applyBorder="1" applyAlignment="1" applyProtection="1">
      <alignment horizontal="center"/>
    </xf>
    <xf numFmtId="10" fontId="30" fillId="2" borderId="49" xfId="4" applyNumberFormat="1" applyFont="1" applyFill="1" applyBorder="1" applyAlignment="1" applyProtection="1">
      <alignment horizontal="center"/>
    </xf>
    <xf numFmtId="44" fontId="30" fillId="2" borderId="49" xfId="0" applyNumberFormat="1" applyFont="1" applyFill="1" applyBorder="1"/>
    <xf numFmtId="10" fontId="31" fillId="2" borderId="50" xfId="1" applyNumberFormat="1" applyFont="1" applyFill="1" applyBorder="1" applyAlignment="1" applyProtection="1">
      <alignment horizontal="center"/>
    </xf>
    <xf numFmtId="44" fontId="30" fillId="2" borderId="51" xfId="4" applyFont="1" applyFill="1" applyBorder="1" applyAlignment="1" applyProtection="1">
      <alignment horizontal="center"/>
    </xf>
    <xf numFmtId="10" fontId="31" fillId="2" borderId="52" xfId="4" applyNumberFormat="1" applyFont="1" applyFill="1" applyBorder="1" applyAlignment="1" applyProtection="1">
      <alignment horizontal="center"/>
    </xf>
    <xf numFmtId="10" fontId="31" fillId="2" borderId="49" xfId="4" applyNumberFormat="1" applyFont="1" applyFill="1" applyBorder="1" applyAlignment="1" applyProtection="1">
      <alignment horizontal="center"/>
    </xf>
    <xf numFmtId="0" fontId="10" fillId="2" borderId="49" xfId="0" applyFont="1" applyFill="1" applyBorder="1" applyAlignment="1">
      <alignment horizontal="center"/>
    </xf>
    <xf numFmtId="0" fontId="10" fillId="6" borderId="4" xfId="0" applyFont="1" applyFill="1" applyBorder="1" applyAlignment="1">
      <alignment horizontal="left"/>
    </xf>
    <xf numFmtId="10" fontId="7" fillId="0" borderId="0" xfId="0" applyNumberFormat="1" applyFont="1"/>
    <xf numFmtId="10" fontId="7" fillId="0" borderId="0" xfId="1" applyNumberFormat="1" applyFont="1"/>
    <xf numFmtId="10" fontId="5" fillId="2" borderId="0" xfId="1" applyNumberFormat="1" applyFont="1" applyFill="1" applyBorder="1" applyAlignment="1">
      <alignment horizontal="right"/>
    </xf>
    <xf numFmtId="10" fontId="7" fillId="2" borderId="0" xfId="0" applyNumberFormat="1" applyFont="1" applyFill="1"/>
    <xf numFmtId="44" fontId="13" fillId="2" borderId="20" xfId="0" applyNumberFormat="1" applyFont="1" applyFill="1" applyBorder="1" applyAlignment="1" applyProtection="1">
      <alignment horizontal="center"/>
      <protection locked="0"/>
    </xf>
    <xf numFmtId="10" fontId="5" fillId="2" borderId="0" xfId="0" applyNumberFormat="1" applyFont="1" applyFill="1" applyAlignment="1">
      <alignment horizontal="left"/>
    </xf>
    <xf numFmtId="0" fontId="5" fillId="2" borderId="1" xfId="0" applyFont="1" applyFill="1" applyBorder="1"/>
    <xf numFmtId="9" fontId="5" fillId="2" borderId="1" xfId="0" applyNumberFormat="1" applyFont="1" applyFill="1" applyBorder="1"/>
    <xf numFmtId="44" fontId="10" fillId="2" borderId="6" xfId="4" applyFont="1" applyFill="1" applyBorder="1" applyAlignment="1" applyProtection="1">
      <alignment horizontal="center"/>
    </xf>
    <xf numFmtId="44" fontId="7" fillId="2" borderId="6" xfId="4" applyFont="1" applyFill="1" applyBorder="1" applyAlignment="1" applyProtection="1">
      <alignment horizontal="center"/>
    </xf>
    <xf numFmtId="165" fontId="7" fillId="10" borderId="6" xfId="4" applyNumberFormat="1" applyFont="1" applyFill="1" applyBorder="1" applyAlignment="1" applyProtection="1">
      <alignment horizontal="center"/>
      <protection locked="0"/>
    </xf>
    <xf numFmtId="44" fontId="7" fillId="13" borderId="6" xfId="1" applyNumberFormat="1" applyFont="1" applyFill="1" applyBorder="1" applyAlignment="1">
      <alignment horizontal="center"/>
    </xf>
    <xf numFmtId="44" fontId="7" fillId="2" borderId="0" xfId="4" applyFont="1" applyFill="1" applyAlignment="1">
      <alignment horizontal="center"/>
    </xf>
    <xf numFmtId="10" fontId="7" fillId="11" borderId="11" xfId="1" applyNumberFormat="1" applyFont="1" applyFill="1" applyBorder="1" applyAlignment="1">
      <alignment horizontal="left"/>
    </xf>
    <xf numFmtId="165" fontId="7" fillId="11" borderId="36" xfId="1" applyNumberFormat="1" applyFont="1" applyFill="1" applyBorder="1" applyAlignment="1">
      <alignment horizontal="center"/>
    </xf>
    <xf numFmtId="165" fontId="7" fillId="11" borderId="21" xfId="0" applyNumberFormat="1" applyFont="1" applyFill="1" applyBorder="1"/>
    <xf numFmtId="165" fontId="7" fillId="2" borderId="12" xfId="0" applyNumberFormat="1" applyFont="1" applyFill="1" applyBorder="1"/>
    <xf numFmtId="0" fontId="13" fillId="2" borderId="24" xfId="0" applyFont="1" applyFill="1" applyBorder="1" applyProtection="1">
      <protection hidden="1"/>
    </xf>
    <xf numFmtId="165" fontId="7" fillId="2" borderId="23" xfId="1" applyNumberFormat="1" applyFont="1" applyFill="1" applyBorder="1" applyAlignment="1" applyProtection="1"/>
    <xf numFmtId="165" fontId="7" fillId="0" borderId="53" xfId="1" applyNumberFormat="1" applyFont="1" applyFill="1" applyBorder="1" applyAlignment="1" applyProtection="1">
      <alignment horizontal="center" vertical="center"/>
    </xf>
    <xf numFmtId="165" fontId="7" fillId="0" borderId="53" xfId="1" applyNumberFormat="1" applyFont="1" applyFill="1" applyBorder="1" applyAlignment="1" applyProtection="1">
      <alignment horizontal="center"/>
    </xf>
    <xf numFmtId="0" fontId="13" fillId="0" borderId="24" xfId="0" applyFont="1" applyBorder="1" applyProtection="1">
      <protection hidden="1"/>
    </xf>
    <xf numFmtId="166" fontId="13" fillId="13" borderId="24" xfId="0" applyNumberFormat="1" applyFont="1" applyFill="1" applyBorder="1" applyAlignment="1">
      <alignment horizontal="center"/>
    </xf>
    <xf numFmtId="166" fontId="13" fillId="13" borderId="24" xfId="0" applyNumberFormat="1" applyFont="1" applyFill="1" applyBorder="1" applyAlignment="1">
      <alignment horizontal="center" vertical="center"/>
    </xf>
    <xf numFmtId="44" fontId="7" fillId="0" borderId="6" xfId="4" applyFont="1" applyFill="1" applyBorder="1" applyProtection="1"/>
    <xf numFmtId="44" fontId="7" fillId="0" borderId="24" xfId="4" applyFont="1" applyFill="1" applyBorder="1" applyProtection="1"/>
    <xf numFmtId="44" fontId="10" fillId="0" borderId="27" xfId="4" applyFont="1" applyFill="1" applyBorder="1" applyProtection="1"/>
    <xf numFmtId="44" fontId="7" fillId="0" borderId="29" xfId="4" applyFont="1" applyFill="1" applyBorder="1" applyProtection="1"/>
    <xf numFmtId="44" fontId="10" fillId="0" borderId="31" xfId="4" applyFont="1" applyFill="1" applyBorder="1" applyProtection="1"/>
    <xf numFmtId="0" fontId="7" fillId="0" borderId="23" xfId="0" applyFont="1" applyBorder="1"/>
    <xf numFmtId="44" fontId="7" fillId="10" borderId="6" xfId="4" applyFont="1" applyFill="1" applyBorder="1" applyAlignment="1" applyProtection="1">
      <alignment horizontal="center"/>
    </xf>
    <xf numFmtId="165" fontId="7" fillId="0" borderId="53" xfId="1" applyNumberFormat="1" applyFont="1" applyFill="1" applyBorder="1" applyAlignment="1">
      <alignment horizontal="center" vertical="center"/>
    </xf>
    <xf numFmtId="10" fontId="7" fillId="11" borderId="21" xfId="1" applyNumberFormat="1" applyFont="1" applyFill="1" applyBorder="1"/>
    <xf numFmtId="44" fontId="10" fillId="2" borderId="6" xfId="4" applyFont="1" applyFill="1" applyBorder="1" applyAlignment="1">
      <alignment horizontal="center"/>
    </xf>
    <xf numFmtId="44" fontId="7" fillId="2" borderId="6" xfId="4" applyFont="1" applyFill="1" applyBorder="1" applyAlignment="1">
      <alignment horizontal="center"/>
    </xf>
    <xf numFmtId="44" fontId="7" fillId="10" borderId="6" xfId="4" applyFont="1" applyFill="1" applyBorder="1" applyAlignment="1">
      <alignment horizontal="center"/>
    </xf>
    <xf numFmtId="44" fontId="7" fillId="6" borderId="6" xfId="4" applyFont="1" applyFill="1" applyBorder="1" applyAlignment="1">
      <alignment horizontal="center"/>
    </xf>
    <xf numFmtId="10" fontId="7" fillId="11" borderId="21" xfId="1" applyNumberFormat="1" applyFont="1" applyFill="1" applyBorder="1" applyAlignment="1">
      <alignment horizontal="center"/>
    </xf>
    <xf numFmtId="0" fontId="13" fillId="0" borderId="17" xfId="0" applyFont="1" applyBorder="1"/>
    <xf numFmtId="0" fontId="7" fillId="0" borderId="6" xfId="0" applyFont="1" applyBorder="1"/>
    <xf numFmtId="10" fontId="7" fillId="11" borderId="11" xfId="1" applyNumberFormat="1" applyFont="1" applyFill="1" applyBorder="1"/>
    <xf numFmtId="10" fontId="7" fillId="11" borderId="11" xfId="1" applyNumberFormat="1" applyFont="1" applyFill="1" applyBorder="1" applyAlignment="1">
      <alignment horizontal="center"/>
    </xf>
    <xf numFmtId="164" fontId="7" fillId="13" borderId="6" xfId="1" applyNumberFormat="1" applyFont="1" applyFill="1" applyBorder="1" applyAlignment="1">
      <alignment horizontal="center"/>
    </xf>
    <xf numFmtId="0" fontId="12" fillId="0" borderId="17" xfId="0" applyFont="1" applyBorder="1"/>
    <xf numFmtId="0" fontId="7" fillId="11" borderId="17" xfId="0" applyFont="1" applyFill="1" applyBorder="1"/>
    <xf numFmtId="9" fontId="10" fillId="2" borderId="46" xfId="1" applyFont="1" applyFill="1" applyBorder="1" applyAlignment="1" applyProtection="1">
      <alignment horizontal="center"/>
    </xf>
    <xf numFmtId="10" fontId="7" fillId="13" borderId="6" xfId="1" applyNumberFormat="1" applyFont="1" applyFill="1" applyBorder="1" applyAlignment="1">
      <alignment horizontal="center"/>
    </xf>
    <xf numFmtId="165" fontId="7" fillId="11" borderId="21" xfId="1" applyNumberFormat="1" applyFont="1" applyFill="1" applyBorder="1" applyAlignment="1">
      <alignment horizontal="center"/>
    </xf>
    <xf numFmtId="165" fontId="7" fillId="11" borderId="57" xfId="1" applyNumberFormat="1" applyFont="1" applyFill="1" applyBorder="1" applyAlignment="1">
      <alignment horizontal="center"/>
    </xf>
    <xf numFmtId="0" fontId="7" fillId="11" borderId="54" xfId="0" applyFont="1" applyFill="1" applyBorder="1"/>
    <xf numFmtId="0" fontId="7" fillId="11" borderId="55" xfId="0" applyFont="1" applyFill="1" applyBorder="1"/>
    <xf numFmtId="0" fontId="7" fillId="11" borderId="56" xfId="0" applyFont="1" applyFill="1" applyBorder="1"/>
    <xf numFmtId="0" fontId="10" fillId="6" borderId="58" xfId="0" applyFont="1" applyFill="1" applyBorder="1" applyAlignment="1">
      <alignment horizontal="center"/>
    </xf>
    <xf numFmtId="0" fontId="7" fillId="11" borderId="58" xfId="0" applyFont="1" applyFill="1" applyBorder="1"/>
    <xf numFmtId="0" fontId="7" fillId="2" borderId="59" xfId="0" applyFont="1" applyFill="1" applyBorder="1"/>
    <xf numFmtId="0" fontId="7" fillId="12" borderId="60" xfId="0" applyFont="1" applyFill="1" applyBorder="1"/>
    <xf numFmtId="44" fontId="7" fillId="15" borderId="58" xfId="4" applyFont="1" applyFill="1" applyBorder="1" applyAlignment="1" applyProtection="1">
      <alignment horizontal="center"/>
    </xf>
    <xf numFmtId="0" fontId="7" fillId="2" borderId="61" xfId="0" applyFont="1" applyFill="1" applyBorder="1"/>
    <xf numFmtId="44" fontId="7" fillId="2" borderId="42" xfId="4" applyFont="1" applyFill="1" applyBorder="1" applyAlignment="1" applyProtection="1">
      <alignment horizontal="center"/>
    </xf>
    <xf numFmtId="44" fontId="7" fillId="2" borderId="10" xfId="4" applyFont="1" applyFill="1" applyBorder="1" applyAlignment="1" applyProtection="1">
      <alignment horizontal="center"/>
    </xf>
    <xf numFmtId="44" fontId="7" fillId="15" borderId="23" xfId="4" applyFont="1" applyFill="1" applyBorder="1" applyAlignment="1" applyProtection="1">
      <alignment horizontal="center"/>
    </xf>
    <xf numFmtId="44" fontId="7" fillId="2" borderId="10" xfId="4" applyFont="1" applyFill="1" applyBorder="1" applyAlignment="1">
      <alignment horizontal="center"/>
    </xf>
    <xf numFmtId="0" fontId="7" fillId="0" borderId="62" xfId="0" applyFont="1" applyBorder="1"/>
    <xf numFmtId="165" fontId="7" fillId="2" borderId="24" xfId="1" applyNumberFormat="1" applyFont="1" applyFill="1" applyBorder="1" applyAlignment="1">
      <alignment horizontal="center"/>
    </xf>
    <xf numFmtId="0" fontId="13" fillId="10" borderId="6" xfId="0" applyFont="1" applyFill="1" applyBorder="1" applyAlignment="1" applyProtection="1">
      <alignment horizontal="center"/>
      <protection locked="0"/>
    </xf>
    <xf numFmtId="44" fontId="7" fillId="2" borderId="6" xfId="4" applyFont="1" applyFill="1" applyBorder="1"/>
    <xf numFmtId="44" fontId="7" fillId="2" borderId="24" xfId="4" applyFont="1" applyFill="1" applyBorder="1"/>
    <xf numFmtId="44" fontId="7" fillId="2" borderId="20" xfId="4" applyFont="1" applyFill="1" applyBorder="1"/>
    <xf numFmtId="166" fontId="5" fillId="2" borderId="0" xfId="0" applyNumberFormat="1" applyFont="1" applyFill="1" applyAlignment="1">
      <alignment horizontal="left" vertical="center"/>
    </xf>
    <xf numFmtId="1" fontId="5" fillId="0" borderId="0" xfId="3" applyNumberFormat="1" applyFont="1" applyAlignment="1">
      <alignment horizontal="left"/>
    </xf>
    <xf numFmtId="0" fontId="5" fillId="2" borderId="1" xfId="0" applyFont="1" applyFill="1" applyBorder="1" applyAlignment="1">
      <alignment horizontal="left"/>
    </xf>
    <xf numFmtId="2" fontId="5" fillId="2" borderId="1" xfId="0" applyNumberFormat="1" applyFont="1" applyFill="1" applyBorder="1" applyAlignment="1">
      <alignment horizontal="left"/>
    </xf>
    <xf numFmtId="166" fontId="5" fillId="2" borderId="1" xfId="0" applyNumberFormat="1" applyFont="1" applyFill="1" applyBorder="1" applyAlignment="1">
      <alignment horizontal="left" vertical="center"/>
    </xf>
    <xf numFmtId="164" fontId="5" fillId="0" borderId="0" xfId="0" applyNumberFormat="1" applyFont="1" applyAlignment="1">
      <alignment horizontal="left"/>
    </xf>
    <xf numFmtId="1" fontId="33" fillId="0" borderId="63" xfId="0" applyNumberFormat="1" applyFont="1" applyBorder="1" applyAlignment="1">
      <alignment horizontal="right"/>
    </xf>
    <xf numFmtId="1" fontId="33" fillId="0" borderId="0" xfId="0" applyNumberFormat="1" applyFont="1" applyAlignment="1">
      <alignment horizontal="right"/>
    </xf>
    <xf numFmtId="1" fontId="33" fillId="0" borderId="1" xfId="0" applyNumberFormat="1" applyFont="1" applyBorder="1" applyAlignment="1">
      <alignment horizontal="right"/>
    </xf>
    <xf numFmtId="0" fontId="7" fillId="11" borderId="0" xfId="0" applyFont="1" applyFill="1"/>
    <xf numFmtId="10" fontId="7" fillId="10" borderId="6" xfId="1" applyNumberFormat="1" applyFont="1" applyFill="1" applyBorder="1" applyAlignment="1" applyProtection="1">
      <protection locked="0"/>
    </xf>
    <xf numFmtId="0" fontId="5" fillId="0" borderId="17" xfId="0" applyFont="1" applyBorder="1" applyProtection="1">
      <protection hidden="1"/>
    </xf>
    <xf numFmtId="10" fontId="5" fillId="0" borderId="0" xfId="1" applyNumberFormat="1" applyFont="1" applyFill="1" applyBorder="1" applyAlignment="1">
      <alignment horizontal="left"/>
    </xf>
    <xf numFmtId="1" fontId="5" fillId="2" borderId="0" xfId="0" applyNumberFormat="1" applyFont="1" applyFill="1" applyAlignment="1">
      <alignment horizontal="left"/>
    </xf>
    <xf numFmtId="1" fontId="5" fillId="0" borderId="0" xfId="0" applyNumberFormat="1" applyFont="1"/>
    <xf numFmtId="2" fontId="5" fillId="0" borderId="0" xfId="0" applyNumberFormat="1" applyFont="1"/>
    <xf numFmtId="2" fontId="5" fillId="2" borderId="0" xfId="1" applyNumberFormat="1" applyFont="1" applyFill="1" applyAlignment="1">
      <alignment horizontal="right"/>
    </xf>
    <xf numFmtId="2" fontId="5" fillId="0" borderId="0" xfId="0" applyNumberFormat="1" applyFont="1" applyAlignment="1">
      <alignment horizontal="left" vertical="center"/>
    </xf>
    <xf numFmtId="0" fontId="5" fillId="0" borderId="21" xfId="0" applyFont="1" applyBorder="1"/>
    <xf numFmtId="0" fontId="5" fillId="0" borderId="2" xfId="0" applyFont="1" applyBorder="1" applyAlignment="1">
      <alignment horizontal="right" wrapText="1"/>
    </xf>
    <xf numFmtId="0" fontId="5" fillId="0" borderId="2" xfId="0" applyFont="1" applyBorder="1" applyAlignment="1">
      <alignment horizontal="right"/>
    </xf>
    <xf numFmtId="0" fontId="7" fillId="0" borderId="24" xfId="0" applyFont="1" applyBorder="1"/>
    <xf numFmtId="10" fontId="5" fillId="0" borderId="0" xfId="0" applyNumberFormat="1" applyFont="1" applyAlignment="1">
      <alignment horizontal="left"/>
    </xf>
    <xf numFmtId="0" fontId="7" fillId="0" borderId="0" xfId="0" applyFont="1" applyAlignment="1">
      <alignment horizontal="left" vertical="top" wrapText="1"/>
    </xf>
    <xf numFmtId="0" fontId="10" fillId="2" borderId="0" xfId="0" applyFont="1" applyFill="1" applyAlignment="1">
      <alignment horizontal="left" wrapText="1"/>
    </xf>
    <xf numFmtId="0" fontId="5" fillId="2" borderId="0" xfId="0" applyFont="1" applyFill="1"/>
    <xf numFmtId="0" fontId="7" fillId="11" borderId="7" xfId="0" applyFont="1" applyFill="1" applyBorder="1" applyAlignment="1">
      <alignment horizontal="left" vertical="top" wrapText="1"/>
    </xf>
    <xf numFmtId="0" fontId="7" fillId="11" borderId="8" xfId="0" applyFont="1" applyFill="1" applyBorder="1" applyAlignment="1">
      <alignment horizontal="left" vertical="top" wrapText="1"/>
    </xf>
    <xf numFmtId="0" fontId="7" fillId="11" borderId="9" xfId="0" applyFont="1" applyFill="1" applyBorder="1" applyAlignment="1">
      <alignment horizontal="left" vertical="top" wrapText="1"/>
    </xf>
    <xf numFmtId="0" fontId="7" fillId="11" borderId="11" xfId="0" applyFont="1" applyFill="1" applyBorder="1" applyAlignment="1">
      <alignment horizontal="left" vertical="top" wrapText="1"/>
    </xf>
    <xf numFmtId="0" fontId="7" fillId="11" borderId="12" xfId="0" applyFont="1" applyFill="1" applyBorder="1" applyAlignment="1">
      <alignment horizontal="left" vertical="top" wrapText="1"/>
    </xf>
    <xf numFmtId="0" fontId="7" fillId="11" borderId="13" xfId="0" applyFont="1" applyFill="1" applyBorder="1" applyAlignment="1">
      <alignment horizontal="left" vertical="top" wrapText="1"/>
    </xf>
    <xf numFmtId="165" fontId="7" fillId="2" borderId="21" xfId="1" applyNumberFormat="1" applyFont="1" applyFill="1" applyBorder="1" applyAlignment="1" applyProtection="1">
      <alignment horizontal="center"/>
    </xf>
    <xf numFmtId="165" fontId="7" fillId="2" borderId="23" xfId="1" applyNumberFormat="1" applyFont="1" applyFill="1" applyBorder="1" applyAlignment="1" applyProtection="1">
      <alignment horizontal="center"/>
    </xf>
    <xf numFmtId="0" fontId="7" fillId="11" borderId="21" xfId="0" applyFont="1" applyFill="1" applyBorder="1" applyAlignment="1">
      <alignment horizontal="left"/>
    </xf>
    <xf numFmtId="0" fontId="7" fillId="11" borderId="22" xfId="0" applyFont="1" applyFill="1" applyBorder="1" applyAlignment="1">
      <alignment horizontal="left"/>
    </xf>
    <xf numFmtId="0" fontId="7" fillId="11" borderId="23" xfId="0" applyFont="1" applyFill="1" applyBorder="1" applyAlignment="1">
      <alignment horizontal="left"/>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7" fillId="11" borderId="23" xfId="0" applyFont="1" applyFill="1" applyBorder="1" applyAlignment="1">
      <alignment horizontal="left" vertical="top" wrapText="1"/>
    </xf>
    <xf numFmtId="0" fontId="7" fillId="0" borderId="21" xfId="0" applyFont="1" applyBorder="1" applyAlignment="1">
      <alignment horizontal="left"/>
    </xf>
    <xf numFmtId="0" fontId="7" fillId="0" borderId="23" xfId="0" applyFont="1" applyBorder="1" applyAlignment="1">
      <alignment horizontal="left"/>
    </xf>
    <xf numFmtId="0" fontId="7" fillId="11" borderId="38" xfId="0" applyFont="1" applyFill="1" applyBorder="1" applyAlignment="1">
      <alignment horizontal="left" vertical="top" wrapText="1"/>
    </xf>
    <xf numFmtId="0" fontId="7" fillId="11" borderId="39" xfId="0" applyFont="1" applyFill="1" applyBorder="1" applyAlignment="1">
      <alignment horizontal="left" vertical="top" wrapText="1"/>
    </xf>
    <xf numFmtId="0" fontId="7" fillId="11" borderId="40" xfId="0" applyFont="1" applyFill="1" applyBorder="1" applyAlignment="1">
      <alignment horizontal="left" vertical="top" wrapText="1"/>
    </xf>
    <xf numFmtId="0" fontId="7" fillId="11" borderId="43" xfId="0" applyFont="1" applyFill="1" applyBorder="1" applyAlignment="1">
      <alignment horizontal="left" vertical="top" wrapText="1"/>
    </xf>
    <xf numFmtId="0" fontId="7" fillId="11" borderId="5" xfId="0" applyFont="1" applyFill="1" applyBorder="1" applyAlignment="1">
      <alignment horizontal="left" vertical="top" wrapText="1"/>
    </xf>
    <xf numFmtId="0" fontId="7" fillId="11" borderId="44" xfId="0" applyFont="1" applyFill="1" applyBorder="1" applyAlignment="1">
      <alignment horizontal="left" vertical="top" wrapText="1"/>
    </xf>
    <xf numFmtId="0" fontId="7" fillId="11" borderId="54" xfId="0" applyFont="1" applyFill="1" applyBorder="1" applyAlignment="1">
      <alignment horizontal="left"/>
    </xf>
    <xf numFmtId="0" fontId="7" fillId="11" borderId="55" xfId="0" applyFont="1" applyFill="1" applyBorder="1" applyAlignment="1">
      <alignment horizontal="left"/>
    </xf>
    <xf numFmtId="0" fontId="7" fillId="11" borderId="56" xfId="0" applyFont="1" applyFill="1" applyBorder="1" applyAlignment="1">
      <alignment horizontal="left"/>
    </xf>
    <xf numFmtId="0" fontId="7" fillId="11" borderId="54" xfId="0" applyFont="1" applyFill="1" applyBorder="1" applyAlignment="1">
      <alignment horizontal="left" vertical="top" wrapText="1"/>
    </xf>
    <xf numFmtId="0" fontId="7" fillId="11" borderId="55" xfId="0" applyFont="1" applyFill="1" applyBorder="1" applyAlignment="1">
      <alignment horizontal="left" vertical="top" wrapText="1"/>
    </xf>
    <xf numFmtId="0" fontId="7" fillId="11" borderId="56" xfId="0" applyFont="1" applyFill="1" applyBorder="1" applyAlignment="1">
      <alignment horizontal="left" vertical="top"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1" borderId="54" xfId="0" applyFont="1" applyFill="1" applyBorder="1" applyAlignment="1">
      <alignment horizontal="left" vertical="center"/>
    </xf>
    <xf numFmtId="0" fontId="7" fillId="11" borderId="55" xfId="0" applyFont="1" applyFill="1" applyBorder="1" applyAlignment="1">
      <alignment horizontal="left" vertical="center"/>
    </xf>
    <xf numFmtId="0" fontId="7" fillId="11" borderId="56" xfId="0" applyFont="1" applyFill="1" applyBorder="1" applyAlignment="1">
      <alignment horizontal="left" vertical="center"/>
    </xf>
    <xf numFmtId="0" fontId="7" fillId="11" borderId="54" xfId="0" applyFont="1" applyFill="1" applyBorder="1" applyAlignment="1">
      <alignment horizontal="left" vertical="center" wrapText="1"/>
    </xf>
    <xf numFmtId="0" fontId="7" fillId="11" borderId="55" xfId="0" applyFont="1" applyFill="1" applyBorder="1" applyAlignment="1">
      <alignment horizontal="left" vertical="center" wrapText="1"/>
    </xf>
    <xf numFmtId="0" fontId="7" fillId="11" borderId="56" xfId="0" applyFont="1" applyFill="1" applyBorder="1" applyAlignment="1">
      <alignment horizontal="left" vertical="center" wrapText="1"/>
    </xf>
    <xf numFmtId="9" fontId="5" fillId="10" borderId="6" xfId="1" applyFont="1" applyFill="1" applyBorder="1" applyAlignment="1" applyProtection="1">
      <alignment vertical="center"/>
      <protection locked="0"/>
    </xf>
    <xf numFmtId="9" fontId="5" fillId="10" borderId="6" xfId="1" applyFont="1" applyFill="1" applyBorder="1" applyProtection="1">
      <protection locked="0"/>
    </xf>
    <xf numFmtId="9" fontId="5" fillId="10" borderId="24" xfId="1" applyFont="1" applyFill="1" applyBorder="1" applyProtection="1">
      <protection locked="0"/>
    </xf>
  </cellXfs>
  <cellStyles count="5">
    <cellStyle name="Hyperlink" xfId="2" builtinId="8"/>
    <cellStyle name="Komma" xfId="3" builtinId="3"/>
    <cellStyle name="Procent" xfId="1" builtinId="5"/>
    <cellStyle name="Standaard" xfId="0" builtinId="0"/>
    <cellStyle name="Valuta" xfId="4" builtinId="4"/>
  </cellStyles>
  <dxfs count="98">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7"/>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7"/>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Uitsplitsing totale kosten per uur (gewogen gemiddelde over periodieken,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periodieken, jaar 1)</a:t>
          </a:r>
        </a:p>
      </cx:txPr>
    </cx:title>
    <cx:plotArea>
      <cx:plotAreaRegion>
        <cx:series layoutId="waterfall" uniqueId="{D6FE65E6-EA92-4015-A3FF-A1AF130DA47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50000"/>
                </a:srgbClr>
              </a:solidFill>
            </cx:spPr>
          </cx:dataPt>
          <cx:dataPt idx="6">
            <cx:spPr>
              <a:solidFill>
                <a:srgbClr val="1A3877">
                  <a:lumMod val="75000"/>
                </a:srgbClr>
              </a:solidFill>
            </cx:spPr>
          </cx:dataPt>
          <cx:dataPt idx="7">
            <cx:spPr>
              <a:solidFill>
                <a:srgbClr val="FFD100">
                  <a:lumMod val="60000"/>
                  <a:lumOff val="40000"/>
                </a:srgbClr>
              </a:solidFill>
            </cx:spPr>
          </cx:dataPt>
          <cx:dataPt idx="8">
            <cx:spPr>
              <a:solidFill>
                <a:srgbClr val="FFFFFF">
                  <a:lumMod val="75000"/>
                </a:srgbClr>
              </a:solidFill>
            </cx:spPr>
          </cx:dataPt>
          <cx:dataPt idx="9">
            <cx:spPr>
              <a:solidFill>
                <a:srgbClr val="007749">
                  <a:lumMod val="20000"/>
                  <a:lumOff val="80000"/>
                </a:srgbClr>
              </a:solidFill>
            </cx:spPr>
          </cx:dataPt>
          <cx:dataPt idx="10">
            <cx:spPr>
              <a:solidFill>
                <a:srgbClr val="007749">
                  <a:lumMod val="60000"/>
                  <a:lumOff val="40000"/>
                </a:srgbClr>
              </a:solidFill>
            </cx:spPr>
          </cx:dataPt>
          <cx:dataPt idx="11">
            <cx:spPr>
              <a:solidFill>
                <a:srgbClr val="FFFFFF">
                  <a:lumMod val="50000"/>
                </a:srgbClr>
              </a:solidFill>
            </cx:spPr>
          </cx:dataPt>
          <cx:dataLabels pos="outEnd">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visibility seriesName="0" categoryName="0" value="1"/>
            <cx:dataLabel idx="1">
              <cx:visibility seriesName="0" categoryName="0" value="1"/>
              <cx:separator>, </cx:separator>
            </cx:dataLabel>
            <cx:dataLabel idx="3">
              <cx:visibility seriesName="0" categoryName="0" value="1"/>
              <cx:separator>, </cx:separato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Uitsplitsing totale kosten per uur (gewogen gemiddeld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 over alle schalen, jaar 1)</a:t>
          </a:r>
        </a:p>
      </cx:txPr>
    </cx:title>
    <cx:plotArea>
      <cx:plotAreaRegion>
        <cx:series layoutId="waterfall" uniqueId="{11958D2D-BB34-4C5F-AC70-35B1D376FB0C}">
          <cx:spPr>
            <a:solidFill>
              <a:schemeClr val="tx2"/>
            </a:solidFill>
          </cx:spPr>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5">
            <cx:spPr>
              <a:solidFill>
                <a:srgbClr val="41B6E6">
                  <a:lumMod val="75000"/>
                </a:srgbClr>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   </a:t>
                  </a:r>
                </a:p>
              </cx:txPr>
            </cx:dataLabel>
            <cx:dataLabel idx="1">
              <cx:txPr>
                <a:bodyPr spcFirstLastPara="1" vertOverflow="ellipsis" horzOverflow="overflow" wrap="square" lIns="0" tIns="0" rIns="0" bIns="0" anchor="ctr" anchorCtr="1"/>
                <a:lstStyle/>
                <a:p>
                  <a:pPr algn="ctr" rtl="0">
                    <a:defRPr sz="700">
                      <a:latin typeface="Segoe UI" panose="020B0502040204020203" pitchFamily="34" charset="0"/>
                      <a:ea typeface="Segoe UI" panose="020B0502040204020203" pitchFamily="34" charset="0"/>
                      <a:cs typeface="Segoe UI" panose="020B0502040204020203" pitchFamily="34" charset="0"/>
                    </a:defRPr>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18897091-CF33-4D17-B5F8-A1468874498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solidFill>
                        <a:schemeClr val="tx1"/>
                      </a:solidFill>
                    </a:defRPr>
                  </a:pPr>
                  <a:r>
                    <a:rPr lang="en-US" sz="700" b="0" i="0" u="none" strike="noStrike" baseline="0">
                      <a:solidFill>
                        <a:schemeClr val="tx1"/>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8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800"/>
          </a:p>
        </cx:txPr>
      </cx:axis>
    </cx:plotArea>
  </cx:chart>
  <cx:spPr>
    <a:solidFill>
      <a:schemeClr val="bg1">
        <a:lumMod val="95000"/>
      </a:schemeClr>
    </a:solidFill>
    <a:ln>
      <a:solidFill>
        <a:schemeClr val="bg1">
          <a:lumMod val="50000"/>
        </a:schemeClr>
      </a:solid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3A3F0606-86BA-48AB-B2AA-1B61EA1CEE64}">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92B4D877-CD73-48B3-AD38-AA8B210BA997}">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a:pPr>
                  <a:r>
                    <a:rPr lang="en-US" sz="700" b="0" i="0" u="none" strike="noStrike" baseline="0">
                      <a:solidFill>
                        <a:schemeClr val="tx1"/>
                      </a:solidFill>
                      <a:latin typeface="Segoe UI" panose="020B0502040204020203" pitchFamily="34" charset="0"/>
                      <a:cs typeface="Segoe UI" panose="020B0502040204020203" pitchFamily="34" charset="0"/>
                    </a:rPr>
                    <a:t> € -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4.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114300</xdr:rowOff>
    </xdr:from>
    <xdr:to>
      <xdr:col>2</xdr:col>
      <xdr:colOff>4210050</xdr:colOff>
      <xdr:row>15</xdr:row>
      <xdr:rowOff>1465</xdr:rowOff>
    </xdr:to>
    <xdr:pic>
      <xdr:nvPicPr>
        <xdr:cNvPr id="4" name="Picture 3">
          <a:extLst>
            <a:ext uri="{FF2B5EF4-FFF2-40B4-BE49-F238E27FC236}">
              <a16:creationId xmlns:a16="http://schemas.microsoft.com/office/drawing/2014/main" id="{ABC43E88-C188-4477-B437-EDD8F8A3D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847850"/>
          <a:ext cx="42100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134595</xdr:colOff>
      <xdr:row>31</xdr:row>
      <xdr:rowOff>53533</xdr:rowOff>
    </xdr:from>
    <xdr:to>
      <xdr:col>3</xdr:col>
      <xdr:colOff>16803</xdr:colOff>
      <xdr:row>52</xdr:row>
      <xdr:rowOff>0</xdr:rowOff>
    </xdr:to>
    <xdr:sp macro="" textlink="">
      <xdr:nvSpPr>
        <xdr:cNvPr id="9" name="Rectangle 1">
          <a:extLst>
            <a:ext uri="{FF2B5EF4-FFF2-40B4-BE49-F238E27FC236}">
              <a16:creationId xmlns:a16="http://schemas.microsoft.com/office/drawing/2014/main" id="{C40F0642-6844-4D0F-AAE4-EDD901FBB091}"/>
            </a:ext>
          </a:extLst>
        </xdr:cNvPr>
        <xdr:cNvSpPr/>
      </xdr:nvSpPr>
      <xdr:spPr>
        <a:xfrm>
          <a:off x="258420" y="9673783"/>
          <a:ext cx="8226108" cy="2518217"/>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800" b="1">
              <a:solidFill>
                <a:schemeClr val="bg2"/>
              </a:solidFill>
              <a:effectLst/>
              <a:latin typeface="Segoe UI" panose="020B0502040204020203" pitchFamily="34" charset="0"/>
              <a:ea typeface="+mn-ea"/>
              <a:cs typeface="Segoe UI" panose="020B0502040204020203" pitchFamily="34" charset="0"/>
            </a:rPr>
            <a:t>Wijzigingen definitieve rekentool 2025</a:t>
          </a:r>
          <a:r>
            <a:rPr lang="en-US" sz="800" b="1" baseline="0">
              <a:solidFill>
                <a:schemeClr val="bg2"/>
              </a:solidFill>
              <a:effectLst/>
              <a:latin typeface="Segoe UI" panose="020B0502040204020203" pitchFamily="34" charset="0"/>
              <a:ea typeface="+mn-ea"/>
              <a:cs typeface="Segoe UI" panose="020B0502040204020203" pitchFamily="34" charset="0"/>
            </a:rPr>
            <a:t> </a:t>
          </a:r>
          <a:r>
            <a:rPr lang="en-US" sz="800" b="1">
              <a:solidFill>
                <a:schemeClr val="bg2"/>
              </a:solidFill>
              <a:effectLst/>
              <a:latin typeface="Segoe UI" panose="020B0502040204020203" pitchFamily="34" charset="0"/>
              <a:ea typeface="+mn-ea"/>
              <a:cs typeface="Segoe UI" panose="020B0502040204020203" pitchFamily="34" charset="0"/>
            </a:rPr>
            <a:t>t.o.v. definitieve rekentool 2024</a:t>
          </a:r>
          <a:endParaRPr lang="nl-NL" sz="800">
            <a:solidFill>
              <a:schemeClr val="bg2"/>
            </a:solidFill>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Deze rekentool is een geüpdatete versie van de rekentool van 2024. In deze update zijn de volgende punten gewijzigd die van invloed zijn op de uiteindelijke kostprijs:</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Bruto uurlonen, eindejaarsuitkering en vakantiegeld</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Premies sociale lasten </a:t>
          </a:r>
        </a:p>
        <a:p>
          <a:r>
            <a:rPr lang="en-US" sz="800" b="0">
              <a:solidFill>
                <a:schemeClr val="lt1"/>
              </a:solidFill>
              <a:effectLst/>
              <a:latin typeface="Segoe UI" panose="020B0502040204020203" pitchFamily="34" charset="0"/>
              <a:ea typeface="+mn-ea"/>
              <a:cs typeface="Segoe UI" panose="020B0502040204020203" pitchFamily="34" charset="0"/>
            </a:rPr>
            <a:t>- Premie WAO/WIA</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Wettelijk minimumloon per 1 januari 2025</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Suggesties voor voor de overhead, overige personele kosten en de sociale lasten op basis van Berenschot Benchmark Care 2024</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Suggesties voor verzuimcijfers</a:t>
          </a:r>
          <a:endParaRPr lang="nl-NL" sz="800">
            <a:effectLst/>
            <a:latin typeface="Segoe UI" panose="020B0502040204020203" pitchFamily="34" charset="0"/>
            <a:cs typeface="Segoe UI" panose="020B0502040204020203" pitchFamily="34" charset="0"/>
          </a:endParaRPr>
        </a:p>
        <a:p>
          <a:r>
            <a:rPr lang="en-US" sz="800" b="0">
              <a:solidFill>
                <a:schemeClr val="lt1"/>
              </a:solidFill>
              <a:effectLst/>
              <a:latin typeface="Segoe UI" panose="020B0502040204020203" pitchFamily="34" charset="0"/>
              <a:ea typeface="+mn-ea"/>
              <a:cs typeface="Segoe UI" panose="020B0502040204020203" pitchFamily="34" charset="0"/>
            </a:rPr>
            <a:t>- Het aantal feestdagen in 2025 voor de productiviteit</a:t>
          </a:r>
          <a:endParaRPr lang="nl-NL" sz="800">
            <a:effectLst/>
            <a:latin typeface="Segoe UI" panose="020B0502040204020203" pitchFamily="34" charset="0"/>
            <a:cs typeface="Segoe UI" panose="020B0502040204020203" pitchFamily="34" charset="0"/>
          </a:endParaRPr>
        </a:p>
        <a:p>
          <a:r>
            <a:rPr lang="en-US" sz="800" b="1">
              <a:solidFill>
                <a:schemeClr val="lt1"/>
              </a:solidFill>
              <a:effectLst/>
              <a:latin typeface="Segoe UI" panose="020B0502040204020203" pitchFamily="34" charset="0"/>
              <a:ea typeface="+mn-ea"/>
              <a:cs typeface="Segoe UI" panose="020B0502040204020203" pitchFamily="34" charset="0"/>
            </a:rPr>
            <a:t>- </a:t>
          </a:r>
          <a:r>
            <a:rPr lang="en-US" sz="800" b="0">
              <a:solidFill>
                <a:schemeClr val="lt1"/>
              </a:solidFill>
              <a:effectLst/>
              <a:latin typeface="Segoe UI" panose="020B0502040204020203" pitchFamily="34" charset="0"/>
              <a:ea typeface="+mn-ea"/>
              <a:cs typeface="Segoe UI" panose="020B0502040204020203" pitchFamily="34" charset="0"/>
            </a:rPr>
            <a:t>Voor</a:t>
          </a:r>
          <a:r>
            <a:rPr lang="en-US" sz="800" b="0" baseline="0">
              <a:solidFill>
                <a:schemeClr val="lt1"/>
              </a:solidFill>
              <a:effectLst/>
              <a:latin typeface="Segoe UI" panose="020B0502040204020203" pitchFamily="34" charset="0"/>
              <a:ea typeface="+mn-ea"/>
              <a:cs typeface="Segoe UI" panose="020B0502040204020203" pitchFamily="34" charset="0"/>
            </a:rPr>
            <a:t> de cao sociaal werk is nu ook de FCB-bijdrage opgenomen</a:t>
          </a:r>
          <a:endParaRPr lang="nl-NL" sz="800">
            <a:effectLst/>
            <a:latin typeface="Segoe UI" panose="020B0502040204020203" pitchFamily="34" charset="0"/>
            <a:cs typeface="Segoe UI" panose="020B0502040204020203" pitchFamily="34" charset="0"/>
          </a:endParaRPr>
        </a:p>
        <a:p>
          <a:r>
            <a:rPr lang="en-US" sz="800" b="0" baseline="0">
              <a:solidFill>
                <a:schemeClr val="lt1"/>
              </a:solidFill>
              <a:effectLst/>
              <a:latin typeface="Segoe UI" panose="020B0502040204020203" pitchFamily="34" charset="0"/>
              <a:ea typeface="+mn-ea"/>
              <a:cs typeface="Segoe UI" panose="020B0502040204020203" pitchFamily="34" charset="0"/>
            </a:rPr>
            <a:t>- Voor de cao sociaal werk is het werkgeversdeel voor de AP-premie nu 100%</a:t>
          </a:r>
          <a:endParaRPr lang="nl-NL" sz="800">
            <a:effectLst/>
            <a:latin typeface="Segoe UI" panose="020B0502040204020203" pitchFamily="34" charset="0"/>
            <a:cs typeface="Segoe UI" panose="020B0502040204020203" pitchFamily="34" charset="0"/>
          </a:endParaRPr>
        </a:p>
        <a:p>
          <a:r>
            <a:rPr lang="en-US" sz="800" b="0" baseline="0">
              <a:solidFill>
                <a:schemeClr val="lt1"/>
              </a:solidFill>
              <a:effectLst/>
              <a:latin typeface="Segoe UI" panose="020B0502040204020203" pitchFamily="34" charset="0"/>
              <a:ea typeface="+mn-ea"/>
              <a:cs typeface="Segoe UI" panose="020B0502040204020203" pitchFamily="34" charset="0"/>
            </a:rPr>
            <a:t>- De mogelijkheid voor indexatie van de brutolonen</a:t>
          </a:r>
          <a:endParaRPr lang="nl-NL" sz="800">
            <a:effectLst/>
            <a:latin typeface="Segoe UI" panose="020B0502040204020203" pitchFamily="34" charset="0"/>
            <a:cs typeface="Segoe UI" panose="020B0502040204020203" pitchFamily="34" charset="0"/>
          </a:endParaRPr>
        </a:p>
        <a:p>
          <a:r>
            <a:rPr lang="en-US" sz="800" b="0" baseline="0">
              <a:solidFill>
                <a:schemeClr val="lt1"/>
              </a:solidFill>
              <a:effectLst/>
              <a:latin typeface="Segoe UI" panose="020B0502040204020203" pitchFamily="34" charset="0"/>
              <a:ea typeface="+mn-ea"/>
              <a:cs typeface="Segoe UI" panose="020B0502040204020203" pitchFamily="34" charset="0"/>
            </a:rPr>
            <a:t>- De mogelijkheid voor het invullen van de inhuur van zorgpersoneel</a:t>
          </a:r>
          <a:endParaRPr lang="nl-NL" sz="800">
            <a:effectLst/>
            <a:latin typeface="Segoe UI" panose="020B0502040204020203" pitchFamily="34" charset="0"/>
            <a:cs typeface="Segoe UI" panose="020B0502040204020203" pitchFamily="34" charset="0"/>
          </a:endParaRPr>
        </a:p>
        <a:p>
          <a:r>
            <a:rPr lang="en-US" sz="800" b="0" baseline="0">
              <a:solidFill>
                <a:schemeClr val="lt1"/>
              </a:solidFill>
              <a:effectLst/>
              <a:latin typeface="Segoe UI" panose="020B0502040204020203" pitchFamily="34" charset="0"/>
              <a:ea typeface="+mn-ea"/>
              <a:cs typeface="Segoe UI" panose="020B0502040204020203" pitchFamily="34" charset="0"/>
            </a:rPr>
            <a:t>- Tijd voor administratie en overleg is nu gesplitst in cliëntgebonden tijd en niet-cliëntgebonden tijd</a:t>
          </a:r>
        </a:p>
        <a:p>
          <a:endParaRPr lang="en-US" sz="800" b="0" baseline="0">
            <a:solidFill>
              <a:schemeClr val="lt1"/>
            </a:solidFill>
            <a:effectLst/>
            <a:latin typeface="Segoe UI" panose="020B0502040204020203" pitchFamily="34" charset="0"/>
            <a:ea typeface="+mn-ea"/>
            <a:cs typeface="Segoe UI" panose="020B0502040204020203" pitchFamily="34" charset="0"/>
          </a:endParaRPr>
        </a:p>
        <a:p>
          <a:r>
            <a:rPr lang="en-US" sz="800" b="1" baseline="0">
              <a:solidFill>
                <a:schemeClr val="lt1"/>
              </a:solidFill>
              <a:effectLst/>
              <a:latin typeface="Segoe UI" panose="020B0502040204020203" pitchFamily="34" charset="0"/>
              <a:ea typeface="+mn-ea"/>
              <a:cs typeface="Segoe UI" panose="020B0502040204020203" pitchFamily="34" charset="0"/>
            </a:rPr>
            <a:t>Wijzigingen definitieve rekentool 2025 t.o.v. voorlopige rekentool 2025</a:t>
          </a:r>
        </a:p>
        <a:p>
          <a:r>
            <a:rPr lang="en-US" sz="800" b="0" baseline="0">
              <a:solidFill>
                <a:schemeClr val="lt1"/>
              </a:solidFill>
              <a:effectLst/>
              <a:latin typeface="Segoe UI" panose="020B0502040204020203" pitchFamily="34" charset="0"/>
              <a:ea typeface="+mn-ea"/>
              <a:cs typeface="Segoe UI" panose="020B0502040204020203" pitchFamily="34" charset="0"/>
            </a:rPr>
            <a:t>- Bruto uurlonen, eindejaarsuitkering en vakantiegeld</a:t>
          </a:r>
        </a:p>
        <a:p>
          <a:r>
            <a:rPr lang="en-US" sz="800" b="0" baseline="0">
              <a:solidFill>
                <a:schemeClr val="lt1"/>
              </a:solidFill>
              <a:effectLst/>
              <a:latin typeface="Segoe UI" panose="020B0502040204020203" pitchFamily="34" charset="0"/>
              <a:ea typeface="+mn-ea"/>
              <a:cs typeface="Segoe UI" panose="020B0502040204020203" pitchFamily="34" charset="0"/>
            </a:rPr>
            <a:t>- Optie tot verwerking kinderopvangtoeslag</a:t>
          </a:r>
        </a:p>
        <a:p>
          <a:r>
            <a:rPr lang="en-US" sz="800" b="0" baseline="0">
              <a:solidFill>
                <a:schemeClr val="lt1"/>
              </a:solidFill>
              <a:effectLst/>
              <a:latin typeface="Segoe UI" panose="020B0502040204020203" pitchFamily="34" charset="0"/>
              <a:ea typeface="+mn-ea"/>
              <a:cs typeface="Segoe UI" panose="020B0502040204020203" pitchFamily="34" charset="0"/>
            </a:rPr>
            <a:t>- Optie tot verwerking RVU en generatieregeling voor hbh en VVT</a:t>
          </a:r>
        </a:p>
        <a:p>
          <a:r>
            <a:rPr lang="en-US" sz="800" b="0" baseline="0">
              <a:solidFill>
                <a:schemeClr val="lt1"/>
              </a:solidFill>
              <a:effectLst/>
              <a:latin typeface="Segoe UI" panose="020B0502040204020203" pitchFamily="34" charset="0"/>
              <a:ea typeface="+mn-ea"/>
              <a:cs typeface="Segoe UI" panose="020B0502040204020203" pitchFamily="34" charset="0"/>
            </a:rPr>
            <a:t>- Optie tot verwerking IKB en loopbaanbudget voor SW</a:t>
          </a:r>
        </a:p>
        <a:p>
          <a:r>
            <a:rPr lang="en-US" sz="800" b="0" baseline="0">
              <a:solidFill>
                <a:schemeClr val="lt1"/>
              </a:solidFill>
              <a:effectLst/>
              <a:latin typeface="Segoe UI" panose="020B0502040204020203" pitchFamily="34" charset="0"/>
              <a:ea typeface="+mn-ea"/>
              <a:cs typeface="Segoe UI" panose="020B0502040204020203" pitchFamily="34" charset="0"/>
            </a:rPr>
            <a:t>- Premie WAO/WIA</a:t>
          </a:r>
        </a:p>
        <a:p>
          <a:endParaRPr lang="nl-NL" sz="800" b="0">
            <a:effectLst/>
            <a:latin typeface="Segoe UI" panose="020B0502040204020203" pitchFamily="34" charset="0"/>
            <a:cs typeface="Segoe U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38100</xdr:colOff>
      <xdr:row>313</xdr:row>
      <xdr:rowOff>104775</xdr:rowOff>
    </xdr:from>
    <xdr:to>
      <xdr:col>85</xdr:col>
      <xdr:colOff>104775</xdr:colOff>
      <xdr:row>314</xdr:row>
      <xdr:rowOff>85725</xdr:rowOff>
    </xdr:to>
    <xdr:sp macro="" textlink="">
      <xdr:nvSpPr>
        <xdr:cNvPr id="7195" name="Text Box 27">
          <a:extLst>
            <a:ext uri="{FF2B5EF4-FFF2-40B4-BE49-F238E27FC236}">
              <a16:creationId xmlns:a16="http://schemas.microsoft.com/office/drawing/2014/main" id="{BB492ADD-C453-47B6-A350-2DC258709C3E}"/>
            </a:ext>
          </a:extLst>
        </xdr:cNvPr>
        <xdr:cNvSpPr txBox="1">
          <a:spLocks noChangeArrowheads="1"/>
        </xdr:cNvSpPr>
      </xdr:nvSpPr>
      <xdr:spPr bwMode="auto">
        <a:xfrm>
          <a:off x="723900" y="65732025"/>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330</xdr:row>
      <xdr:rowOff>28575</xdr:rowOff>
    </xdr:from>
    <xdr:to>
      <xdr:col>87</xdr:col>
      <xdr:colOff>9525</xdr:colOff>
      <xdr:row>331</xdr:row>
      <xdr:rowOff>123825</xdr:rowOff>
    </xdr:to>
    <xdr:sp macro="" textlink="">
      <xdr:nvSpPr>
        <xdr:cNvPr id="7193" name="Text Box 25">
          <a:extLst>
            <a:ext uri="{FF2B5EF4-FFF2-40B4-BE49-F238E27FC236}">
              <a16:creationId xmlns:a16="http://schemas.microsoft.com/office/drawing/2014/main" id="{48FAD1A8-73EF-4B81-B970-21BDCC8FB364}"/>
            </a:ext>
          </a:extLst>
        </xdr:cNvPr>
        <xdr:cNvSpPr txBox="1">
          <a:spLocks noChangeArrowheads="1"/>
        </xdr:cNvSpPr>
      </xdr:nvSpPr>
      <xdr:spPr bwMode="auto">
        <a:xfrm>
          <a:off x="695325" y="69322950"/>
          <a:ext cx="6172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331</xdr:row>
      <xdr:rowOff>19050</xdr:rowOff>
    </xdr:from>
    <xdr:to>
      <xdr:col>85</xdr:col>
      <xdr:colOff>104775</xdr:colOff>
      <xdr:row>332</xdr:row>
      <xdr:rowOff>0</xdr:rowOff>
    </xdr:to>
    <xdr:sp macro="" textlink="">
      <xdr:nvSpPr>
        <xdr:cNvPr id="7191" name="Text Box 23">
          <a:extLst>
            <a:ext uri="{FF2B5EF4-FFF2-40B4-BE49-F238E27FC236}">
              <a16:creationId xmlns:a16="http://schemas.microsoft.com/office/drawing/2014/main" id="{29251965-4938-48D3-ABD3-D0685CFE7E8C}"/>
            </a:ext>
          </a:extLst>
        </xdr:cNvPr>
        <xdr:cNvSpPr txBox="1">
          <a:spLocks noChangeArrowheads="1"/>
        </xdr:cNvSpPr>
      </xdr:nvSpPr>
      <xdr:spPr bwMode="auto">
        <a:xfrm>
          <a:off x="723900" y="6953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347</xdr:row>
      <xdr:rowOff>161925</xdr:rowOff>
    </xdr:from>
    <xdr:to>
      <xdr:col>87</xdr:col>
      <xdr:colOff>9525</xdr:colOff>
      <xdr:row>349</xdr:row>
      <xdr:rowOff>9525</xdr:rowOff>
    </xdr:to>
    <xdr:sp macro="" textlink="">
      <xdr:nvSpPr>
        <xdr:cNvPr id="7189" name="Text Box 21">
          <a:extLst>
            <a:ext uri="{FF2B5EF4-FFF2-40B4-BE49-F238E27FC236}">
              <a16:creationId xmlns:a16="http://schemas.microsoft.com/office/drawing/2014/main" id="{3567D702-AF30-41C9-B9BC-AA22FCAB7412}"/>
            </a:ext>
          </a:extLst>
        </xdr:cNvPr>
        <xdr:cNvSpPr txBox="1">
          <a:spLocks noChangeArrowheads="1"/>
        </xdr:cNvSpPr>
      </xdr:nvSpPr>
      <xdr:spPr bwMode="auto">
        <a:xfrm>
          <a:off x="695325" y="7313295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348</xdr:row>
      <xdr:rowOff>161925</xdr:rowOff>
    </xdr:from>
    <xdr:to>
      <xdr:col>87</xdr:col>
      <xdr:colOff>9525</xdr:colOff>
      <xdr:row>350</xdr:row>
      <xdr:rowOff>0</xdr:rowOff>
    </xdr:to>
    <xdr:sp macro="" textlink="">
      <xdr:nvSpPr>
        <xdr:cNvPr id="7188" name="Text Box 20">
          <a:extLst>
            <a:ext uri="{FF2B5EF4-FFF2-40B4-BE49-F238E27FC236}">
              <a16:creationId xmlns:a16="http://schemas.microsoft.com/office/drawing/2014/main" id="{E3FB11EC-7529-46A9-9553-C7A6DB171540}"/>
            </a:ext>
          </a:extLst>
        </xdr:cNvPr>
        <xdr:cNvSpPr txBox="1">
          <a:spLocks noChangeArrowheads="1"/>
        </xdr:cNvSpPr>
      </xdr:nvSpPr>
      <xdr:spPr bwMode="auto">
        <a:xfrm>
          <a:off x="695325" y="7334250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348</xdr:row>
      <xdr:rowOff>161925</xdr:rowOff>
    </xdr:from>
    <xdr:to>
      <xdr:col>85</xdr:col>
      <xdr:colOff>104775</xdr:colOff>
      <xdr:row>349</xdr:row>
      <xdr:rowOff>152400</xdr:rowOff>
    </xdr:to>
    <xdr:sp macro="" textlink="">
      <xdr:nvSpPr>
        <xdr:cNvPr id="7187" name="Text Box 19">
          <a:extLst>
            <a:ext uri="{FF2B5EF4-FFF2-40B4-BE49-F238E27FC236}">
              <a16:creationId xmlns:a16="http://schemas.microsoft.com/office/drawing/2014/main" id="{947C5AAF-21C8-43B9-8D26-6A0A239058D8}"/>
            </a:ext>
          </a:extLst>
        </xdr:cNvPr>
        <xdr:cNvSpPr txBox="1">
          <a:spLocks noChangeArrowheads="1"/>
        </xdr:cNvSpPr>
      </xdr:nvSpPr>
      <xdr:spPr bwMode="auto">
        <a:xfrm>
          <a:off x="723900" y="7334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351</xdr:row>
      <xdr:rowOff>76200</xdr:rowOff>
    </xdr:from>
    <xdr:to>
      <xdr:col>87</xdr:col>
      <xdr:colOff>9525</xdr:colOff>
      <xdr:row>352</xdr:row>
      <xdr:rowOff>133350</xdr:rowOff>
    </xdr:to>
    <xdr:sp macro="" textlink="">
      <xdr:nvSpPr>
        <xdr:cNvPr id="7182" name="Text Box 14">
          <a:extLst>
            <a:ext uri="{FF2B5EF4-FFF2-40B4-BE49-F238E27FC236}">
              <a16:creationId xmlns:a16="http://schemas.microsoft.com/office/drawing/2014/main" id="{606367C4-C984-4967-A02E-47D673B24330}"/>
            </a:ext>
          </a:extLst>
        </xdr:cNvPr>
        <xdr:cNvSpPr txBox="1">
          <a:spLocks noChangeArrowheads="1"/>
        </xdr:cNvSpPr>
      </xdr:nvSpPr>
      <xdr:spPr bwMode="auto">
        <a:xfrm>
          <a:off x="695325" y="7390447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352</xdr:row>
      <xdr:rowOff>66675</xdr:rowOff>
    </xdr:from>
    <xdr:to>
      <xdr:col>87</xdr:col>
      <xdr:colOff>9525</xdr:colOff>
      <xdr:row>353</xdr:row>
      <xdr:rowOff>123825</xdr:rowOff>
    </xdr:to>
    <xdr:sp macro="" textlink="">
      <xdr:nvSpPr>
        <xdr:cNvPr id="7181" name="Text Box 13">
          <a:extLst>
            <a:ext uri="{FF2B5EF4-FFF2-40B4-BE49-F238E27FC236}">
              <a16:creationId xmlns:a16="http://schemas.microsoft.com/office/drawing/2014/main" id="{EBC52939-E6A6-47FE-A3F5-7A180F30547D}"/>
            </a:ext>
          </a:extLst>
        </xdr:cNvPr>
        <xdr:cNvSpPr txBox="1">
          <a:spLocks noChangeArrowheads="1"/>
        </xdr:cNvSpPr>
      </xdr:nvSpPr>
      <xdr:spPr bwMode="auto">
        <a:xfrm>
          <a:off x="695325" y="7411402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352</xdr:row>
      <xdr:rowOff>66675</xdr:rowOff>
    </xdr:from>
    <xdr:to>
      <xdr:col>85</xdr:col>
      <xdr:colOff>104775</xdr:colOff>
      <xdr:row>353</xdr:row>
      <xdr:rowOff>66675</xdr:rowOff>
    </xdr:to>
    <xdr:sp macro="" textlink="">
      <xdr:nvSpPr>
        <xdr:cNvPr id="7180" name="Text Box 12">
          <a:extLst>
            <a:ext uri="{FF2B5EF4-FFF2-40B4-BE49-F238E27FC236}">
              <a16:creationId xmlns:a16="http://schemas.microsoft.com/office/drawing/2014/main" id="{DBF7C1D5-6FF1-42DB-8EB4-8E858DEDA8D7}"/>
            </a:ext>
          </a:extLst>
        </xdr:cNvPr>
        <xdr:cNvSpPr txBox="1">
          <a:spLocks noChangeArrowheads="1"/>
        </xdr:cNvSpPr>
      </xdr:nvSpPr>
      <xdr:spPr bwMode="auto">
        <a:xfrm>
          <a:off x="723900" y="74114025"/>
          <a:ext cx="48672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94</xdr:col>
      <xdr:colOff>523875</xdr:colOff>
      <xdr:row>15</xdr:row>
      <xdr:rowOff>381000</xdr:rowOff>
    </xdr:from>
    <xdr:to>
      <xdr:col>99</xdr:col>
      <xdr:colOff>442225</xdr:colOff>
      <xdr:row>27</xdr:row>
      <xdr:rowOff>56766</xdr:rowOff>
    </xdr:to>
    <xdr:sp macro="" textlink="">
      <xdr:nvSpPr>
        <xdr:cNvPr id="12" name="Rectangle 1">
          <a:extLst>
            <a:ext uri="{FF2B5EF4-FFF2-40B4-BE49-F238E27FC236}">
              <a16:creationId xmlns:a16="http://schemas.microsoft.com/office/drawing/2014/main" id="{1C315819-2159-468B-B2C0-4C3EDDE6D235}"/>
            </a:ext>
          </a:extLst>
        </xdr:cNvPr>
        <xdr:cNvSpPr/>
      </xdr:nvSpPr>
      <xdr:spPr>
        <a:xfrm>
          <a:off x="50387250" y="2381250"/>
          <a:ext cx="3371163" cy="1652204"/>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januari 2022 vervalt de eerste trede voor functiegroep 35 t/m 65 en wordt er aan het eind een trede toegevoegd.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62</xdr:col>
      <xdr:colOff>0</xdr:colOff>
      <xdr:row>14</xdr:row>
      <xdr:rowOff>0</xdr:rowOff>
    </xdr:from>
    <xdr:to>
      <xdr:col>66</xdr:col>
      <xdr:colOff>608913</xdr:colOff>
      <xdr:row>24</xdr:row>
      <xdr:rowOff>123441</xdr:rowOff>
    </xdr:to>
    <xdr:sp macro="" textlink="">
      <xdr:nvSpPr>
        <xdr:cNvPr id="4" name="Rectangle 1">
          <a:extLst>
            <a:ext uri="{FF2B5EF4-FFF2-40B4-BE49-F238E27FC236}">
              <a16:creationId xmlns:a16="http://schemas.microsoft.com/office/drawing/2014/main" id="{314DE719-AF41-4B64-8B2C-4A4BED999FEF}"/>
            </a:ext>
          </a:extLst>
        </xdr:cNvPr>
        <xdr:cNvSpPr/>
      </xdr:nvSpPr>
      <xdr:spPr>
        <a:xfrm>
          <a:off x="27651075" y="2000250"/>
          <a:ext cx="3352113" cy="1466466"/>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januari 2022 is een arbeidsmarkttoeslag van 1,13% toegevoegd. Deze arbeidsmarkttoeslag is verwerkt in de salarissen in de schalen 4 tot en met 9, voor degenen met functies en werkzaamheden in het primaire proces.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4156</xdr:colOff>
      <xdr:row>15</xdr:row>
      <xdr:rowOff>99060</xdr:rowOff>
    </xdr:from>
    <xdr:to>
      <xdr:col>2</xdr:col>
      <xdr:colOff>50569</xdr:colOff>
      <xdr:row>59</xdr:row>
      <xdr:rowOff>66155</xdr:rowOff>
    </xdr:to>
    <xdr:pic>
      <xdr:nvPicPr>
        <xdr:cNvPr id="2" name="Afbeelding 2">
          <a:extLst>
            <a:ext uri="{FF2B5EF4-FFF2-40B4-BE49-F238E27FC236}">
              <a16:creationId xmlns:a16="http://schemas.microsoft.com/office/drawing/2014/main" id="{80FD7A82-5CAD-496E-8817-137458580A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929" y="5155969"/>
          <a:ext cx="10913572" cy="64440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194</xdr:row>
      <xdr:rowOff>9525</xdr:rowOff>
    </xdr:from>
    <xdr:to>
      <xdr:col>3</xdr:col>
      <xdr:colOff>540975</xdr:colOff>
      <xdr:row>195</xdr:row>
      <xdr:rowOff>0</xdr:rowOff>
    </xdr:to>
    <xdr:sp macro="" textlink="">
      <xdr:nvSpPr>
        <xdr:cNvPr id="4" name="PIJL-RECHTS 3">
          <a:extLst>
            <a:ext uri="{FF2B5EF4-FFF2-40B4-BE49-F238E27FC236}">
              <a16:creationId xmlns:a16="http://schemas.microsoft.com/office/drawing/2014/main" id="{BB573B09-487B-49AE-B078-AE9F01586D39}"/>
            </a:ext>
          </a:extLst>
        </xdr:cNvPr>
        <xdr:cNvSpPr/>
      </xdr:nvSpPr>
      <xdr:spPr>
        <a:xfrm>
          <a:off x="5067300" y="2095500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7144</xdr:rowOff>
    </xdr:from>
    <xdr:to>
      <xdr:col>3</xdr:col>
      <xdr:colOff>540975</xdr:colOff>
      <xdr:row>195</xdr:row>
      <xdr:rowOff>130969</xdr:rowOff>
    </xdr:to>
    <xdr:sp macro="" textlink="">
      <xdr:nvSpPr>
        <xdr:cNvPr id="8" name="PIJL-RECHTS 3">
          <a:extLst>
            <a:ext uri="{FF2B5EF4-FFF2-40B4-BE49-F238E27FC236}">
              <a16:creationId xmlns:a16="http://schemas.microsoft.com/office/drawing/2014/main" id="{F9CEF9F6-8C02-44B8-9D10-2328AF7BDAA8}"/>
            </a:ext>
          </a:extLst>
        </xdr:cNvPr>
        <xdr:cNvSpPr/>
      </xdr:nvSpPr>
      <xdr:spPr>
        <a:xfrm>
          <a:off x="5067300" y="2108596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196</xdr:row>
      <xdr:rowOff>4763</xdr:rowOff>
    </xdr:from>
    <xdr:to>
      <xdr:col>3</xdr:col>
      <xdr:colOff>540975</xdr:colOff>
      <xdr:row>196</xdr:row>
      <xdr:rowOff>128588</xdr:rowOff>
    </xdr:to>
    <xdr:sp macro="" textlink="">
      <xdr:nvSpPr>
        <xdr:cNvPr id="9" name="PIJL-RECHTS 3">
          <a:extLst>
            <a:ext uri="{FF2B5EF4-FFF2-40B4-BE49-F238E27FC236}">
              <a16:creationId xmlns:a16="http://schemas.microsoft.com/office/drawing/2014/main" id="{5F23F86A-E4FE-404D-828E-B46DFD697DF5}"/>
            </a:ext>
          </a:extLst>
        </xdr:cNvPr>
        <xdr:cNvSpPr/>
      </xdr:nvSpPr>
      <xdr:spPr>
        <a:xfrm>
          <a:off x="5067300" y="2121693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67944</xdr:colOff>
      <xdr:row>16</xdr:row>
      <xdr:rowOff>97155</xdr:rowOff>
    </xdr:from>
    <xdr:to>
      <xdr:col>24</xdr:col>
      <xdr:colOff>615950</xdr:colOff>
      <xdr:row>44</xdr:row>
      <xdr:rowOff>59055</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608DDDB-B7CC-4C6C-85AF-AA765B7F4AC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345544" y="2550795"/>
              <a:ext cx="8777606" cy="410718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19</xdr:col>
      <xdr:colOff>1</xdr:colOff>
      <xdr:row>193</xdr:row>
      <xdr:rowOff>114300</xdr:rowOff>
    </xdr:from>
    <xdr:ext cx="1840848" cy="331244"/>
    <xdr:pic>
      <xdr:nvPicPr>
        <xdr:cNvPr id="10" name="Afbeelding 1">
          <a:extLst>
            <a:ext uri="{FF2B5EF4-FFF2-40B4-BE49-F238E27FC236}">
              <a16:creationId xmlns:a16="http://schemas.microsoft.com/office/drawing/2014/main" id="{59B09AFF-6E51-40A9-A733-D85149577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6615" y="24939914"/>
          <a:ext cx="1840848" cy="3312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203</xdr:row>
      <xdr:rowOff>9525</xdr:rowOff>
    </xdr:from>
    <xdr:to>
      <xdr:col>3</xdr:col>
      <xdr:colOff>540975</xdr:colOff>
      <xdr:row>204</xdr:row>
      <xdr:rowOff>0</xdr:rowOff>
    </xdr:to>
    <xdr:sp macro="" textlink="">
      <xdr:nvSpPr>
        <xdr:cNvPr id="3" name="PIJL-RECHTS 3">
          <a:extLst>
            <a:ext uri="{FF2B5EF4-FFF2-40B4-BE49-F238E27FC236}">
              <a16:creationId xmlns:a16="http://schemas.microsoft.com/office/drawing/2014/main" id="{E22BFADE-D908-49D6-8F75-896D0864363A}"/>
            </a:ext>
          </a:extLst>
        </xdr:cNvPr>
        <xdr:cNvSpPr/>
      </xdr:nvSpPr>
      <xdr:spPr>
        <a:xfrm>
          <a:off x="5067300" y="212026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204</xdr:row>
      <xdr:rowOff>7144</xdr:rowOff>
    </xdr:from>
    <xdr:to>
      <xdr:col>3</xdr:col>
      <xdr:colOff>540975</xdr:colOff>
      <xdr:row>204</xdr:row>
      <xdr:rowOff>130969</xdr:rowOff>
    </xdr:to>
    <xdr:sp macro="" textlink="">
      <xdr:nvSpPr>
        <xdr:cNvPr id="5" name="PIJL-RECHTS 3">
          <a:extLst>
            <a:ext uri="{FF2B5EF4-FFF2-40B4-BE49-F238E27FC236}">
              <a16:creationId xmlns:a16="http://schemas.microsoft.com/office/drawing/2014/main" id="{C20C24C4-055F-4F82-ACEC-B36F03F7AFC8}"/>
            </a:ext>
          </a:extLst>
        </xdr:cNvPr>
        <xdr:cNvSpPr/>
      </xdr:nvSpPr>
      <xdr:spPr>
        <a:xfrm>
          <a:off x="5067300" y="213336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205</xdr:row>
      <xdr:rowOff>4763</xdr:rowOff>
    </xdr:from>
    <xdr:to>
      <xdr:col>3</xdr:col>
      <xdr:colOff>540975</xdr:colOff>
      <xdr:row>205</xdr:row>
      <xdr:rowOff>128588</xdr:rowOff>
    </xdr:to>
    <xdr:sp macro="" textlink="">
      <xdr:nvSpPr>
        <xdr:cNvPr id="6" name="PIJL-RECHTS 3">
          <a:extLst>
            <a:ext uri="{FF2B5EF4-FFF2-40B4-BE49-F238E27FC236}">
              <a16:creationId xmlns:a16="http://schemas.microsoft.com/office/drawing/2014/main" id="{10CB24B2-6731-477B-A36A-BD6231F42FD4}"/>
            </a:ext>
          </a:extLst>
        </xdr:cNvPr>
        <xdr:cNvSpPr/>
      </xdr:nvSpPr>
      <xdr:spPr>
        <a:xfrm>
          <a:off x="5067300" y="214645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20</xdr:col>
      <xdr:colOff>57145</xdr:colOff>
      <xdr:row>15</xdr:row>
      <xdr:rowOff>38099</xdr:rowOff>
    </xdr:from>
    <xdr:to>
      <xdr:col>32</xdr:col>
      <xdr:colOff>638175</xdr:colOff>
      <xdr:row>43</xdr:row>
      <xdr:rowOff>0</xdr:rowOff>
    </xdr:to>
    <mc:AlternateContent xmlns:mc="http://schemas.openxmlformats.org/markup-compatibility/2006">
      <mc:Choice xmlns:cx1="http://schemas.microsoft.com/office/drawing/2015/9/8/chartex" Requires="cx1">
        <xdr:graphicFrame macro="">
          <xdr:nvGraphicFramePr>
            <xdr:cNvPr id="2" name="Chart 12">
              <a:extLst>
                <a:ext uri="{FF2B5EF4-FFF2-40B4-BE49-F238E27FC236}">
                  <a16:creationId xmlns:a16="http://schemas.microsoft.com/office/drawing/2014/main" id="{23F06E9D-391C-455B-9D0B-4BC6EFF2F04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958305" y="2346959"/>
              <a:ext cx="8902070" cy="4107181"/>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21</xdr:col>
      <xdr:colOff>19051</xdr:colOff>
      <xdr:row>203</xdr:row>
      <xdr:rowOff>47625</xdr:rowOff>
    </xdr:from>
    <xdr:ext cx="1825262" cy="353542"/>
    <xdr:pic>
      <xdr:nvPicPr>
        <xdr:cNvPr id="8" name="Afbeelding 1">
          <a:extLst>
            <a:ext uri="{FF2B5EF4-FFF2-40B4-BE49-F238E27FC236}">
              <a16:creationId xmlns:a16="http://schemas.microsoft.com/office/drawing/2014/main" id="{60F4FAAC-7057-4E0A-AF83-213B100773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87726" y="26546175"/>
          <a:ext cx="1825262" cy="35354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180975</xdr:colOff>
      <xdr:row>193</xdr:row>
      <xdr:rowOff>9525</xdr:rowOff>
    </xdr:from>
    <xdr:to>
      <xdr:col>3</xdr:col>
      <xdr:colOff>540975</xdr:colOff>
      <xdr:row>194</xdr:row>
      <xdr:rowOff>0</xdr:rowOff>
    </xdr:to>
    <xdr:sp macro="" textlink="">
      <xdr:nvSpPr>
        <xdr:cNvPr id="3" name="PIJL-RECHTS 3">
          <a:extLst>
            <a:ext uri="{FF2B5EF4-FFF2-40B4-BE49-F238E27FC236}">
              <a16:creationId xmlns:a16="http://schemas.microsoft.com/office/drawing/2014/main" id="{C35830C3-DC37-4F43-99D5-6CA6136C3F62}"/>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194</xdr:row>
      <xdr:rowOff>7144</xdr:rowOff>
    </xdr:from>
    <xdr:to>
      <xdr:col>3</xdr:col>
      <xdr:colOff>540975</xdr:colOff>
      <xdr:row>194</xdr:row>
      <xdr:rowOff>130969</xdr:rowOff>
    </xdr:to>
    <xdr:sp macro="" textlink="">
      <xdr:nvSpPr>
        <xdr:cNvPr id="5" name="PIJL-RECHTS 3">
          <a:extLst>
            <a:ext uri="{FF2B5EF4-FFF2-40B4-BE49-F238E27FC236}">
              <a16:creationId xmlns:a16="http://schemas.microsoft.com/office/drawing/2014/main" id="{DFA56555-6C31-4B79-BDBA-92427CC8CF1A}"/>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4763</xdr:rowOff>
    </xdr:from>
    <xdr:to>
      <xdr:col>3</xdr:col>
      <xdr:colOff>540975</xdr:colOff>
      <xdr:row>195</xdr:row>
      <xdr:rowOff>128588</xdr:rowOff>
    </xdr:to>
    <xdr:sp macro="" textlink="">
      <xdr:nvSpPr>
        <xdr:cNvPr id="6" name="PIJL-RECHTS 3">
          <a:extLst>
            <a:ext uri="{FF2B5EF4-FFF2-40B4-BE49-F238E27FC236}">
              <a16:creationId xmlns:a16="http://schemas.microsoft.com/office/drawing/2014/main" id="{6E5F3412-1F75-42AF-9262-16A7BDD2BFC9}"/>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20</xdr:col>
      <xdr:colOff>123825</xdr:colOff>
      <xdr:row>15</xdr:row>
      <xdr:rowOff>9525</xdr:rowOff>
    </xdr:from>
    <xdr:to>
      <xdr:col>30</xdr:col>
      <xdr:colOff>609600</xdr:colOff>
      <xdr:row>40</xdr:row>
      <xdr:rowOff>104775</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74C81021-3960-4262-9F3B-1DCD52FEE8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162145" y="2318385"/>
              <a:ext cx="7343775" cy="380619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21</xdr:col>
      <xdr:colOff>647701</xdr:colOff>
      <xdr:row>193</xdr:row>
      <xdr:rowOff>28575</xdr:rowOff>
    </xdr:from>
    <xdr:ext cx="1836692" cy="351160"/>
    <xdr:pic>
      <xdr:nvPicPr>
        <xdr:cNvPr id="7" name="Afbeelding 1">
          <a:extLst>
            <a:ext uri="{FF2B5EF4-FFF2-40B4-BE49-F238E27FC236}">
              <a16:creationId xmlns:a16="http://schemas.microsoft.com/office/drawing/2014/main" id="{B63AFC6D-4551-45FF-918D-8B89170A83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5076" y="26136600"/>
          <a:ext cx="1836692" cy="35116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180975</xdr:colOff>
      <xdr:row>196</xdr:row>
      <xdr:rowOff>9525</xdr:rowOff>
    </xdr:from>
    <xdr:to>
      <xdr:col>3</xdr:col>
      <xdr:colOff>540975</xdr:colOff>
      <xdr:row>197</xdr:row>
      <xdr:rowOff>0</xdr:rowOff>
    </xdr:to>
    <xdr:sp macro="" textlink="">
      <xdr:nvSpPr>
        <xdr:cNvPr id="3" name="PIJL-RECHTS 3">
          <a:extLst>
            <a:ext uri="{FF2B5EF4-FFF2-40B4-BE49-F238E27FC236}">
              <a16:creationId xmlns:a16="http://schemas.microsoft.com/office/drawing/2014/main" id="{AE253417-E36D-4827-ACEA-C2EAB1E756CA}"/>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197</xdr:row>
      <xdr:rowOff>7144</xdr:rowOff>
    </xdr:from>
    <xdr:to>
      <xdr:col>3</xdr:col>
      <xdr:colOff>540975</xdr:colOff>
      <xdr:row>197</xdr:row>
      <xdr:rowOff>130969</xdr:rowOff>
    </xdr:to>
    <xdr:sp macro="" textlink="">
      <xdr:nvSpPr>
        <xdr:cNvPr id="5" name="PIJL-RECHTS 3">
          <a:extLst>
            <a:ext uri="{FF2B5EF4-FFF2-40B4-BE49-F238E27FC236}">
              <a16:creationId xmlns:a16="http://schemas.microsoft.com/office/drawing/2014/main" id="{AE2CB6B7-3ACC-41F1-B400-9AF6A22A6EF3}"/>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198</xdr:row>
      <xdr:rowOff>4763</xdr:rowOff>
    </xdr:from>
    <xdr:to>
      <xdr:col>3</xdr:col>
      <xdr:colOff>540975</xdr:colOff>
      <xdr:row>198</xdr:row>
      <xdr:rowOff>128588</xdr:rowOff>
    </xdr:to>
    <xdr:sp macro="" textlink="">
      <xdr:nvSpPr>
        <xdr:cNvPr id="6" name="PIJL-RECHTS 3">
          <a:extLst>
            <a:ext uri="{FF2B5EF4-FFF2-40B4-BE49-F238E27FC236}">
              <a16:creationId xmlns:a16="http://schemas.microsoft.com/office/drawing/2014/main" id="{BCD0FF19-E161-4A2A-A064-BFE4432707D1}"/>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20</xdr:col>
      <xdr:colOff>133350</xdr:colOff>
      <xdr:row>15</xdr:row>
      <xdr:rowOff>66676</xdr:rowOff>
    </xdr:from>
    <xdr:to>
      <xdr:col>30</xdr:col>
      <xdr:colOff>609599</xdr:colOff>
      <xdr:row>42</xdr:row>
      <xdr:rowOff>9526</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5C631E5F-DD13-4388-8152-BDD8FBAD03F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882110" y="2375536"/>
              <a:ext cx="7334249" cy="395859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21</xdr:col>
      <xdr:colOff>676276</xdr:colOff>
      <xdr:row>195</xdr:row>
      <xdr:rowOff>104775</xdr:rowOff>
    </xdr:from>
    <xdr:ext cx="1829072" cy="354970"/>
    <xdr:pic>
      <xdr:nvPicPr>
        <xdr:cNvPr id="7" name="Afbeelding 1">
          <a:extLst>
            <a:ext uri="{FF2B5EF4-FFF2-40B4-BE49-F238E27FC236}">
              <a16:creationId xmlns:a16="http://schemas.microsoft.com/office/drawing/2014/main" id="{5C021EBF-6108-4D5D-9734-7E73584E87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3651" y="26079450"/>
          <a:ext cx="1829072" cy="35497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3</xdr:col>
      <xdr:colOff>180975</xdr:colOff>
      <xdr:row>198</xdr:row>
      <xdr:rowOff>9525</xdr:rowOff>
    </xdr:from>
    <xdr:to>
      <xdr:col>3</xdr:col>
      <xdr:colOff>540975</xdr:colOff>
      <xdr:row>199</xdr:row>
      <xdr:rowOff>0</xdr:rowOff>
    </xdr:to>
    <xdr:sp macro="" textlink="">
      <xdr:nvSpPr>
        <xdr:cNvPr id="3" name="PIJL-RECHTS 3">
          <a:extLst>
            <a:ext uri="{FF2B5EF4-FFF2-40B4-BE49-F238E27FC236}">
              <a16:creationId xmlns:a16="http://schemas.microsoft.com/office/drawing/2014/main" id="{7D1A6D80-E227-4E18-80CD-4C829D04DAF6}"/>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199</xdr:row>
      <xdr:rowOff>7144</xdr:rowOff>
    </xdr:from>
    <xdr:to>
      <xdr:col>3</xdr:col>
      <xdr:colOff>540975</xdr:colOff>
      <xdr:row>199</xdr:row>
      <xdr:rowOff>130969</xdr:rowOff>
    </xdr:to>
    <xdr:sp macro="" textlink="">
      <xdr:nvSpPr>
        <xdr:cNvPr id="5" name="PIJL-RECHTS 3">
          <a:extLst>
            <a:ext uri="{FF2B5EF4-FFF2-40B4-BE49-F238E27FC236}">
              <a16:creationId xmlns:a16="http://schemas.microsoft.com/office/drawing/2014/main" id="{D8A25652-5AF8-45CA-9FF8-B8C013DDB4AC}"/>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200</xdr:row>
      <xdr:rowOff>4763</xdr:rowOff>
    </xdr:from>
    <xdr:to>
      <xdr:col>3</xdr:col>
      <xdr:colOff>540975</xdr:colOff>
      <xdr:row>200</xdr:row>
      <xdr:rowOff>128588</xdr:rowOff>
    </xdr:to>
    <xdr:sp macro="" textlink="">
      <xdr:nvSpPr>
        <xdr:cNvPr id="6" name="PIJL-RECHTS 3">
          <a:extLst>
            <a:ext uri="{FF2B5EF4-FFF2-40B4-BE49-F238E27FC236}">
              <a16:creationId xmlns:a16="http://schemas.microsoft.com/office/drawing/2014/main" id="{4C396E15-A281-473C-AF5A-E4D1DD1CF7AA}"/>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20</xdr:col>
      <xdr:colOff>57150</xdr:colOff>
      <xdr:row>15</xdr:row>
      <xdr:rowOff>38100</xdr:rowOff>
    </xdr:from>
    <xdr:to>
      <xdr:col>30</xdr:col>
      <xdr:colOff>600075</xdr:colOff>
      <xdr:row>41</xdr:row>
      <xdr:rowOff>0</xdr:rowOff>
    </xdr:to>
    <mc:AlternateContent xmlns:mc="http://schemas.openxmlformats.org/markup-compatibility/2006">
      <mc:Choice xmlns:cx1="http://schemas.microsoft.com/office/drawing/2015/9/8/chartex" Requires="cx1">
        <xdr:graphicFrame macro="">
          <xdr:nvGraphicFramePr>
            <xdr:cNvPr id="2" name="Chart 9">
              <a:extLst>
                <a:ext uri="{FF2B5EF4-FFF2-40B4-BE49-F238E27FC236}">
                  <a16:creationId xmlns:a16="http://schemas.microsoft.com/office/drawing/2014/main" id="{9420F007-406C-43C6-8516-8E97487F4A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836390" y="2346960"/>
              <a:ext cx="7400925" cy="381762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21</xdr:col>
      <xdr:colOff>47626</xdr:colOff>
      <xdr:row>198</xdr:row>
      <xdr:rowOff>9525</xdr:rowOff>
    </xdr:from>
    <xdr:ext cx="1840502" cy="351160"/>
    <xdr:pic>
      <xdr:nvPicPr>
        <xdr:cNvPr id="7" name="Afbeelding 1">
          <a:extLst>
            <a:ext uri="{FF2B5EF4-FFF2-40B4-BE49-F238E27FC236}">
              <a16:creationId xmlns:a16="http://schemas.microsoft.com/office/drawing/2014/main" id="{4A37057D-6181-4C5F-8AEA-A5D7B8A1B0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20801" y="26650950"/>
          <a:ext cx="1840502" cy="351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72</xdr:col>
      <xdr:colOff>152400</xdr:colOff>
      <xdr:row>12</xdr:row>
      <xdr:rowOff>114299</xdr:rowOff>
    </xdr:from>
    <xdr:to>
      <xdr:col>77</xdr:col>
      <xdr:colOff>95250</xdr:colOff>
      <xdr:row>25</xdr:row>
      <xdr:rowOff>76200</xdr:rowOff>
    </xdr:to>
    <xdr:sp macro="" textlink="">
      <xdr:nvSpPr>
        <xdr:cNvPr id="2" name="Rectangle 1">
          <a:extLst>
            <a:ext uri="{FF2B5EF4-FFF2-40B4-BE49-F238E27FC236}">
              <a16:creationId xmlns:a16="http://schemas.microsoft.com/office/drawing/2014/main" id="{BEE49058-7954-48EF-9FEC-CA6567B294BB}"/>
            </a:ext>
          </a:extLst>
        </xdr:cNvPr>
        <xdr:cNvSpPr/>
      </xdr:nvSpPr>
      <xdr:spPr>
        <a:xfrm>
          <a:off x="31546800" y="1714499"/>
          <a:ext cx="3371850" cy="1704976"/>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maart 2022 zijn FWG 5 en 10 komen te vervallen. Ook zijn een aantal van de onderste periodieken verwijderd in de FWG schalen 15 t/m 55. Voor FWG 25 t/m 55 wordt voor zij-instromers de nieuwe instapperiodiek gebruikt.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80</xdr:col>
      <xdr:colOff>381000</xdr:colOff>
      <xdr:row>13</xdr:row>
      <xdr:rowOff>123825</xdr:rowOff>
    </xdr:from>
    <xdr:to>
      <xdr:col>85</xdr:col>
      <xdr:colOff>312644</xdr:colOff>
      <xdr:row>25</xdr:row>
      <xdr:rowOff>101078</xdr:rowOff>
    </xdr:to>
    <xdr:sp macro="" textlink="">
      <xdr:nvSpPr>
        <xdr:cNvPr id="2" name="Rectangle 1">
          <a:extLst>
            <a:ext uri="{FF2B5EF4-FFF2-40B4-BE49-F238E27FC236}">
              <a16:creationId xmlns:a16="http://schemas.microsoft.com/office/drawing/2014/main" id="{1F0F44CE-A884-4D66-8089-1CC924A1865C}"/>
            </a:ext>
          </a:extLst>
        </xdr:cNvPr>
        <xdr:cNvSpPr/>
      </xdr:nvSpPr>
      <xdr:spPr>
        <a:xfrm>
          <a:off x="59464575" y="1981200"/>
          <a:ext cx="3360644" cy="1596503"/>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mei 2022 vervalt de eerste trede voor functiegroep 35 t/m 50 en wordt er aan het eind een trede toegevoegd.</a:t>
          </a:r>
        </a:p>
        <a:p>
          <a:pPr algn="l"/>
          <a:r>
            <a:rPr lang="en-US" sz="900" b="0" i="0" baseline="0">
              <a:solidFill>
                <a:sysClr val="windowText" lastClr="000000"/>
              </a:solidFill>
              <a:latin typeface="Segoe UI" panose="020B0502040204020203" pitchFamily="34" charset="0"/>
              <a:cs typeface="Segoe UI" panose="020B0502040204020203" pitchFamily="34" charset="0"/>
            </a:rPr>
            <a:t>- ** Vanaf 1 mei 2023 vervalt de eerste trede voor functiegroep 40 en 45 en wordt er aan het eind een trede toegevoegd. Deze nieuwe treden worden niet gewogen over het jaar.</a:t>
          </a:r>
        </a:p>
      </xdr:txBody>
    </xdr:sp>
    <xdr:clientData/>
  </xdr:twoCellAnchor>
</xdr:wsDr>
</file>

<file path=xl/persons/person.xml><?xml version="1.0" encoding="utf-8"?>
<personList xmlns="http://schemas.microsoft.com/office/spreadsheetml/2018/threadedcomments" xmlns:x="http://schemas.openxmlformats.org/spreadsheetml/2006/main">
  <person displayName="Enzo van den Maagdenberg" id="{FF3A72C3-5743-4D5A-8919-0D8D5F620A0F}" userId="S::e.vdmaagdenberg@berenschot.nl::3fce9730-9f2b-4693-8b7a-8b6e01a512b2" providerId="AD"/>
</personList>
</file>

<file path=xl/theme/theme1.xml><?xml version="1.0" encoding="utf-8"?>
<a:theme xmlns:a="http://schemas.openxmlformats.org/drawingml/2006/main" name="Office Theme">
  <a:themeElements>
    <a:clrScheme name="Berenschot PowerPoint">
      <a:dk1>
        <a:srgbClr val="1A3877"/>
      </a:dk1>
      <a:lt1>
        <a:srgbClr val="FFFFFF"/>
      </a:lt1>
      <a:dk2>
        <a:srgbClr val="1A3877"/>
      </a:dk2>
      <a:lt2>
        <a:srgbClr val="FFFFFF"/>
      </a:lt2>
      <a:accent1>
        <a:srgbClr val="41B6E6"/>
      </a:accent1>
      <a:accent2>
        <a:srgbClr val="007749"/>
      </a:accent2>
      <a:accent3>
        <a:srgbClr val="BA0C2F"/>
      </a:accent3>
      <a:accent4>
        <a:srgbClr val="FF8200"/>
      </a:accent4>
      <a:accent5>
        <a:srgbClr val="FFD100"/>
      </a:accent5>
      <a:accent6>
        <a:srgbClr val="1A3877"/>
      </a:accent6>
      <a:hlink>
        <a:srgbClr val="41B6E6"/>
      </a:hlink>
      <a:folHlink>
        <a:srgbClr val="0077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2" dT="2025-06-25T10:50:18.12" personId="{FF3A72C3-5743-4D5A-8919-0D8D5F620A0F}" id="{4C326F25-EB6C-4658-BAB6-C0272DD7E21F}">
    <text>Aanpassen als aller laatste</text>
  </threadedComment>
  <threadedComment ref="C52" dT="2025-06-25T11:03:50.60" personId="{FF3A72C3-5743-4D5A-8919-0D8D5F620A0F}" id="{B8933FB4-6672-42C6-8A43-78B3228CE124}" parentId="{4C326F25-EB6C-4658-BAB6-C0272DD7E21F}">
    <text xml:space="preserve">Sociaal werk : Vanaf 1 januari 2025 worden de uitloopschalen U1 en U2 toegevoegd aan de reguliere schalen. Dit betekent dat er per schaal 2 periodieknummers bij komen en de periodieknummers U1 en U2 vervallen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rijksoverheid.nl/documenten/begrotingen/2024/09/17/xvi-volksgezondheid-welzijn-en-sport-rijksbegroting-2025" TargetMode="External"/><Relationship Id="rId7" Type="http://schemas.openxmlformats.org/officeDocument/2006/relationships/printerSettings" Target="../printerSettings/printerSettings13.bin"/><Relationship Id="rId2" Type="http://schemas.openxmlformats.org/officeDocument/2006/relationships/hyperlink" Target="https://www.pfzw.nl/werkgevers/premie-en-factuur/premiepercentages-en-franchises/premiepercentages.html" TargetMode="External"/><Relationship Id="rId1" Type="http://schemas.openxmlformats.org/officeDocument/2006/relationships/hyperlink" Target="https://www.pfzw.nl/werkgevers/premie-en-factuur/premiepercentages-en-franchises/premiepercentages.html" TargetMode="External"/><Relationship Id="rId6" Type="http://schemas.openxmlformats.org/officeDocument/2006/relationships/hyperlink" Target="https://www.pfzw.nl/werkgevers/premie-en-factuur/premiepercentages-en-franchises/premiepercentages.html" TargetMode="External"/><Relationship Id="rId5" Type="http://schemas.openxmlformats.org/officeDocument/2006/relationships/hyperlink" Target="https://www.pfzw.nl/werkgevers/premie-en-factuur/premiepercentages-en-franchises/premiepercentages.html" TargetMode="External"/><Relationship Id="rId4" Type="http://schemas.openxmlformats.org/officeDocument/2006/relationships/hyperlink" Target="https://www.pfzw.nl/werkgevers/premie-en-factuur/premiepercentages-en-franchises/premiepercentages.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333E-A372-407A-B9BC-C8786560A2C0}">
  <sheetPr codeName="Blad1">
    <tabColor theme="0" tint="-0.34998626667073579"/>
  </sheetPr>
  <dimension ref="A1:S90"/>
  <sheetViews>
    <sheetView showGridLines="0" zoomScale="115" zoomScaleNormal="115" workbookViewId="0">
      <selection activeCell="C8" sqref="C8"/>
    </sheetView>
  </sheetViews>
  <sheetFormatPr defaultColWidth="0" defaultRowHeight="11.4" zeroHeight="1" x14ac:dyDescent="0.25"/>
  <cols>
    <col min="1" max="2" width="2.09765625" style="27" customWidth="1"/>
    <col min="3" max="3" width="155.3984375" style="27" customWidth="1"/>
    <col min="4" max="4" width="9" style="27" customWidth="1"/>
    <col min="5" max="16384" width="0" style="27" hidden="1"/>
  </cols>
  <sheetData>
    <row r="1" spans="1:19" ht="16.8" x14ac:dyDescent="0.4">
      <c r="A1" s="145" t="s">
        <v>0</v>
      </c>
      <c r="B1" s="146"/>
      <c r="C1" s="147"/>
      <c r="D1" s="148"/>
      <c r="E1" s="161"/>
      <c r="F1" s="161"/>
      <c r="G1" s="161"/>
      <c r="H1" s="161"/>
      <c r="I1" s="161"/>
      <c r="J1" s="161"/>
      <c r="K1" s="161"/>
      <c r="L1" s="161"/>
      <c r="M1" s="161"/>
      <c r="N1" s="161"/>
      <c r="O1" s="161"/>
      <c r="P1" s="161"/>
      <c r="Q1" s="161"/>
      <c r="R1" s="161"/>
      <c r="S1" s="161"/>
    </row>
    <row r="2" spans="1:19" x14ac:dyDescent="0.25">
      <c r="A2" s="149"/>
      <c r="B2" s="1"/>
      <c r="C2" s="1"/>
      <c r="D2" s="150"/>
    </row>
    <row r="3" spans="1:19" x14ac:dyDescent="0.25">
      <c r="A3" s="149"/>
      <c r="B3" s="1" t="s">
        <v>757</v>
      </c>
      <c r="C3" s="1"/>
      <c r="D3" s="150"/>
    </row>
    <row r="4" spans="1:19" x14ac:dyDescent="0.25">
      <c r="A4" s="149"/>
      <c r="B4" s="1" t="s">
        <v>1</v>
      </c>
      <c r="C4" s="1"/>
      <c r="D4" s="150"/>
    </row>
    <row r="5" spans="1:19" x14ac:dyDescent="0.25">
      <c r="A5" s="149"/>
      <c r="B5" s="1" t="s">
        <v>2</v>
      </c>
      <c r="C5" s="1"/>
      <c r="D5" s="150"/>
    </row>
    <row r="6" spans="1:19" x14ac:dyDescent="0.25">
      <c r="A6" s="149"/>
      <c r="B6" s="1"/>
      <c r="C6" s="1"/>
      <c r="D6" s="150"/>
    </row>
    <row r="7" spans="1:19" x14ac:dyDescent="0.25">
      <c r="A7" s="149"/>
      <c r="B7" s="151" t="s">
        <v>3</v>
      </c>
      <c r="C7" s="1"/>
      <c r="D7" s="150"/>
    </row>
    <row r="8" spans="1:19" ht="22.8" x14ac:dyDescent="0.25">
      <c r="A8" s="149"/>
      <c r="B8" s="143" t="s">
        <v>4</v>
      </c>
      <c r="C8" s="144" t="s">
        <v>5</v>
      </c>
      <c r="D8" s="150"/>
    </row>
    <row r="9" spans="1:19" ht="22.8" x14ac:dyDescent="0.25">
      <c r="A9" s="149"/>
      <c r="B9" s="143" t="s">
        <v>4</v>
      </c>
      <c r="C9" s="144" t="s">
        <v>6</v>
      </c>
      <c r="D9" s="150"/>
    </row>
    <row r="10" spans="1:19" ht="22.8" x14ac:dyDescent="0.25">
      <c r="A10" s="149"/>
      <c r="B10" s="143" t="s">
        <v>4</v>
      </c>
      <c r="C10" s="144" t="s">
        <v>7</v>
      </c>
      <c r="D10" s="150"/>
    </row>
    <row r="11" spans="1:19" ht="11.4" customHeight="1" x14ac:dyDescent="0.25">
      <c r="A11" s="149"/>
      <c r="B11" s="143" t="s">
        <v>4</v>
      </c>
      <c r="C11" s="181" t="s">
        <v>8</v>
      </c>
      <c r="D11" s="150"/>
    </row>
    <row r="12" spans="1:19" x14ac:dyDescent="0.25">
      <c r="A12" s="149"/>
      <c r="B12" s="143" t="s">
        <v>4</v>
      </c>
      <c r="C12" s="144" t="s">
        <v>9</v>
      </c>
      <c r="D12" s="150"/>
    </row>
    <row r="13" spans="1:19" x14ac:dyDescent="0.25">
      <c r="A13" s="149"/>
      <c r="B13" s="143" t="s">
        <v>4</v>
      </c>
      <c r="C13" s="144" t="s">
        <v>10</v>
      </c>
      <c r="D13" s="150"/>
    </row>
    <row r="14" spans="1:19" x14ac:dyDescent="0.25">
      <c r="A14" s="149"/>
      <c r="B14" s="143" t="s">
        <v>4</v>
      </c>
      <c r="C14" s="144" t="s">
        <v>11</v>
      </c>
      <c r="D14" s="150"/>
    </row>
    <row r="15" spans="1:19" x14ac:dyDescent="0.25">
      <c r="A15" s="149"/>
      <c r="B15" s="142"/>
      <c r="C15" s="152" t="s">
        <v>12</v>
      </c>
      <c r="D15" s="150"/>
    </row>
    <row r="16" spans="1:19" x14ac:dyDescent="0.25">
      <c r="A16" s="149"/>
      <c r="B16" s="142"/>
      <c r="C16" s="152" t="s">
        <v>13</v>
      </c>
      <c r="D16" s="150"/>
    </row>
    <row r="17" spans="1:4" x14ac:dyDescent="0.25">
      <c r="A17" s="149"/>
      <c r="B17" s="142"/>
      <c r="C17" s="152" t="s">
        <v>14</v>
      </c>
      <c r="D17" s="150"/>
    </row>
    <row r="18" spans="1:4" ht="34.200000000000003" x14ac:dyDescent="0.25">
      <c r="A18" s="149"/>
      <c r="B18" s="143" t="s">
        <v>4</v>
      </c>
      <c r="C18" s="165" t="s">
        <v>15</v>
      </c>
      <c r="D18" s="150"/>
    </row>
    <row r="19" spans="1:4" x14ac:dyDescent="0.25">
      <c r="A19" s="149"/>
      <c r="B19" s="142"/>
      <c r="C19" s="152"/>
      <c r="D19" s="150"/>
    </row>
    <row r="20" spans="1:4" x14ac:dyDescent="0.25">
      <c r="A20" s="149"/>
      <c r="B20" s="153" t="s">
        <v>16</v>
      </c>
      <c r="C20" s="154"/>
      <c r="D20" s="150"/>
    </row>
    <row r="21" spans="1:4" x14ac:dyDescent="0.25">
      <c r="A21" s="149"/>
      <c r="B21" s="143" t="s">
        <v>4</v>
      </c>
      <c r="C21" s="144" t="s">
        <v>17</v>
      </c>
      <c r="D21" s="150"/>
    </row>
    <row r="22" spans="1:4" x14ac:dyDescent="0.25">
      <c r="A22" s="149"/>
      <c r="B22" s="408">
        <v>1</v>
      </c>
      <c r="C22" s="144" t="s">
        <v>18</v>
      </c>
      <c r="D22" s="150"/>
    </row>
    <row r="23" spans="1:4" x14ac:dyDescent="0.25">
      <c r="A23" s="149"/>
      <c r="B23" s="408">
        <v>2</v>
      </c>
      <c r="C23" s="144" t="s">
        <v>19</v>
      </c>
      <c r="D23" s="150"/>
    </row>
    <row r="24" spans="1:4" x14ac:dyDescent="0.25">
      <c r="A24" s="149"/>
      <c r="B24" s="408">
        <v>3</v>
      </c>
      <c r="C24" s="144" t="s">
        <v>20</v>
      </c>
      <c r="D24" s="150"/>
    </row>
    <row r="25" spans="1:4" x14ac:dyDescent="0.25">
      <c r="A25" s="149"/>
      <c r="B25" s="408">
        <v>4</v>
      </c>
      <c r="C25" s="144" t="s">
        <v>21</v>
      </c>
      <c r="D25" s="150"/>
    </row>
    <row r="26" spans="1:4" x14ac:dyDescent="0.25">
      <c r="A26" s="149"/>
      <c r="B26" s="408">
        <v>5</v>
      </c>
      <c r="C26" s="144" t="s">
        <v>22</v>
      </c>
      <c r="D26" s="150"/>
    </row>
    <row r="27" spans="1:4" x14ac:dyDescent="0.25">
      <c r="A27" s="149"/>
      <c r="B27" s="408">
        <v>6</v>
      </c>
      <c r="C27" s="144" t="s">
        <v>23</v>
      </c>
      <c r="D27" s="150"/>
    </row>
    <row r="28" spans="1:4" x14ac:dyDescent="0.25">
      <c r="A28" s="149"/>
      <c r="B28" s="143" t="s">
        <v>4</v>
      </c>
      <c r="C28" s="144" t="s">
        <v>24</v>
      </c>
      <c r="D28" s="150"/>
    </row>
    <row r="29" spans="1:4" x14ac:dyDescent="0.25">
      <c r="A29" s="149"/>
      <c r="B29" s="143"/>
      <c r="C29" s="144"/>
      <c r="D29" s="150"/>
    </row>
    <row r="30" spans="1:4" x14ac:dyDescent="0.25">
      <c r="A30" s="149"/>
      <c r="B30" s="153" t="s">
        <v>25</v>
      </c>
      <c r="C30" s="144"/>
      <c r="D30" s="150"/>
    </row>
    <row r="31" spans="1:4" x14ac:dyDescent="0.25">
      <c r="A31" s="149"/>
      <c r="B31" s="143" t="s">
        <v>4</v>
      </c>
      <c r="C31" s="144" t="s">
        <v>26</v>
      </c>
      <c r="D31" s="150"/>
    </row>
    <row r="32" spans="1:4" x14ac:dyDescent="0.25">
      <c r="A32" s="149"/>
      <c r="B32" s="166" t="s">
        <v>27</v>
      </c>
      <c r="C32" s="144"/>
      <c r="D32" s="150"/>
    </row>
    <row r="33" spans="1:4" x14ac:dyDescent="0.25">
      <c r="A33" s="149"/>
      <c r="B33" s="143" t="s">
        <v>4</v>
      </c>
      <c r="C33" s="144" t="s">
        <v>28</v>
      </c>
      <c r="D33" s="150"/>
    </row>
    <row r="34" spans="1:4" ht="34.200000000000003" x14ac:dyDescent="0.25">
      <c r="A34" s="149"/>
      <c r="B34" s="143" t="s">
        <v>4</v>
      </c>
      <c r="C34" s="144" t="s">
        <v>29</v>
      </c>
      <c r="D34" s="150"/>
    </row>
    <row r="35" spans="1:4" ht="34.200000000000003" x14ac:dyDescent="0.25">
      <c r="A35" s="149"/>
      <c r="B35" s="143" t="s">
        <v>4</v>
      </c>
      <c r="C35" s="144" t="s">
        <v>30</v>
      </c>
      <c r="D35" s="150"/>
    </row>
    <row r="36" spans="1:4" x14ac:dyDescent="0.25">
      <c r="A36" s="149"/>
      <c r="B36" s="143" t="s">
        <v>4</v>
      </c>
      <c r="C36" s="144" t="s">
        <v>31</v>
      </c>
      <c r="D36" s="150"/>
    </row>
    <row r="37" spans="1:4" x14ac:dyDescent="0.25">
      <c r="A37" s="149"/>
      <c r="B37" s="166" t="s">
        <v>32</v>
      </c>
      <c r="C37" s="144"/>
      <c r="D37" s="150"/>
    </row>
    <row r="38" spans="1:4" ht="21" customHeight="1" x14ac:dyDescent="0.25">
      <c r="A38" s="149"/>
      <c r="B38" s="155" t="s">
        <v>4</v>
      </c>
      <c r="C38" s="144" t="s">
        <v>33</v>
      </c>
      <c r="D38" s="150"/>
    </row>
    <row r="39" spans="1:4" x14ac:dyDescent="0.25">
      <c r="A39" s="149"/>
      <c r="B39" s="143" t="s">
        <v>4</v>
      </c>
      <c r="C39" s="144" t="s">
        <v>34</v>
      </c>
      <c r="D39" s="150"/>
    </row>
    <row r="40" spans="1:4" x14ac:dyDescent="0.25">
      <c r="A40" s="149"/>
      <c r="B40" s="143" t="s">
        <v>4</v>
      </c>
      <c r="C40" s="144" t="s">
        <v>35</v>
      </c>
      <c r="D40" s="150"/>
    </row>
    <row r="41" spans="1:4" x14ac:dyDescent="0.25">
      <c r="A41" s="149"/>
      <c r="B41" s="166" t="s">
        <v>36</v>
      </c>
      <c r="C41" s="144"/>
      <c r="D41" s="150"/>
    </row>
    <row r="42" spans="1:4" ht="30" customHeight="1" x14ac:dyDescent="0.25">
      <c r="A42" s="149"/>
      <c r="B42" s="143" t="s">
        <v>4</v>
      </c>
      <c r="C42" s="144" t="s">
        <v>37</v>
      </c>
      <c r="D42" s="150"/>
    </row>
    <row r="43" spans="1:4" x14ac:dyDescent="0.25">
      <c r="A43" s="149"/>
      <c r="B43" s="143"/>
      <c r="C43" s="144"/>
      <c r="D43" s="150"/>
    </row>
    <row r="44" spans="1:4" x14ac:dyDescent="0.25">
      <c r="A44" s="149"/>
      <c r="B44" s="153" t="s">
        <v>38</v>
      </c>
      <c r="C44" s="1"/>
      <c r="D44" s="150"/>
    </row>
    <row r="45" spans="1:4" ht="22.8" x14ac:dyDescent="0.25">
      <c r="A45" s="149"/>
      <c r="B45" s="143" t="s">
        <v>4</v>
      </c>
      <c r="C45" s="156" t="s">
        <v>39</v>
      </c>
      <c r="D45" s="150"/>
    </row>
    <row r="46" spans="1:4" s="412" customFormat="1" ht="22.8" x14ac:dyDescent="0.4">
      <c r="A46" s="409"/>
      <c r="B46" s="143" t="s">
        <v>4</v>
      </c>
      <c r="C46" s="410" t="s">
        <v>40</v>
      </c>
      <c r="D46" s="411"/>
    </row>
    <row r="47" spans="1:4" x14ac:dyDescent="0.25">
      <c r="A47" s="149"/>
      <c r="B47" s="143" t="s">
        <v>4</v>
      </c>
      <c r="C47" s="155" t="s">
        <v>41</v>
      </c>
      <c r="D47" s="150"/>
    </row>
    <row r="48" spans="1:4" x14ac:dyDescent="0.25">
      <c r="A48" s="149"/>
      <c r="B48" s="143"/>
      <c r="C48" s="144"/>
      <c r="D48" s="150"/>
    </row>
    <row r="49" spans="1:4" x14ac:dyDescent="0.25">
      <c r="A49" s="149"/>
      <c r="B49" s="153" t="s">
        <v>42</v>
      </c>
      <c r="C49" s="1"/>
      <c r="D49" s="150"/>
    </row>
    <row r="50" spans="1:4" x14ac:dyDescent="0.25">
      <c r="A50" s="149"/>
      <c r="B50" s="143" t="s">
        <v>4</v>
      </c>
      <c r="C50" s="144" t="s">
        <v>43</v>
      </c>
      <c r="D50" s="150"/>
    </row>
    <row r="51" spans="1:4" ht="22.8" x14ac:dyDescent="0.25">
      <c r="A51" s="149"/>
      <c r="B51" s="143" t="s">
        <v>4</v>
      </c>
      <c r="C51" s="167" t="s">
        <v>44</v>
      </c>
      <c r="D51" s="150"/>
    </row>
    <row r="52" spans="1:4" x14ac:dyDescent="0.25">
      <c r="A52" s="149"/>
      <c r="B52" s="143"/>
      <c r="C52" s="144"/>
      <c r="D52" s="150"/>
    </row>
    <row r="53" spans="1:4" x14ac:dyDescent="0.25">
      <c r="A53" s="149"/>
      <c r="B53" s="153" t="s">
        <v>45</v>
      </c>
      <c r="C53" s="144"/>
      <c r="D53" s="150"/>
    </row>
    <row r="54" spans="1:4" ht="22.8" x14ac:dyDescent="0.25">
      <c r="A54" s="149"/>
      <c r="B54" s="143" t="s">
        <v>4</v>
      </c>
      <c r="C54" s="199" t="s">
        <v>46</v>
      </c>
      <c r="D54" s="150"/>
    </row>
    <row r="55" spans="1:4" ht="22.8" x14ac:dyDescent="0.25">
      <c r="A55" s="149"/>
      <c r="B55" s="143" t="s">
        <v>4</v>
      </c>
      <c r="C55" s="144" t="s">
        <v>47</v>
      </c>
      <c r="D55" s="150"/>
    </row>
    <row r="56" spans="1:4" ht="22.8" x14ac:dyDescent="0.25">
      <c r="A56" s="149"/>
      <c r="B56" s="143" t="s">
        <v>4</v>
      </c>
      <c r="C56" s="144" t="s">
        <v>48</v>
      </c>
      <c r="D56" s="150"/>
    </row>
    <row r="57" spans="1:4" ht="22.8" x14ac:dyDescent="0.25">
      <c r="A57" s="149"/>
      <c r="B57" s="143" t="s">
        <v>4</v>
      </c>
      <c r="C57" s="144" t="s">
        <v>49</v>
      </c>
      <c r="D57" s="150"/>
    </row>
    <row r="58" spans="1:4" x14ac:dyDescent="0.25">
      <c r="A58" s="149"/>
      <c r="B58" s="143" t="s">
        <v>4</v>
      </c>
      <c r="C58" s="144" t="s">
        <v>50</v>
      </c>
      <c r="D58" s="150"/>
    </row>
    <row r="59" spans="1:4" ht="45.6" x14ac:dyDescent="0.25">
      <c r="A59" s="149"/>
      <c r="B59" s="143" t="s">
        <v>4</v>
      </c>
      <c r="C59" s="144" t="s">
        <v>51</v>
      </c>
      <c r="D59" s="150"/>
    </row>
    <row r="60" spans="1:4" ht="22.8" x14ac:dyDescent="0.25">
      <c r="A60" s="149"/>
      <c r="B60" s="143" t="s">
        <v>4</v>
      </c>
      <c r="C60" s="144" t="s">
        <v>52</v>
      </c>
      <c r="D60" s="150"/>
    </row>
    <row r="61" spans="1:4" x14ac:dyDescent="0.25">
      <c r="A61" s="149"/>
      <c r="B61" s="143"/>
      <c r="C61" s="144"/>
      <c r="D61" s="150"/>
    </row>
    <row r="62" spans="1:4" x14ac:dyDescent="0.25">
      <c r="A62" s="149"/>
      <c r="B62" s="153" t="s">
        <v>53</v>
      </c>
      <c r="C62" s="1"/>
      <c r="D62" s="150"/>
    </row>
    <row r="63" spans="1:4" x14ac:dyDescent="0.25">
      <c r="A63" s="149"/>
      <c r="B63" s="44" t="s">
        <v>4</v>
      </c>
      <c r="C63" s="144" t="s">
        <v>54</v>
      </c>
      <c r="D63" s="150"/>
    </row>
    <row r="64" spans="1:4" x14ac:dyDescent="0.25">
      <c r="A64" s="149"/>
      <c r="B64" s="44" t="s">
        <v>4</v>
      </c>
      <c r="C64" s="144" t="s">
        <v>55</v>
      </c>
      <c r="D64" s="150"/>
    </row>
    <row r="65" spans="1:4" x14ac:dyDescent="0.25">
      <c r="A65" s="149"/>
      <c r="B65" s="44" t="s">
        <v>4</v>
      </c>
      <c r="C65" s="144" t="s">
        <v>56</v>
      </c>
      <c r="D65" s="150"/>
    </row>
    <row r="66" spans="1:4" ht="22.8" x14ac:dyDescent="0.25">
      <c r="A66" s="149"/>
      <c r="B66" s="44" t="s">
        <v>4</v>
      </c>
      <c r="C66" s="144" t="s">
        <v>57</v>
      </c>
      <c r="D66" s="150"/>
    </row>
    <row r="67" spans="1:4" ht="21.75" customHeight="1" x14ac:dyDescent="0.25">
      <c r="A67" s="149"/>
      <c r="B67" s="143" t="s">
        <v>4</v>
      </c>
      <c r="C67" s="137" t="s">
        <v>58</v>
      </c>
      <c r="D67" s="150"/>
    </row>
    <row r="68" spans="1:4" ht="22.8" x14ac:dyDescent="0.25">
      <c r="A68" s="149"/>
      <c r="B68" s="143" t="s">
        <v>4</v>
      </c>
      <c r="C68" s="137" t="s">
        <v>59</v>
      </c>
      <c r="D68" s="150"/>
    </row>
    <row r="69" spans="1:4" x14ac:dyDescent="0.25">
      <c r="A69" s="149"/>
      <c r="B69" s="143"/>
      <c r="C69" s="1" t="s">
        <v>60</v>
      </c>
      <c r="D69" s="150"/>
    </row>
    <row r="70" spans="1:4" x14ac:dyDescent="0.25">
      <c r="A70" s="149"/>
      <c r="B70" s="153" t="s">
        <v>61</v>
      </c>
      <c r="C70" s="1"/>
      <c r="D70" s="150"/>
    </row>
    <row r="71" spans="1:4" x14ac:dyDescent="0.25">
      <c r="A71" s="149"/>
      <c r="B71" s="44" t="s">
        <v>4</v>
      </c>
      <c r="C71" s="144" t="s">
        <v>62</v>
      </c>
      <c r="D71" s="150"/>
    </row>
    <row r="72" spans="1:4" ht="32.25" customHeight="1" x14ac:dyDescent="0.25">
      <c r="A72" s="168"/>
      <c r="B72" s="169" t="s">
        <v>4</v>
      </c>
      <c r="C72" s="156" t="s">
        <v>63</v>
      </c>
      <c r="D72" s="170"/>
    </row>
    <row r="73" spans="1:4" x14ac:dyDescent="0.25">
      <c r="A73" s="168"/>
      <c r="B73" s="169" t="s">
        <v>4</v>
      </c>
      <c r="C73" s="156" t="s">
        <v>64</v>
      </c>
      <c r="D73" s="170"/>
    </row>
    <row r="74" spans="1:4" x14ac:dyDescent="0.25">
      <c r="A74" s="157"/>
      <c r="B74" s="158"/>
      <c r="C74" s="159"/>
      <c r="D74" s="160"/>
    </row>
    <row r="75" spans="1:4" hidden="1" x14ac:dyDescent="0.25">
      <c r="B75" s="162"/>
      <c r="C75" s="163"/>
    </row>
    <row r="76" spans="1:4" hidden="1" x14ac:dyDescent="0.25">
      <c r="B76" s="162"/>
    </row>
    <row r="77" spans="1:4" hidden="1" x14ac:dyDescent="0.25">
      <c r="B77" s="162"/>
      <c r="C77" s="163"/>
    </row>
    <row r="78" spans="1:4" hidden="1" x14ac:dyDescent="0.25">
      <c r="B78" s="164"/>
    </row>
    <row r="79" spans="1:4" hidden="1" x14ac:dyDescent="0.25">
      <c r="B79" s="164"/>
    </row>
    <row r="80" spans="1:4" hidden="1" x14ac:dyDescent="0.25">
      <c r="B80" s="164"/>
    </row>
    <row r="81" spans="2:2" hidden="1" x14ac:dyDescent="0.25">
      <c r="B81" s="164"/>
    </row>
    <row r="82" spans="2:2" hidden="1" x14ac:dyDescent="0.25">
      <c r="B82" s="164"/>
    </row>
    <row r="83" spans="2:2" hidden="1" x14ac:dyDescent="0.25">
      <c r="B83" s="164"/>
    </row>
    <row r="84" spans="2:2" hidden="1" x14ac:dyDescent="0.25">
      <c r="B84" s="164"/>
    </row>
    <row r="85" spans="2:2" hidden="1" x14ac:dyDescent="0.25">
      <c r="B85" s="164"/>
    </row>
    <row r="86" spans="2:2" hidden="1" x14ac:dyDescent="0.25">
      <c r="B86" s="164"/>
    </row>
    <row r="87" spans="2:2" hidden="1" x14ac:dyDescent="0.25">
      <c r="B87" s="164"/>
    </row>
    <row r="88" spans="2:2" hidden="1" x14ac:dyDescent="0.25">
      <c r="B88" s="164"/>
    </row>
    <row r="89" spans="2:2" hidden="1" x14ac:dyDescent="0.25">
      <c r="B89" s="164"/>
    </row>
    <row r="90" spans="2:2" hidden="1" x14ac:dyDescent="0.25">
      <c r="B90" s="164"/>
    </row>
  </sheetData>
  <sheetProtection algorithmName="SHA-512" hashValue="W3bk2Rj/4qpueLhzBtUoIUL2hJD2hsHKvqiuWl2vwLmEQnwkfUQmqkDuPiCjEqFbslQ+rDDzF0mqEmZzAHstCQ==" saltValue="SL+HHSOi8jXM7MP3+6Q5s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24-C51A-45FB-BA69-5A19F7EC2B79}">
  <sheetPr codeName="Blad9">
    <tabColor theme="7" tint="0.79998168889431442"/>
  </sheetPr>
  <dimension ref="A1:DK234"/>
  <sheetViews>
    <sheetView showGridLines="0" zoomScale="85" zoomScaleNormal="85" workbookViewId="0">
      <selection activeCell="J35" sqref="J35"/>
    </sheetView>
  </sheetViews>
  <sheetFormatPr defaultColWidth="0" defaultRowHeight="11.4" zeroHeight="1" x14ac:dyDescent="0.25"/>
  <cols>
    <col min="1" max="1" width="11.09765625" style="523" customWidth="1"/>
    <col min="2" max="2" width="9" style="523" customWidth="1"/>
    <col min="3" max="3" width="12.5" style="523" customWidth="1"/>
    <col min="4" max="76" width="9" style="523" customWidth="1"/>
    <col min="77" max="78" width="27.09765625" style="524" customWidth="1"/>
    <col min="79" max="79" width="21" style="524" customWidth="1"/>
    <col min="80" max="80" width="10.5" style="524" bestFit="1" customWidth="1"/>
    <col min="81" max="87" width="9" style="27" customWidth="1"/>
    <col min="88" max="115" width="0" style="27" hidden="1" customWidth="1"/>
    <col min="116" max="16384" width="9" style="27" hidden="1"/>
  </cols>
  <sheetData>
    <row r="1" spans="1:87" x14ac:dyDescent="0.25">
      <c r="A1" s="493" t="s">
        <v>645</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494"/>
      <c r="BT1" s="494"/>
      <c r="BU1" s="494"/>
      <c r="BV1" s="494"/>
      <c r="BW1" s="494"/>
      <c r="BX1" s="494"/>
      <c r="BY1" s="495"/>
      <c r="BZ1" s="495"/>
      <c r="CA1" s="495"/>
      <c r="CB1" s="495"/>
      <c r="CC1" s="39"/>
      <c r="CD1" s="39"/>
      <c r="CE1" s="39"/>
      <c r="CF1" s="39"/>
      <c r="CG1" s="39"/>
      <c r="CH1" s="39"/>
      <c r="CI1" s="124"/>
    </row>
    <row r="2" spans="1:87" x14ac:dyDescent="0.25">
      <c r="A2" s="496" t="s">
        <v>646</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c r="BC2" s="461"/>
      <c r="BD2" s="461"/>
      <c r="BE2" s="461"/>
      <c r="BF2" s="461"/>
      <c r="BG2" s="461"/>
      <c r="BH2" s="461"/>
      <c r="BI2" s="461"/>
      <c r="BJ2" s="461"/>
      <c r="BK2" s="461"/>
      <c r="BL2" s="461"/>
      <c r="BM2" s="461"/>
      <c r="BN2" s="461"/>
      <c r="BO2" s="461"/>
      <c r="BP2" s="461"/>
      <c r="BQ2" s="461"/>
      <c r="BR2" s="461"/>
      <c r="BS2" s="461"/>
      <c r="BT2" s="461"/>
      <c r="BU2" s="461"/>
      <c r="BV2" s="461"/>
      <c r="BW2" s="461"/>
      <c r="BX2" s="461"/>
      <c r="BY2" s="497"/>
      <c r="BZ2" s="497"/>
      <c r="CA2" s="497"/>
      <c r="CB2" s="497"/>
      <c r="CC2" s="5"/>
      <c r="CD2" s="5"/>
      <c r="CE2" s="5"/>
      <c r="CF2" s="5"/>
      <c r="CG2" s="5"/>
      <c r="CH2" s="5"/>
      <c r="CI2" s="6"/>
    </row>
    <row r="3" spans="1:87" x14ac:dyDescent="0.25">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1"/>
      <c r="BU3" s="461"/>
      <c r="BV3" s="461"/>
      <c r="BW3" s="461"/>
      <c r="BX3" s="461"/>
      <c r="BY3" s="497"/>
      <c r="BZ3" s="497"/>
      <c r="CA3" s="497"/>
      <c r="CB3" s="497"/>
      <c r="CC3" s="5"/>
      <c r="CD3" s="5"/>
      <c r="CE3" s="5"/>
      <c r="CF3" s="5"/>
      <c r="CG3" s="5"/>
      <c r="CH3" s="5"/>
      <c r="CI3" s="6"/>
    </row>
    <row r="4" spans="1:87" x14ac:dyDescent="0.25">
      <c r="A4" s="498" t="s">
        <v>390</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c r="BA4" s="499"/>
      <c r="BB4" s="499"/>
      <c r="BC4" s="499"/>
      <c r="BD4" s="499"/>
      <c r="BE4" s="499"/>
      <c r="BF4" s="499"/>
      <c r="BG4" s="499"/>
      <c r="BH4" s="499"/>
      <c r="BI4" s="499"/>
      <c r="BJ4" s="499"/>
      <c r="BK4" s="499"/>
      <c r="BL4" s="499"/>
      <c r="BM4" s="499"/>
      <c r="BN4" s="499"/>
      <c r="BO4" s="499"/>
      <c r="BP4" s="499"/>
      <c r="BQ4" s="499"/>
      <c r="BR4" s="499"/>
      <c r="BS4" s="499"/>
      <c r="BT4" s="499"/>
      <c r="BU4" s="499"/>
      <c r="BV4" s="499"/>
      <c r="BW4" s="499"/>
      <c r="BX4" s="499"/>
      <c r="BY4" s="500"/>
      <c r="BZ4" s="500"/>
      <c r="CA4" s="500"/>
      <c r="CB4" s="500"/>
      <c r="CC4" s="41"/>
      <c r="CD4" s="41"/>
      <c r="CE4" s="41"/>
      <c r="CF4" s="41"/>
      <c r="CG4" s="41"/>
      <c r="CH4" s="41"/>
      <c r="CI4" s="125"/>
    </row>
    <row r="5" spans="1:87" x14ac:dyDescent="0.25">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c r="BD5" s="461"/>
      <c r="BE5" s="461"/>
      <c r="BF5" s="461"/>
      <c r="BG5" s="461"/>
      <c r="BH5" s="461"/>
      <c r="BI5" s="461"/>
      <c r="BJ5" s="461"/>
      <c r="BK5" s="461"/>
      <c r="BL5" s="461"/>
      <c r="BM5" s="461"/>
      <c r="BN5" s="461"/>
      <c r="BO5" s="461"/>
      <c r="BP5" s="461"/>
      <c r="BQ5" s="461"/>
      <c r="BR5" s="461"/>
      <c r="BS5" s="461"/>
      <c r="BT5" s="461"/>
      <c r="BU5" s="461"/>
      <c r="BV5" s="461"/>
      <c r="BW5" s="461"/>
      <c r="BX5" s="461"/>
      <c r="BY5" s="497"/>
      <c r="BZ5" s="497"/>
      <c r="CA5" s="497"/>
      <c r="CB5" s="497"/>
      <c r="CC5" s="5"/>
      <c r="CD5" s="5"/>
      <c r="CE5" s="5"/>
      <c r="CF5" s="5"/>
      <c r="CG5" s="5"/>
      <c r="CH5" s="5"/>
      <c r="CI5" s="6"/>
    </row>
    <row r="6" spans="1:87" x14ac:dyDescent="0.25">
      <c r="A6" s="502" t="s">
        <v>647</v>
      </c>
      <c r="B6" s="502"/>
      <c r="C6" s="503"/>
      <c r="D6" s="668">
        <v>0.5</v>
      </c>
      <c r="E6" s="461"/>
      <c r="F6" s="504" t="s">
        <v>392</v>
      </c>
      <c r="G6" s="505"/>
      <c r="H6" s="505"/>
      <c r="I6" s="505"/>
      <c r="J6" s="505"/>
      <c r="K6" s="505"/>
      <c r="L6" s="505"/>
      <c r="M6" s="505"/>
      <c r="N6" s="506"/>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S6" s="461"/>
      <c r="BT6" s="461"/>
      <c r="BU6" s="461"/>
      <c r="BV6" s="461"/>
      <c r="BW6" s="461"/>
      <c r="BX6" s="461"/>
      <c r="BY6" s="497"/>
      <c r="BZ6" s="497"/>
      <c r="CA6" s="497"/>
      <c r="CB6" s="497"/>
      <c r="CC6" s="5"/>
      <c r="CD6" s="5"/>
      <c r="CE6" s="5"/>
      <c r="CF6" s="5"/>
      <c r="CG6" s="5"/>
      <c r="CH6" s="5"/>
      <c r="CI6" s="6"/>
    </row>
    <row r="7" spans="1:87" x14ac:dyDescent="0.25">
      <c r="A7" s="502" t="s">
        <v>393</v>
      </c>
      <c r="B7" s="502"/>
      <c r="C7" s="503"/>
      <c r="D7" s="668">
        <v>0.5</v>
      </c>
      <c r="E7" s="461"/>
      <c r="F7" s="504" t="s">
        <v>394</v>
      </c>
      <c r="G7" s="505"/>
      <c r="H7" s="505"/>
      <c r="I7" s="505"/>
      <c r="J7" s="505"/>
      <c r="K7" s="505"/>
      <c r="L7" s="505"/>
      <c r="M7" s="505"/>
      <c r="N7" s="506"/>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c r="BH7" s="461"/>
      <c r="BI7" s="461"/>
      <c r="BJ7" s="461"/>
      <c r="BK7" s="461"/>
      <c r="BL7" s="461"/>
      <c r="BM7" s="461"/>
      <c r="BN7" s="461"/>
      <c r="BO7" s="461"/>
      <c r="BP7" s="461"/>
      <c r="BQ7" s="461"/>
      <c r="BR7" s="461"/>
      <c r="BS7" s="461"/>
      <c r="BT7" s="461"/>
      <c r="BU7" s="461"/>
      <c r="BV7" s="461"/>
      <c r="BW7" s="461"/>
      <c r="BX7" s="461"/>
      <c r="BY7" s="497"/>
      <c r="BZ7" s="497"/>
      <c r="CA7" s="497"/>
      <c r="CB7" s="497"/>
      <c r="CC7" s="5"/>
      <c r="CD7" s="5"/>
      <c r="CE7" s="5"/>
      <c r="CF7" s="5"/>
      <c r="CG7" s="5"/>
      <c r="CH7" s="5"/>
      <c r="CI7" s="6"/>
    </row>
    <row r="8" spans="1:87" x14ac:dyDescent="0.25">
      <c r="A8" s="501" t="s">
        <v>123</v>
      </c>
      <c r="B8" s="502"/>
      <c r="C8" s="503"/>
      <c r="D8" s="507">
        <f>SUM(D6:D7)</f>
        <v>1</v>
      </c>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461"/>
      <c r="AY8" s="461"/>
      <c r="AZ8" s="461"/>
      <c r="BA8" s="461"/>
      <c r="BB8" s="461"/>
      <c r="BC8" s="461"/>
      <c r="BD8" s="461"/>
      <c r="BE8" s="461"/>
      <c r="BF8" s="461"/>
      <c r="BG8" s="461"/>
      <c r="BH8" s="461"/>
      <c r="BI8" s="461"/>
      <c r="BJ8" s="461"/>
      <c r="BK8" s="461"/>
      <c r="BL8" s="461"/>
      <c r="BM8" s="461"/>
      <c r="BN8" s="461"/>
      <c r="BO8" s="461"/>
      <c r="BP8" s="461"/>
      <c r="BQ8" s="461"/>
      <c r="BR8" s="461"/>
      <c r="BS8" s="461"/>
      <c r="BT8" s="461"/>
      <c r="BU8" s="461"/>
      <c r="BV8" s="461"/>
      <c r="BW8" s="461"/>
      <c r="BX8" s="461"/>
      <c r="BY8" s="497"/>
      <c r="BZ8" s="497"/>
      <c r="CA8" s="497"/>
      <c r="CB8" s="497"/>
      <c r="CC8" s="5"/>
      <c r="CD8" s="5"/>
      <c r="CE8" s="5"/>
      <c r="CF8" s="5"/>
      <c r="CG8" s="5"/>
      <c r="CH8" s="5"/>
      <c r="CI8" s="6"/>
    </row>
    <row r="9" spans="1:87" x14ac:dyDescent="0.25">
      <c r="A9" s="501" t="s">
        <v>395</v>
      </c>
      <c r="B9" s="502"/>
      <c r="C9" s="503"/>
      <c r="D9" s="508">
        <v>1878</v>
      </c>
      <c r="E9" s="461"/>
      <c r="F9" s="504" t="s">
        <v>648</v>
      </c>
      <c r="G9" s="505"/>
      <c r="H9" s="505"/>
      <c r="I9" s="505"/>
      <c r="J9" s="505"/>
      <c r="K9" s="505"/>
      <c r="L9" s="505"/>
      <c r="M9" s="505"/>
      <c r="N9" s="506"/>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c r="BT9" s="461"/>
      <c r="BU9" s="461"/>
      <c r="BV9" s="461"/>
      <c r="BW9" s="461"/>
      <c r="BX9" s="461"/>
      <c r="BY9" s="497"/>
      <c r="BZ9" s="497"/>
      <c r="CA9" s="497"/>
      <c r="CB9" s="497"/>
      <c r="CC9" s="5"/>
      <c r="CD9" s="5"/>
      <c r="CE9" s="5"/>
      <c r="CF9" s="5"/>
      <c r="CG9" s="5"/>
      <c r="CH9" s="5"/>
      <c r="CI9" s="6"/>
    </row>
    <row r="10" spans="1:87" x14ac:dyDescent="0.25">
      <c r="A10" s="501" t="s">
        <v>649</v>
      </c>
      <c r="B10" s="502"/>
      <c r="C10" s="503"/>
      <c r="D10" s="508">
        <v>12</v>
      </c>
      <c r="E10" s="461"/>
      <c r="F10" s="504" t="s">
        <v>650</v>
      </c>
      <c r="G10" s="505"/>
      <c r="H10" s="505"/>
      <c r="I10" s="505"/>
      <c r="J10" s="505"/>
      <c r="K10" s="505"/>
      <c r="L10" s="505"/>
      <c r="M10" s="505"/>
      <c r="N10" s="506"/>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c r="BO10" s="461"/>
      <c r="BP10" s="461"/>
      <c r="BQ10" s="461"/>
      <c r="BR10" s="461"/>
      <c r="BS10" s="461"/>
      <c r="BT10" s="461"/>
      <c r="BU10" s="461"/>
      <c r="BV10" s="461"/>
      <c r="BW10" s="461"/>
      <c r="BX10" s="461"/>
      <c r="BY10" s="497"/>
      <c r="BZ10" s="497"/>
      <c r="CA10" s="497"/>
      <c r="CB10" s="497"/>
      <c r="CC10" s="5"/>
      <c r="CD10" s="5"/>
      <c r="CE10" s="5"/>
      <c r="CF10" s="5"/>
      <c r="CG10" s="5"/>
      <c r="CH10" s="5"/>
      <c r="CI10" s="6"/>
    </row>
    <row r="11" spans="1:87" x14ac:dyDescent="0.25">
      <c r="A11" s="509"/>
      <c r="B11" s="509"/>
      <c r="C11" s="509"/>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c r="BL11" s="461"/>
      <c r="BM11" s="461"/>
      <c r="BN11" s="461"/>
      <c r="BO11" s="461"/>
      <c r="BP11" s="461"/>
      <c r="BQ11" s="461"/>
      <c r="BR11" s="461"/>
      <c r="BS11" s="461"/>
      <c r="BT11" s="461"/>
      <c r="BU11" s="461"/>
      <c r="BV11" s="461"/>
      <c r="BW11" s="461"/>
      <c r="BX11" s="461"/>
      <c r="BY11" s="497"/>
      <c r="BZ11" s="497"/>
      <c r="CA11" s="497"/>
      <c r="CB11" s="497"/>
      <c r="CC11" s="5"/>
      <c r="CD11" s="5"/>
      <c r="CE11" s="5"/>
      <c r="CF11" s="5"/>
      <c r="CG11" s="5"/>
      <c r="CH11" s="5"/>
      <c r="CI11" s="6"/>
    </row>
    <row r="12" spans="1:87" x14ac:dyDescent="0.25">
      <c r="A12" s="498" t="s">
        <v>397</v>
      </c>
      <c r="B12" s="499"/>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499"/>
      <c r="BC12" s="499"/>
      <c r="BD12" s="499"/>
      <c r="BE12" s="499"/>
      <c r="BF12" s="499"/>
      <c r="BG12" s="499"/>
      <c r="BH12" s="499"/>
      <c r="BI12" s="499"/>
      <c r="BJ12" s="499"/>
      <c r="BK12" s="499"/>
      <c r="BL12" s="499"/>
      <c r="BM12" s="499"/>
      <c r="BN12" s="499"/>
      <c r="BO12" s="499"/>
      <c r="BP12" s="499"/>
      <c r="BQ12" s="499"/>
      <c r="BR12" s="499"/>
      <c r="BS12" s="499"/>
      <c r="BT12" s="499"/>
      <c r="BU12" s="499"/>
      <c r="BV12" s="499"/>
      <c r="BW12" s="499"/>
      <c r="BX12" s="499"/>
      <c r="BY12" s="500"/>
      <c r="BZ12" s="500"/>
      <c r="CA12" s="500"/>
      <c r="CB12" s="500"/>
      <c r="CC12" s="41"/>
      <c r="CD12" s="41"/>
      <c r="CE12" s="41"/>
      <c r="CF12" s="41"/>
      <c r="CG12" s="41"/>
      <c r="CH12" s="41"/>
      <c r="CI12" s="125"/>
    </row>
    <row r="13" spans="1:87" x14ac:dyDescent="0.25">
      <c r="A13" s="457"/>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c r="AY13" s="457"/>
      <c r="AZ13" s="457"/>
      <c r="BA13" s="457"/>
      <c r="BB13" s="457"/>
      <c r="BC13" s="457"/>
      <c r="BD13" s="457"/>
      <c r="BE13" s="457"/>
      <c r="BF13" s="457"/>
      <c r="BG13" s="457"/>
      <c r="BH13" s="457"/>
      <c r="BI13" s="457"/>
      <c r="BJ13" s="457"/>
      <c r="BK13" s="457"/>
      <c r="BL13" s="457"/>
      <c r="BM13" s="457"/>
      <c r="BN13" s="457"/>
      <c r="BO13" s="457"/>
      <c r="BP13" s="457"/>
      <c r="BQ13" s="457"/>
      <c r="BR13" s="457"/>
      <c r="BS13" s="457"/>
      <c r="BT13" s="457"/>
      <c r="BU13" s="457"/>
      <c r="BV13" s="457"/>
      <c r="BW13" s="457"/>
      <c r="BX13" s="461"/>
      <c r="BY13" s="497"/>
      <c r="BZ13" s="497"/>
      <c r="CA13" s="497"/>
      <c r="CB13" s="497"/>
      <c r="CC13" s="5"/>
      <c r="CD13" s="5"/>
      <c r="CE13" s="5"/>
      <c r="CF13" s="5"/>
      <c r="CG13" s="5"/>
      <c r="CH13" s="5"/>
      <c r="CI13" s="6"/>
    </row>
    <row r="14" spans="1:87" ht="10.5" customHeight="1" x14ac:dyDescent="0.25">
      <c r="A14" s="510" t="s">
        <v>651</v>
      </c>
      <c r="B14" s="488"/>
      <c r="C14" s="488"/>
      <c r="D14" s="488"/>
      <c r="E14" s="488"/>
      <c r="F14" s="488"/>
      <c r="G14" s="488"/>
      <c r="H14" s="510" t="s">
        <v>652</v>
      </c>
      <c r="I14" s="488"/>
      <c r="J14" s="488"/>
      <c r="K14" s="488"/>
      <c r="L14" s="488"/>
      <c r="M14" s="488"/>
      <c r="N14" s="488"/>
      <c r="O14" s="510" t="s">
        <v>653</v>
      </c>
      <c r="P14" s="488"/>
      <c r="Q14" s="488"/>
      <c r="R14" s="488"/>
      <c r="S14" s="488"/>
      <c r="T14" s="488"/>
      <c r="U14" s="488"/>
      <c r="V14" s="510" t="s">
        <v>654</v>
      </c>
      <c r="W14" s="488"/>
      <c r="X14" s="488"/>
      <c r="Y14" s="488"/>
      <c r="Z14" s="488"/>
      <c r="AA14" s="488"/>
      <c r="AB14" s="488"/>
      <c r="AC14" s="510" t="s">
        <v>655</v>
      </c>
      <c r="AD14" s="488"/>
      <c r="AE14" s="488"/>
      <c r="AF14" s="488"/>
      <c r="AG14" s="488"/>
      <c r="AH14" s="488"/>
      <c r="AI14" s="488"/>
      <c r="AJ14" s="510" t="s">
        <v>656</v>
      </c>
      <c r="AK14" s="488"/>
      <c r="AL14" s="488"/>
      <c r="AM14" s="488"/>
      <c r="AN14" s="488"/>
      <c r="AO14" s="488"/>
      <c r="AP14" s="490"/>
      <c r="AQ14" s="510" t="s">
        <v>657</v>
      </c>
      <c r="AR14" s="488"/>
      <c r="AS14" s="488"/>
      <c r="AT14" s="488"/>
      <c r="AU14" s="488"/>
      <c r="AV14" s="488"/>
      <c r="AW14" s="490"/>
      <c r="AX14" s="510" t="s">
        <v>658</v>
      </c>
      <c r="AY14" s="488"/>
      <c r="AZ14" s="488"/>
      <c r="BA14" s="488"/>
      <c r="BB14" s="488"/>
      <c r="BC14" s="488"/>
      <c r="BD14" s="490"/>
      <c r="BE14" s="510" t="s">
        <v>659</v>
      </c>
      <c r="BF14" s="488"/>
      <c r="BG14" s="488"/>
      <c r="BH14" s="488"/>
      <c r="BI14" s="488"/>
      <c r="BJ14" s="488"/>
      <c r="BK14" s="488"/>
      <c r="BL14" s="510" t="s">
        <v>660</v>
      </c>
      <c r="BM14" s="488"/>
      <c r="BN14" s="488"/>
      <c r="BO14" s="488"/>
      <c r="BP14" s="488"/>
      <c r="BQ14" s="488"/>
      <c r="BR14" s="488"/>
      <c r="BS14" s="510" t="s">
        <v>661</v>
      </c>
      <c r="BT14" s="488"/>
      <c r="BU14" s="488"/>
      <c r="BV14" s="488"/>
      <c r="BW14" s="488"/>
      <c r="BX14" s="511"/>
      <c r="BY14" s="497"/>
      <c r="BZ14" s="497"/>
      <c r="CA14" s="497"/>
      <c r="CB14" s="497"/>
      <c r="CC14" s="5"/>
      <c r="CD14" s="5"/>
      <c r="CE14" s="5"/>
      <c r="CF14" s="5"/>
      <c r="CG14" s="5"/>
      <c r="CH14" s="5"/>
      <c r="CI14" s="6"/>
    </row>
    <row r="15" spans="1:87" ht="12" customHeight="1" thickBot="1" x14ac:dyDescent="0.3">
      <c r="A15" s="486" t="s">
        <v>121</v>
      </c>
      <c r="B15" s="486" t="s">
        <v>662</v>
      </c>
      <c r="C15" s="486" t="s">
        <v>663</v>
      </c>
      <c r="D15" s="486" t="s">
        <v>124</v>
      </c>
      <c r="E15" s="486" t="s">
        <v>409</v>
      </c>
      <c r="F15" s="487" t="s">
        <v>664</v>
      </c>
      <c r="G15" s="488"/>
      <c r="H15" s="486" t="s">
        <v>121</v>
      </c>
      <c r="I15" s="486" t="s">
        <v>662</v>
      </c>
      <c r="J15" s="486" t="s">
        <v>663</v>
      </c>
      <c r="K15" s="486" t="s">
        <v>124</v>
      </c>
      <c r="L15" s="486" t="s">
        <v>409</v>
      </c>
      <c r="M15" s="487" t="s">
        <v>664</v>
      </c>
      <c r="N15" s="488"/>
      <c r="O15" s="486" t="s">
        <v>121</v>
      </c>
      <c r="P15" s="486" t="s">
        <v>662</v>
      </c>
      <c r="Q15" s="486" t="s">
        <v>663</v>
      </c>
      <c r="R15" s="486" t="s">
        <v>124</v>
      </c>
      <c r="S15" s="486" t="s">
        <v>409</v>
      </c>
      <c r="T15" s="487" t="s">
        <v>664</v>
      </c>
      <c r="U15" s="488"/>
      <c r="V15" s="486" t="s">
        <v>121</v>
      </c>
      <c r="W15" s="486" t="s">
        <v>662</v>
      </c>
      <c r="X15" s="486" t="s">
        <v>663</v>
      </c>
      <c r="Y15" s="486" t="s">
        <v>124</v>
      </c>
      <c r="Z15" s="486" t="s">
        <v>409</v>
      </c>
      <c r="AA15" s="487" t="s">
        <v>664</v>
      </c>
      <c r="AB15" s="488"/>
      <c r="AC15" s="486" t="s">
        <v>121</v>
      </c>
      <c r="AD15" s="486" t="s">
        <v>662</v>
      </c>
      <c r="AE15" s="486" t="s">
        <v>663</v>
      </c>
      <c r="AF15" s="486" t="s">
        <v>124</v>
      </c>
      <c r="AG15" s="486" t="s">
        <v>409</v>
      </c>
      <c r="AH15" s="487" t="s">
        <v>664</v>
      </c>
      <c r="AI15" s="489"/>
      <c r="AJ15" s="486" t="s">
        <v>121</v>
      </c>
      <c r="AK15" s="486" t="s">
        <v>665</v>
      </c>
      <c r="AL15" s="486" t="s">
        <v>666</v>
      </c>
      <c r="AM15" s="486" t="s">
        <v>667</v>
      </c>
      <c r="AN15" s="486" t="s">
        <v>668</v>
      </c>
      <c r="AO15" s="487" t="s">
        <v>664</v>
      </c>
      <c r="AP15" s="490"/>
      <c r="AQ15" s="486" t="s">
        <v>121</v>
      </c>
      <c r="AR15" s="486" t="s">
        <v>665</v>
      </c>
      <c r="AS15" s="486" t="s">
        <v>666</v>
      </c>
      <c r="AT15" s="486" t="s">
        <v>667</v>
      </c>
      <c r="AU15" s="486" t="s">
        <v>668</v>
      </c>
      <c r="AV15" s="487" t="s">
        <v>664</v>
      </c>
      <c r="AW15" s="490"/>
      <c r="AX15" s="486" t="s">
        <v>121</v>
      </c>
      <c r="AY15" s="486" t="s">
        <v>665</v>
      </c>
      <c r="AZ15" s="486" t="s">
        <v>666</v>
      </c>
      <c r="BA15" s="486" t="s">
        <v>667</v>
      </c>
      <c r="BB15" s="486" t="s">
        <v>668</v>
      </c>
      <c r="BC15" s="487" t="s">
        <v>664</v>
      </c>
      <c r="BD15" s="490"/>
      <c r="BE15" s="486" t="s">
        <v>121</v>
      </c>
      <c r="BF15" s="486" t="s">
        <v>665</v>
      </c>
      <c r="BG15" s="486" t="s">
        <v>666</v>
      </c>
      <c r="BH15" s="486" t="s">
        <v>667</v>
      </c>
      <c r="BI15" s="486" t="s">
        <v>668</v>
      </c>
      <c r="BJ15" s="487" t="s">
        <v>664</v>
      </c>
      <c r="BK15" s="489"/>
      <c r="BL15" s="486" t="s">
        <v>121</v>
      </c>
      <c r="BM15" s="486" t="s">
        <v>665</v>
      </c>
      <c r="BN15" s="486" t="s">
        <v>666</v>
      </c>
      <c r="BO15" s="486" t="s">
        <v>667</v>
      </c>
      <c r="BP15" s="486" t="s">
        <v>668</v>
      </c>
      <c r="BQ15" s="487" t="s">
        <v>664</v>
      </c>
      <c r="BR15" s="488"/>
      <c r="BS15" s="486" t="s">
        <v>121</v>
      </c>
      <c r="BT15" s="486" t="s">
        <v>662</v>
      </c>
      <c r="BU15" s="486" t="s">
        <v>663</v>
      </c>
      <c r="BV15" s="486" t="s">
        <v>124</v>
      </c>
      <c r="BW15" s="486" t="s">
        <v>411</v>
      </c>
      <c r="BX15" s="491" t="s">
        <v>409</v>
      </c>
      <c r="BY15" s="492" t="s">
        <v>669</v>
      </c>
      <c r="BZ15" s="492" t="s">
        <v>670</v>
      </c>
      <c r="CA15" s="492" t="s">
        <v>671</v>
      </c>
      <c r="CB15" s="492" t="s">
        <v>414</v>
      </c>
      <c r="CC15" s="5"/>
      <c r="CD15" s="5"/>
      <c r="CE15" s="5"/>
      <c r="CF15" s="5"/>
      <c r="CG15" s="5"/>
      <c r="CH15" s="5"/>
      <c r="CI15" s="6"/>
    </row>
    <row r="16" spans="1:87" ht="10.5" customHeight="1" x14ac:dyDescent="0.25">
      <c r="A16" s="512">
        <v>5</v>
      </c>
      <c r="B16" s="54">
        <v>0</v>
      </c>
      <c r="C16" s="54">
        <v>1</v>
      </c>
      <c r="D16" s="512">
        <f>B16</f>
        <v>0</v>
      </c>
      <c r="E16" s="512" t="str">
        <f>A16&amp;"_"&amp;D16</f>
        <v>5_0</v>
      </c>
      <c r="F16" s="512">
        <v>1501</v>
      </c>
      <c r="G16" s="457"/>
      <c r="H16" s="512">
        <v>5</v>
      </c>
      <c r="I16" s="54">
        <v>0</v>
      </c>
      <c r="J16" s="54">
        <v>1</v>
      </c>
      <c r="K16" s="512">
        <f t="shared" ref="K16:K79" si="0">I16</f>
        <v>0</v>
      </c>
      <c r="L16" s="512" t="str">
        <f t="shared" ref="L16:L79" si="1">H16&amp;"_"&amp;K16</f>
        <v>5_0</v>
      </c>
      <c r="M16" s="512">
        <v>1552</v>
      </c>
      <c r="N16" s="457"/>
      <c r="O16" s="512">
        <v>5</v>
      </c>
      <c r="P16" s="54">
        <v>0</v>
      </c>
      <c r="Q16" s="54">
        <v>1</v>
      </c>
      <c r="R16" s="512">
        <f t="shared" ref="R16:R79" si="2">P16</f>
        <v>0</v>
      </c>
      <c r="S16" s="512" t="str">
        <f t="shared" ref="S16:S79" si="3">O16&amp;"_"&amp;R16</f>
        <v>5_0</v>
      </c>
      <c r="T16" s="512">
        <v>1601</v>
      </c>
      <c r="U16" s="457"/>
      <c r="V16" s="512">
        <v>5</v>
      </c>
      <c r="W16" s="54">
        <v>0</v>
      </c>
      <c r="X16" s="54">
        <v>1</v>
      </c>
      <c r="Y16" s="512">
        <f t="shared" ref="Y16:Y79" si="4">W16</f>
        <v>0</v>
      </c>
      <c r="Z16" s="512" t="str">
        <f t="shared" ref="Z16:Z79" si="5">V16&amp;"_"&amp;Y16</f>
        <v>5_0</v>
      </c>
      <c r="AA16" s="512">
        <v>1686</v>
      </c>
      <c r="AB16" s="513"/>
      <c r="AC16" s="512">
        <v>5</v>
      </c>
      <c r="AD16" s="54">
        <v>0</v>
      </c>
      <c r="AE16" s="54">
        <v>1</v>
      </c>
      <c r="AF16" s="512">
        <f t="shared" ref="AF16:AF79" si="6">AD16</f>
        <v>0</v>
      </c>
      <c r="AG16" s="512" t="str">
        <f t="shared" ref="AG16:AG79" si="7">AC16&amp;"_"&amp;AF16</f>
        <v>5_0</v>
      </c>
      <c r="AH16" s="512">
        <v>1740</v>
      </c>
      <c r="AI16" s="512"/>
      <c r="AJ16" s="512">
        <v>5</v>
      </c>
      <c r="AK16" s="54">
        <v>0</v>
      </c>
      <c r="AL16" s="54">
        <v>1</v>
      </c>
      <c r="AM16" s="512">
        <f>AK16</f>
        <v>0</v>
      </c>
      <c r="AN16" s="512" t="str">
        <f>AJ16&amp;"_"&amp;AM16</f>
        <v>5_0</v>
      </c>
      <c r="AO16" s="512">
        <v>1820</v>
      </c>
      <c r="AP16" s="490"/>
      <c r="AQ16" s="512">
        <v>5</v>
      </c>
      <c r="AR16" s="54">
        <v>0</v>
      </c>
      <c r="AS16" s="54">
        <v>1</v>
      </c>
      <c r="AT16" s="512">
        <f>AR16</f>
        <v>0</v>
      </c>
      <c r="AU16" s="512" t="str">
        <f>AQ16&amp;"_"&amp;AT16</f>
        <v>5_0</v>
      </c>
      <c r="AV16" s="512">
        <v>1900</v>
      </c>
      <c r="AW16" s="490"/>
      <c r="AX16" s="512">
        <v>5</v>
      </c>
      <c r="AY16" s="54">
        <v>0</v>
      </c>
      <c r="AZ16" s="54">
        <v>1</v>
      </c>
      <c r="BA16" s="512">
        <f>AY16</f>
        <v>0</v>
      </c>
      <c r="BB16" s="512" t="str">
        <f>AX16&amp;"_"&amp;BA16</f>
        <v>5_0</v>
      </c>
      <c r="BC16" s="512">
        <v>1955</v>
      </c>
      <c r="BD16" s="490"/>
      <c r="BE16" s="512">
        <v>5</v>
      </c>
      <c r="BF16" s="54">
        <v>0</v>
      </c>
      <c r="BG16" s="54">
        <v>1</v>
      </c>
      <c r="BH16" s="512">
        <f>BF16</f>
        <v>0</v>
      </c>
      <c r="BI16" s="512" t="str">
        <f>BE16&amp;"_"&amp;BH16</f>
        <v>5_0</v>
      </c>
      <c r="BJ16" s="512">
        <v>2010</v>
      </c>
      <c r="BK16" s="512"/>
      <c r="BL16" s="512">
        <v>5</v>
      </c>
      <c r="BM16" s="54">
        <v>0</v>
      </c>
      <c r="BN16" s="54">
        <v>1</v>
      </c>
      <c r="BO16" s="512">
        <f>BM16</f>
        <v>0</v>
      </c>
      <c r="BP16" s="512" t="str">
        <f>BL16&amp;"_"&amp;BO16</f>
        <v>5_0</v>
      </c>
      <c r="BQ16" s="512">
        <v>2090</v>
      </c>
      <c r="BR16" s="513"/>
      <c r="BS16" s="512">
        <v>5</v>
      </c>
      <c r="BT16" s="54">
        <v>0</v>
      </c>
      <c r="BU16" s="54">
        <v>1</v>
      </c>
      <c r="BV16" s="512">
        <f t="shared" ref="BV16:BV79" si="8">BT16</f>
        <v>0</v>
      </c>
      <c r="BW16" s="512" t="str">
        <f t="shared" ref="BW16:BW79" si="9">BS16&amp;"_"&amp;BV16</f>
        <v>5_0</v>
      </c>
      <c r="BX16" s="514" t="str">
        <f t="shared" ref="BX16:BX79" si="10">BS16&amp;"_"&amp;BV16</f>
        <v>5_0</v>
      </c>
      <c r="BY16" s="514">
        <f t="shared" ref="BY16:BY79" si="11">INDEX($BJ$16:$BJ$230,MATCH(BX16,$BI$16:$BI$230,0))</f>
        <v>2010</v>
      </c>
      <c r="BZ16" s="514">
        <f>INDEX($BQ$16:$BQ$230,MATCH(BX16,$BP$16:$BP$230,0))</f>
        <v>2090</v>
      </c>
      <c r="CA16" s="605">
        <f>IF(BY16="vervalt","vervalt",IF(AND(BZ16="vervalt",BY16&lt;&gt;"vervalt"),"vervalt",IF(BY16="",BY16,$D$6*BY16+$D$7*BZ16)))</f>
        <v>2050</v>
      </c>
      <c r="CB16" s="622">
        <f>IFERROR(CA16*$D$10/$D$9,"vervalt")</f>
        <v>13.099041533546325</v>
      </c>
      <c r="CC16" s="5"/>
      <c r="CD16" s="5"/>
      <c r="CE16" s="5"/>
      <c r="CF16" s="5"/>
      <c r="CG16" s="5"/>
      <c r="CH16" s="5"/>
      <c r="CI16" s="6"/>
    </row>
    <row r="17" spans="1:87" ht="10.5" customHeight="1" x14ac:dyDescent="0.25">
      <c r="A17" s="512">
        <v>5</v>
      </c>
      <c r="B17" s="54">
        <v>1</v>
      </c>
      <c r="C17" s="54">
        <v>2</v>
      </c>
      <c r="D17" s="512">
        <f>B17</f>
        <v>1</v>
      </c>
      <c r="E17" s="512" t="str">
        <f t="shared" ref="E17:E80" si="12">A17&amp;"_"&amp;D17</f>
        <v>5_1</v>
      </c>
      <c r="F17" s="512">
        <v>1528</v>
      </c>
      <c r="G17" s="457"/>
      <c r="H17" s="512">
        <v>5</v>
      </c>
      <c r="I17" s="54">
        <v>1</v>
      </c>
      <c r="J17" s="54">
        <v>2</v>
      </c>
      <c r="K17" s="512">
        <f t="shared" si="0"/>
        <v>1</v>
      </c>
      <c r="L17" s="512" t="str">
        <f t="shared" si="1"/>
        <v>5_1</v>
      </c>
      <c r="M17" s="512">
        <v>1580</v>
      </c>
      <c r="N17" s="66"/>
      <c r="O17" s="512">
        <v>5</v>
      </c>
      <c r="P17" s="54">
        <v>1</v>
      </c>
      <c r="Q17" s="54">
        <v>2</v>
      </c>
      <c r="R17" s="512">
        <f t="shared" si="2"/>
        <v>1</v>
      </c>
      <c r="S17" s="512" t="str">
        <f t="shared" si="3"/>
        <v>5_1</v>
      </c>
      <c r="T17" s="512">
        <v>1630</v>
      </c>
      <c r="U17" s="66"/>
      <c r="V17" s="512">
        <v>5</v>
      </c>
      <c r="W17" s="54">
        <v>1</v>
      </c>
      <c r="X17" s="54">
        <v>2</v>
      </c>
      <c r="Y17" s="512">
        <f t="shared" si="4"/>
        <v>1</v>
      </c>
      <c r="Z17" s="512" t="str">
        <f t="shared" si="5"/>
        <v>5_1</v>
      </c>
      <c r="AA17" s="512">
        <v>1715</v>
      </c>
      <c r="AB17" s="513"/>
      <c r="AC17" s="512">
        <v>5</v>
      </c>
      <c r="AD17" s="54">
        <v>1</v>
      </c>
      <c r="AE17" s="54">
        <v>2</v>
      </c>
      <c r="AF17" s="512">
        <f t="shared" si="6"/>
        <v>1</v>
      </c>
      <c r="AG17" s="512" t="str">
        <f t="shared" si="7"/>
        <v>5_1</v>
      </c>
      <c r="AH17" s="512">
        <v>1770</v>
      </c>
      <c r="AI17" s="512"/>
      <c r="AJ17" s="512">
        <v>5</v>
      </c>
      <c r="AK17" s="54">
        <v>1</v>
      </c>
      <c r="AL17" s="54">
        <v>2</v>
      </c>
      <c r="AM17" s="512">
        <f t="shared" ref="AM17:AM80" si="13">AK17</f>
        <v>1</v>
      </c>
      <c r="AN17" s="512" t="str">
        <f t="shared" ref="AN17:AN80" si="14">AJ17&amp;"_"&amp;AM17</f>
        <v>5_1</v>
      </c>
      <c r="AO17" s="512">
        <v>1850</v>
      </c>
      <c r="AP17" s="490"/>
      <c r="AQ17" s="512">
        <v>5</v>
      </c>
      <c r="AR17" s="54">
        <v>1</v>
      </c>
      <c r="AS17" s="54">
        <v>2</v>
      </c>
      <c r="AT17" s="512">
        <f t="shared" ref="AT17:AT80" si="15">AR17</f>
        <v>1</v>
      </c>
      <c r="AU17" s="512" t="str">
        <f t="shared" ref="AU17:AU80" si="16">AQ17&amp;"_"&amp;AT17</f>
        <v>5_1</v>
      </c>
      <c r="AV17" s="512">
        <v>1930</v>
      </c>
      <c r="AW17" s="490"/>
      <c r="AX17" s="512">
        <v>5</v>
      </c>
      <c r="AY17" s="54">
        <v>1</v>
      </c>
      <c r="AZ17" s="54">
        <v>2</v>
      </c>
      <c r="BA17" s="512">
        <f t="shared" ref="BA17:BA80" si="17">AY17</f>
        <v>1</v>
      </c>
      <c r="BB17" s="512" t="str">
        <f t="shared" ref="BB17:BB80" si="18">AX17&amp;"_"&amp;BA17</f>
        <v>5_1</v>
      </c>
      <c r="BC17" s="512">
        <v>1985</v>
      </c>
      <c r="BD17" s="490"/>
      <c r="BE17" s="512">
        <v>5</v>
      </c>
      <c r="BF17" s="54">
        <v>1</v>
      </c>
      <c r="BG17" s="54">
        <v>2</v>
      </c>
      <c r="BH17" s="512">
        <f t="shared" ref="BH17:BH80" si="19">BF17</f>
        <v>1</v>
      </c>
      <c r="BI17" s="512" t="str">
        <f t="shared" ref="BI17:BI80" si="20">BE17&amp;"_"&amp;BH17</f>
        <v>5_1</v>
      </c>
      <c r="BJ17" s="512">
        <v>2040</v>
      </c>
      <c r="BK17" s="512"/>
      <c r="BL17" s="512">
        <v>5</v>
      </c>
      <c r="BM17" s="54">
        <v>1</v>
      </c>
      <c r="BN17" s="54">
        <v>2</v>
      </c>
      <c r="BO17" s="512">
        <f t="shared" ref="BO17:BO80" si="21">BM17</f>
        <v>1</v>
      </c>
      <c r="BP17" s="512" t="str">
        <f t="shared" ref="BP17:BP80" si="22">BL17&amp;"_"&amp;BO17</f>
        <v>5_1</v>
      </c>
      <c r="BQ17" s="512">
        <v>2122</v>
      </c>
      <c r="BR17" s="513"/>
      <c r="BS17" s="512">
        <v>5</v>
      </c>
      <c r="BT17" s="54">
        <v>1</v>
      </c>
      <c r="BU17" s="54">
        <v>2</v>
      </c>
      <c r="BV17" s="512">
        <f t="shared" si="8"/>
        <v>1</v>
      </c>
      <c r="BW17" s="512" t="str">
        <f t="shared" si="9"/>
        <v>5_1</v>
      </c>
      <c r="BX17" s="514" t="str">
        <f t="shared" si="10"/>
        <v>5_1</v>
      </c>
      <c r="BY17" s="514">
        <f t="shared" si="11"/>
        <v>2040</v>
      </c>
      <c r="BZ17" s="514">
        <f t="shared" ref="BZ17:BZ80" si="23">INDEX($BQ$16:$BQ$230,MATCH(BX17,$BP$16:$BP$230,0))</f>
        <v>2122</v>
      </c>
      <c r="CA17" s="605">
        <f t="shared" ref="CA17:CA80" si="24">IF(BY17="vervalt","vervalt",IF(AND(BZ17="vervalt",BY17&lt;&gt;"vervalt"),"vervalt",IF(BY17="",BY17,$D$6*BY17+$D$7*BZ17)))</f>
        <v>2081</v>
      </c>
      <c r="CB17" s="622">
        <f>IFERROR(CA17*$D$10/$D$9,"vervalt")</f>
        <v>13.297124600638977</v>
      </c>
      <c r="CC17" s="5"/>
      <c r="CD17" s="5"/>
      <c r="CE17" s="5"/>
      <c r="CF17" s="5"/>
      <c r="CG17" s="5"/>
      <c r="CH17" s="5"/>
      <c r="CI17" s="6"/>
    </row>
    <row r="18" spans="1:87" ht="10.5" customHeight="1" x14ac:dyDescent="0.25">
      <c r="A18" s="512">
        <v>5</v>
      </c>
      <c r="B18" s="54">
        <v>2</v>
      </c>
      <c r="C18" s="54">
        <v>3</v>
      </c>
      <c r="D18" s="512">
        <f t="shared" ref="D18:D80" si="25">B18</f>
        <v>2</v>
      </c>
      <c r="E18" s="512" t="str">
        <f t="shared" si="12"/>
        <v>5_2</v>
      </c>
      <c r="F18" s="512">
        <v>1556</v>
      </c>
      <c r="G18" s="457"/>
      <c r="H18" s="512">
        <v>5</v>
      </c>
      <c r="I18" s="54">
        <v>2</v>
      </c>
      <c r="J18" s="54">
        <v>3</v>
      </c>
      <c r="K18" s="512">
        <f t="shared" si="0"/>
        <v>2</v>
      </c>
      <c r="L18" s="512" t="str">
        <f t="shared" si="1"/>
        <v>5_2</v>
      </c>
      <c r="M18" s="512">
        <v>1609</v>
      </c>
      <c r="N18" s="66"/>
      <c r="O18" s="512">
        <v>5</v>
      </c>
      <c r="P18" s="54">
        <v>2</v>
      </c>
      <c r="Q18" s="54">
        <v>3</v>
      </c>
      <c r="R18" s="512">
        <f t="shared" si="2"/>
        <v>2</v>
      </c>
      <c r="S18" s="512" t="str">
        <f t="shared" si="3"/>
        <v>5_2</v>
      </c>
      <c r="T18" s="512">
        <v>1660</v>
      </c>
      <c r="U18" s="66"/>
      <c r="V18" s="512">
        <v>5</v>
      </c>
      <c r="W18" s="54">
        <v>2</v>
      </c>
      <c r="X18" s="54">
        <v>3</v>
      </c>
      <c r="Y18" s="512">
        <f t="shared" si="4"/>
        <v>2</v>
      </c>
      <c r="Z18" s="512" t="str">
        <f t="shared" si="5"/>
        <v>5_2</v>
      </c>
      <c r="AA18" s="512">
        <v>1745</v>
      </c>
      <c r="AB18" s="513"/>
      <c r="AC18" s="512">
        <v>5</v>
      </c>
      <c r="AD18" s="54">
        <v>2</v>
      </c>
      <c r="AE18" s="54">
        <v>3</v>
      </c>
      <c r="AF18" s="512">
        <f t="shared" si="6"/>
        <v>2</v>
      </c>
      <c r="AG18" s="512" t="str">
        <f t="shared" si="7"/>
        <v>5_2</v>
      </c>
      <c r="AH18" s="512">
        <v>1801</v>
      </c>
      <c r="AI18" s="512"/>
      <c r="AJ18" s="512">
        <v>5</v>
      </c>
      <c r="AK18" s="512">
        <v>2</v>
      </c>
      <c r="AL18" s="512">
        <v>3</v>
      </c>
      <c r="AM18" s="512">
        <f t="shared" si="13"/>
        <v>2</v>
      </c>
      <c r="AN18" s="512" t="str">
        <f t="shared" si="14"/>
        <v>5_2</v>
      </c>
      <c r="AO18" s="54">
        <v>1881</v>
      </c>
      <c r="AP18" s="490"/>
      <c r="AQ18" s="512">
        <v>5</v>
      </c>
      <c r="AR18" s="512">
        <v>2</v>
      </c>
      <c r="AS18" s="512">
        <v>3</v>
      </c>
      <c r="AT18" s="512">
        <f t="shared" si="15"/>
        <v>2</v>
      </c>
      <c r="AU18" s="512" t="str">
        <f t="shared" si="16"/>
        <v>5_2</v>
      </c>
      <c r="AV18" s="54">
        <v>1961</v>
      </c>
      <c r="AW18" s="490"/>
      <c r="AX18" s="512">
        <v>5</v>
      </c>
      <c r="AY18" s="512">
        <v>2</v>
      </c>
      <c r="AZ18" s="512">
        <v>3</v>
      </c>
      <c r="BA18" s="512">
        <f t="shared" si="17"/>
        <v>2</v>
      </c>
      <c r="BB18" s="512" t="str">
        <f t="shared" si="18"/>
        <v>5_2</v>
      </c>
      <c r="BC18" s="54">
        <v>2016</v>
      </c>
      <c r="BD18" s="490"/>
      <c r="BE18" s="512">
        <v>5</v>
      </c>
      <c r="BF18" s="512">
        <v>2</v>
      </c>
      <c r="BG18" s="512">
        <v>3</v>
      </c>
      <c r="BH18" s="512">
        <f t="shared" si="19"/>
        <v>2</v>
      </c>
      <c r="BI18" s="512" t="str">
        <f t="shared" si="20"/>
        <v>5_2</v>
      </c>
      <c r="BJ18" s="54">
        <v>2071</v>
      </c>
      <c r="BK18" s="54"/>
      <c r="BL18" s="512">
        <v>5</v>
      </c>
      <c r="BM18" s="512">
        <v>2</v>
      </c>
      <c r="BN18" s="512">
        <v>3</v>
      </c>
      <c r="BO18" s="512">
        <f t="shared" si="21"/>
        <v>2</v>
      </c>
      <c r="BP18" s="512" t="str">
        <f t="shared" si="22"/>
        <v>5_2</v>
      </c>
      <c r="BQ18" s="54">
        <v>2154</v>
      </c>
      <c r="BR18" s="513"/>
      <c r="BS18" s="512">
        <v>5</v>
      </c>
      <c r="BT18" s="54">
        <v>2</v>
      </c>
      <c r="BU18" s="54">
        <v>3</v>
      </c>
      <c r="BV18" s="512">
        <f t="shared" si="8"/>
        <v>2</v>
      </c>
      <c r="BW18" s="512" t="str">
        <f t="shared" si="9"/>
        <v>5_2</v>
      </c>
      <c r="BX18" s="514" t="str">
        <f t="shared" si="10"/>
        <v>5_2</v>
      </c>
      <c r="BY18" s="514">
        <f t="shared" si="11"/>
        <v>2071</v>
      </c>
      <c r="BZ18" s="514">
        <f t="shared" si="23"/>
        <v>2154</v>
      </c>
      <c r="CA18" s="605">
        <f t="shared" si="24"/>
        <v>2112.5</v>
      </c>
      <c r="CB18" s="622">
        <f t="shared" ref="CB18:CB79" si="26">IFERROR(CA18*$D$10/$D$9,"vervalt")</f>
        <v>13.498402555910543</v>
      </c>
      <c r="CC18" s="5"/>
      <c r="CD18" s="5"/>
      <c r="CE18" s="5"/>
      <c r="CF18" s="5"/>
      <c r="CG18" s="5"/>
      <c r="CH18" s="5"/>
      <c r="CI18" s="6"/>
    </row>
    <row r="19" spans="1:87" ht="10.5" customHeight="1" x14ac:dyDescent="0.25">
      <c r="A19" s="512">
        <v>5</v>
      </c>
      <c r="B19" s="54">
        <v>3</v>
      </c>
      <c r="C19" s="54">
        <v>4</v>
      </c>
      <c r="D19" s="512">
        <f t="shared" si="25"/>
        <v>3</v>
      </c>
      <c r="E19" s="512" t="str">
        <f t="shared" si="12"/>
        <v>5_3</v>
      </c>
      <c r="F19" s="512">
        <v>1616</v>
      </c>
      <c r="G19" s="457"/>
      <c r="H19" s="512">
        <v>5</v>
      </c>
      <c r="I19" s="54">
        <v>3</v>
      </c>
      <c r="J19" s="54">
        <v>4</v>
      </c>
      <c r="K19" s="512">
        <f t="shared" si="0"/>
        <v>3</v>
      </c>
      <c r="L19" s="512" t="str">
        <f t="shared" si="1"/>
        <v>5_3</v>
      </c>
      <c r="M19" s="512">
        <v>1671</v>
      </c>
      <c r="N19" s="66"/>
      <c r="O19" s="512">
        <v>5</v>
      </c>
      <c r="P19" s="54">
        <v>3</v>
      </c>
      <c r="Q19" s="54">
        <v>4</v>
      </c>
      <c r="R19" s="512">
        <f t="shared" si="2"/>
        <v>3</v>
      </c>
      <c r="S19" s="512" t="str">
        <f t="shared" si="3"/>
        <v>5_3</v>
      </c>
      <c r="T19" s="512">
        <v>1724</v>
      </c>
      <c r="U19" s="457"/>
      <c r="V19" s="512">
        <v>5</v>
      </c>
      <c r="W19" s="54">
        <v>3</v>
      </c>
      <c r="X19" s="54">
        <v>4</v>
      </c>
      <c r="Y19" s="512">
        <f t="shared" si="4"/>
        <v>3</v>
      </c>
      <c r="Z19" s="512" t="str">
        <f t="shared" si="5"/>
        <v>5_3</v>
      </c>
      <c r="AA19" s="512">
        <v>1809</v>
      </c>
      <c r="AB19" s="513"/>
      <c r="AC19" s="512">
        <v>5</v>
      </c>
      <c r="AD19" s="54">
        <v>3</v>
      </c>
      <c r="AE19" s="54">
        <v>4</v>
      </c>
      <c r="AF19" s="512">
        <f t="shared" si="6"/>
        <v>3</v>
      </c>
      <c r="AG19" s="512" t="str">
        <f t="shared" si="7"/>
        <v>5_3</v>
      </c>
      <c r="AH19" s="512">
        <v>1867</v>
      </c>
      <c r="AI19" s="512"/>
      <c r="AJ19" s="512">
        <v>5</v>
      </c>
      <c r="AK19" s="512">
        <v>3</v>
      </c>
      <c r="AL19" s="512">
        <v>4</v>
      </c>
      <c r="AM19" s="512">
        <f t="shared" si="13"/>
        <v>3</v>
      </c>
      <c r="AN19" s="512" t="str">
        <f t="shared" si="14"/>
        <v>5_3</v>
      </c>
      <c r="AO19" s="54">
        <v>1947</v>
      </c>
      <c r="AP19" s="490"/>
      <c r="AQ19" s="512">
        <v>5</v>
      </c>
      <c r="AR19" s="512">
        <v>3</v>
      </c>
      <c r="AS19" s="512">
        <v>4</v>
      </c>
      <c r="AT19" s="512">
        <f t="shared" si="15"/>
        <v>3</v>
      </c>
      <c r="AU19" s="512" t="str">
        <f t="shared" si="16"/>
        <v>5_3</v>
      </c>
      <c r="AV19" s="54">
        <v>2027</v>
      </c>
      <c r="AW19" s="490"/>
      <c r="AX19" s="512">
        <v>5</v>
      </c>
      <c r="AY19" s="512">
        <v>3</v>
      </c>
      <c r="AZ19" s="512">
        <v>4</v>
      </c>
      <c r="BA19" s="512">
        <f t="shared" si="17"/>
        <v>3</v>
      </c>
      <c r="BB19" s="512" t="str">
        <f t="shared" si="18"/>
        <v>5_3</v>
      </c>
      <c r="BC19" s="54">
        <v>2082</v>
      </c>
      <c r="BD19" s="490"/>
      <c r="BE19" s="512">
        <v>5</v>
      </c>
      <c r="BF19" s="512">
        <v>3</v>
      </c>
      <c r="BG19" s="512">
        <v>4</v>
      </c>
      <c r="BH19" s="512">
        <f t="shared" si="19"/>
        <v>3</v>
      </c>
      <c r="BI19" s="512" t="str">
        <f t="shared" si="20"/>
        <v>5_3</v>
      </c>
      <c r="BJ19" s="54">
        <v>2137</v>
      </c>
      <c r="BK19" s="54"/>
      <c r="BL19" s="512">
        <v>5</v>
      </c>
      <c r="BM19" s="512">
        <v>3</v>
      </c>
      <c r="BN19" s="512">
        <v>4</v>
      </c>
      <c r="BO19" s="512">
        <f t="shared" si="21"/>
        <v>3</v>
      </c>
      <c r="BP19" s="512" t="str">
        <f t="shared" si="22"/>
        <v>5_3</v>
      </c>
      <c r="BQ19" s="54">
        <v>2222</v>
      </c>
      <c r="BR19" s="513"/>
      <c r="BS19" s="512">
        <v>5</v>
      </c>
      <c r="BT19" s="54">
        <v>3</v>
      </c>
      <c r="BU19" s="54">
        <v>4</v>
      </c>
      <c r="BV19" s="512">
        <f t="shared" si="8"/>
        <v>3</v>
      </c>
      <c r="BW19" s="512" t="str">
        <f t="shared" si="9"/>
        <v>5_3</v>
      </c>
      <c r="BX19" s="514" t="str">
        <f t="shared" si="10"/>
        <v>5_3</v>
      </c>
      <c r="BY19" s="514">
        <f t="shared" si="11"/>
        <v>2137</v>
      </c>
      <c r="BZ19" s="514">
        <f t="shared" si="23"/>
        <v>2222</v>
      </c>
      <c r="CA19" s="605">
        <f t="shared" si="24"/>
        <v>2179.5</v>
      </c>
      <c r="CB19" s="622">
        <f t="shared" si="26"/>
        <v>13.926517571884984</v>
      </c>
      <c r="CC19" s="5"/>
      <c r="CD19" s="5"/>
      <c r="CE19" s="5"/>
      <c r="CF19" s="5"/>
      <c r="CG19" s="5"/>
      <c r="CH19" s="5"/>
      <c r="CI19" s="6"/>
    </row>
    <row r="20" spans="1:87" ht="10.5" customHeight="1" x14ac:dyDescent="0.25">
      <c r="A20" s="512">
        <v>5</v>
      </c>
      <c r="B20" s="54">
        <v>4</v>
      </c>
      <c r="C20" s="54">
        <v>5</v>
      </c>
      <c r="D20" s="512">
        <f t="shared" si="25"/>
        <v>4</v>
      </c>
      <c r="E20" s="512" t="str">
        <f t="shared" si="12"/>
        <v>5_4</v>
      </c>
      <c r="F20" s="512">
        <v>1676</v>
      </c>
      <c r="G20" s="457"/>
      <c r="H20" s="512">
        <v>5</v>
      </c>
      <c r="I20" s="54">
        <v>4</v>
      </c>
      <c r="J20" s="54">
        <v>5</v>
      </c>
      <c r="K20" s="512">
        <f t="shared" si="0"/>
        <v>4</v>
      </c>
      <c r="L20" s="512" t="str">
        <f t="shared" si="1"/>
        <v>5_4</v>
      </c>
      <c r="M20" s="512">
        <v>1733</v>
      </c>
      <c r="N20" s="66"/>
      <c r="O20" s="512">
        <v>5</v>
      </c>
      <c r="P20" s="54">
        <v>4</v>
      </c>
      <c r="Q20" s="54">
        <v>5</v>
      </c>
      <c r="R20" s="512">
        <f t="shared" si="2"/>
        <v>4</v>
      </c>
      <c r="S20" s="512" t="str">
        <f t="shared" si="3"/>
        <v>5_4</v>
      </c>
      <c r="T20" s="512">
        <v>1788</v>
      </c>
      <c r="U20" s="66"/>
      <c r="V20" s="512">
        <v>5</v>
      </c>
      <c r="W20" s="54">
        <v>4</v>
      </c>
      <c r="X20" s="54">
        <v>5</v>
      </c>
      <c r="Y20" s="512">
        <f t="shared" si="4"/>
        <v>4</v>
      </c>
      <c r="Z20" s="512" t="str">
        <f t="shared" si="5"/>
        <v>5_4</v>
      </c>
      <c r="AA20" s="512">
        <v>1873</v>
      </c>
      <c r="AB20" s="513"/>
      <c r="AC20" s="512">
        <v>5</v>
      </c>
      <c r="AD20" s="54">
        <v>4</v>
      </c>
      <c r="AE20" s="54">
        <v>5</v>
      </c>
      <c r="AF20" s="512">
        <f t="shared" si="6"/>
        <v>4</v>
      </c>
      <c r="AG20" s="512" t="str">
        <f t="shared" si="7"/>
        <v>5_4</v>
      </c>
      <c r="AH20" s="512">
        <v>1933</v>
      </c>
      <c r="AI20" s="512"/>
      <c r="AJ20" s="512">
        <v>5</v>
      </c>
      <c r="AK20" s="512">
        <v>4</v>
      </c>
      <c r="AL20" s="512">
        <v>5</v>
      </c>
      <c r="AM20" s="512">
        <f t="shared" si="13"/>
        <v>4</v>
      </c>
      <c r="AN20" s="512" t="str">
        <f t="shared" si="14"/>
        <v>5_4</v>
      </c>
      <c r="AO20" s="54">
        <v>2013</v>
      </c>
      <c r="AP20" s="490"/>
      <c r="AQ20" s="512">
        <v>5</v>
      </c>
      <c r="AR20" s="512">
        <v>4</v>
      </c>
      <c r="AS20" s="512">
        <v>5</v>
      </c>
      <c r="AT20" s="512">
        <f t="shared" si="15"/>
        <v>4</v>
      </c>
      <c r="AU20" s="512" t="str">
        <f t="shared" si="16"/>
        <v>5_4</v>
      </c>
      <c r="AV20" s="54">
        <v>2093</v>
      </c>
      <c r="AW20" s="490"/>
      <c r="AX20" s="512">
        <v>5</v>
      </c>
      <c r="AY20" s="512">
        <v>4</v>
      </c>
      <c r="AZ20" s="512">
        <v>5</v>
      </c>
      <c r="BA20" s="512">
        <f t="shared" si="17"/>
        <v>4</v>
      </c>
      <c r="BB20" s="512" t="str">
        <f t="shared" si="18"/>
        <v>5_4</v>
      </c>
      <c r="BC20" s="54">
        <v>2148</v>
      </c>
      <c r="BD20" s="490"/>
      <c r="BE20" s="512">
        <v>5</v>
      </c>
      <c r="BF20" s="512">
        <v>4</v>
      </c>
      <c r="BG20" s="512">
        <v>5</v>
      </c>
      <c r="BH20" s="512">
        <f t="shared" si="19"/>
        <v>4</v>
      </c>
      <c r="BI20" s="512" t="str">
        <f t="shared" si="20"/>
        <v>5_4</v>
      </c>
      <c r="BJ20" s="54">
        <v>2203</v>
      </c>
      <c r="BK20" s="54"/>
      <c r="BL20" s="512">
        <v>5</v>
      </c>
      <c r="BM20" s="512">
        <v>4</v>
      </c>
      <c r="BN20" s="512">
        <v>5</v>
      </c>
      <c r="BO20" s="512">
        <f t="shared" si="21"/>
        <v>4</v>
      </c>
      <c r="BP20" s="512" t="str">
        <f t="shared" si="22"/>
        <v>5_4</v>
      </c>
      <c r="BQ20" s="54">
        <v>2291</v>
      </c>
      <c r="BR20" s="513"/>
      <c r="BS20" s="512">
        <v>5</v>
      </c>
      <c r="BT20" s="54">
        <v>4</v>
      </c>
      <c r="BU20" s="54">
        <v>5</v>
      </c>
      <c r="BV20" s="512">
        <f t="shared" si="8"/>
        <v>4</v>
      </c>
      <c r="BW20" s="512" t="str">
        <f t="shared" si="9"/>
        <v>5_4</v>
      </c>
      <c r="BX20" s="514" t="str">
        <f t="shared" si="10"/>
        <v>5_4</v>
      </c>
      <c r="BY20" s="514">
        <f t="shared" si="11"/>
        <v>2203</v>
      </c>
      <c r="BZ20" s="514">
        <f t="shared" si="23"/>
        <v>2291</v>
      </c>
      <c r="CA20" s="605">
        <f t="shared" si="24"/>
        <v>2247</v>
      </c>
      <c r="CB20" s="515">
        <f t="shared" si="26"/>
        <v>14.357827476038338</v>
      </c>
      <c r="CC20" s="5"/>
      <c r="CD20" s="5"/>
      <c r="CE20" s="5"/>
      <c r="CF20" s="5"/>
      <c r="CG20" s="5"/>
      <c r="CH20" s="5"/>
      <c r="CI20" s="6"/>
    </row>
    <row r="21" spans="1:87" ht="10.5" customHeight="1" x14ac:dyDescent="0.25">
      <c r="A21" s="512">
        <v>5</v>
      </c>
      <c r="B21" s="54">
        <v>5</v>
      </c>
      <c r="C21" s="54">
        <v>6</v>
      </c>
      <c r="D21" s="512">
        <f t="shared" si="25"/>
        <v>5</v>
      </c>
      <c r="E21" s="512" t="str">
        <f t="shared" si="12"/>
        <v>5_5</v>
      </c>
      <c r="F21" s="512">
        <v>1707</v>
      </c>
      <c r="G21" s="457"/>
      <c r="H21" s="512">
        <v>5</v>
      </c>
      <c r="I21" s="54">
        <v>5</v>
      </c>
      <c r="J21" s="54">
        <v>6</v>
      </c>
      <c r="K21" s="512">
        <f t="shared" si="0"/>
        <v>5</v>
      </c>
      <c r="L21" s="512" t="str">
        <f t="shared" si="1"/>
        <v>5_5</v>
      </c>
      <c r="M21" s="512">
        <v>1765</v>
      </c>
      <c r="N21" s="457"/>
      <c r="O21" s="512">
        <v>5</v>
      </c>
      <c r="P21" s="54">
        <v>5</v>
      </c>
      <c r="Q21" s="54">
        <v>6</v>
      </c>
      <c r="R21" s="512">
        <f t="shared" si="2"/>
        <v>5</v>
      </c>
      <c r="S21" s="512" t="str">
        <f t="shared" si="3"/>
        <v>5_5</v>
      </c>
      <c r="T21" s="512">
        <v>1821</v>
      </c>
      <c r="U21" s="66"/>
      <c r="V21" s="512">
        <v>5</v>
      </c>
      <c r="W21" s="54">
        <v>5</v>
      </c>
      <c r="X21" s="54">
        <v>6</v>
      </c>
      <c r="Y21" s="512">
        <f t="shared" si="4"/>
        <v>5</v>
      </c>
      <c r="Z21" s="512" t="str">
        <f t="shared" si="5"/>
        <v>5_5</v>
      </c>
      <c r="AA21" s="512">
        <v>1906</v>
      </c>
      <c r="AB21" s="513"/>
      <c r="AC21" s="512">
        <v>5</v>
      </c>
      <c r="AD21" s="54">
        <v>5</v>
      </c>
      <c r="AE21" s="54">
        <v>6</v>
      </c>
      <c r="AF21" s="512">
        <f t="shared" si="6"/>
        <v>5</v>
      </c>
      <c r="AG21" s="512" t="str">
        <f t="shared" si="7"/>
        <v>5_5</v>
      </c>
      <c r="AH21" s="512">
        <v>1967</v>
      </c>
      <c r="AI21" s="512"/>
      <c r="AJ21" s="512">
        <v>5</v>
      </c>
      <c r="AK21" s="512">
        <v>5</v>
      </c>
      <c r="AL21" s="512">
        <v>6</v>
      </c>
      <c r="AM21" s="512">
        <f t="shared" si="13"/>
        <v>5</v>
      </c>
      <c r="AN21" s="512" t="str">
        <f t="shared" si="14"/>
        <v>5_5</v>
      </c>
      <c r="AO21" s="54">
        <v>2047</v>
      </c>
      <c r="AP21" s="490"/>
      <c r="AQ21" s="512">
        <v>5</v>
      </c>
      <c r="AR21" s="512">
        <v>5</v>
      </c>
      <c r="AS21" s="512">
        <v>6</v>
      </c>
      <c r="AT21" s="512">
        <f t="shared" si="15"/>
        <v>5</v>
      </c>
      <c r="AU21" s="512" t="str">
        <f t="shared" si="16"/>
        <v>5_5</v>
      </c>
      <c r="AV21" s="54">
        <v>2127</v>
      </c>
      <c r="AW21" s="490"/>
      <c r="AX21" s="512">
        <v>5</v>
      </c>
      <c r="AY21" s="512">
        <v>5</v>
      </c>
      <c r="AZ21" s="512">
        <v>6</v>
      </c>
      <c r="BA21" s="512">
        <f t="shared" si="17"/>
        <v>5</v>
      </c>
      <c r="BB21" s="512" t="str">
        <f t="shared" si="18"/>
        <v>5_5</v>
      </c>
      <c r="BC21" s="54">
        <v>2182</v>
      </c>
      <c r="BD21" s="490"/>
      <c r="BE21" s="512">
        <v>5</v>
      </c>
      <c r="BF21" s="512">
        <v>5</v>
      </c>
      <c r="BG21" s="512">
        <v>6</v>
      </c>
      <c r="BH21" s="512">
        <f t="shared" si="19"/>
        <v>5</v>
      </c>
      <c r="BI21" s="512" t="str">
        <f t="shared" si="20"/>
        <v>5_5</v>
      </c>
      <c r="BJ21" s="54">
        <v>2237</v>
      </c>
      <c r="BK21" s="54"/>
      <c r="BL21" s="512">
        <v>5</v>
      </c>
      <c r="BM21" s="512">
        <v>5</v>
      </c>
      <c r="BN21" s="512">
        <v>6</v>
      </c>
      <c r="BO21" s="512">
        <f t="shared" si="21"/>
        <v>5</v>
      </c>
      <c r="BP21" s="512" t="str">
        <f t="shared" si="22"/>
        <v>5_5</v>
      </c>
      <c r="BQ21" s="54">
        <v>2326</v>
      </c>
      <c r="BR21" s="513"/>
      <c r="BS21" s="512">
        <v>5</v>
      </c>
      <c r="BT21" s="54">
        <v>5</v>
      </c>
      <c r="BU21" s="54">
        <v>6</v>
      </c>
      <c r="BV21" s="512">
        <f t="shared" si="8"/>
        <v>5</v>
      </c>
      <c r="BW21" s="512" t="str">
        <f t="shared" si="9"/>
        <v>5_5</v>
      </c>
      <c r="BX21" s="514" t="str">
        <f t="shared" si="10"/>
        <v>5_5</v>
      </c>
      <c r="BY21" s="514">
        <f t="shared" si="11"/>
        <v>2237</v>
      </c>
      <c r="BZ21" s="514">
        <f t="shared" si="23"/>
        <v>2326</v>
      </c>
      <c r="CA21" s="605">
        <f t="shared" si="24"/>
        <v>2281.5</v>
      </c>
      <c r="CB21" s="515">
        <f t="shared" si="26"/>
        <v>14.578274760383387</v>
      </c>
      <c r="CC21" s="5"/>
      <c r="CD21" s="5"/>
      <c r="CE21" s="5"/>
      <c r="CF21" s="5"/>
      <c r="CG21" s="5"/>
      <c r="CH21" s="5"/>
      <c r="CI21" s="6"/>
    </row>
    <row r="22" spans="1:87" ht="10.5" customHeight="1" x14ac:dyDescent="0.25">
      <c r="A22" s="512">
        <v>5</v>
      </c>
      <c r="B22" s="54">
        <v>6</v>
      </c>
      <c r="C22" s="54">
        <v>7</v>
      </c>
      <c r="D22" s="512">
        <f t="shared" si="25"/>
        <v>6</v>
      </c>
      <c r="E22" s="512" t="str">
        <f t="shared" si="12"/>
        <v>5_6</v>
      </c>
      <c r="F22" s="512">
        <v>1755</v>
      </c>
      <c r="G22" s="457"/>
      <c r="H22" s="512">
        <v>5</v>
      </c>
      <c r="I22" s="54">
        <v>6</v>
      </c>
      <c r="J22" s="54">
        <v>7</v>
      </c>
      <c r="K22" s="512">
        <f t="shared" si="0"/>
        <v>6</v>
      </c>
      <c r="L22" s="512" t="str">
        <f t="shared" si="1"/>
        <v>5_6</v>
      </c>
      <c r="M22" s="512">
        <v>1815</v>
      </c>
      <c r="N22" s="66"/>
      <c r="O22" s="512">
        <v>5</v>
      </c>
      <c r="P22" s="54">
        <v>6</v>
      </c>
      <c r="Q22" s="54">
        <v>7</v>
      </c>
      <c r="R22" s="512">
        <f t="shared" si="2"/>
        <v>6</v>
      </c>
      <c r="S22" s="512" t="str">
        <f t="shared" si="3"/>
        <v>5_6</v>
      </c>
      <c r="T22" s="512">
        <v>1872</v>
      </c>
      <c r="U22" s="457"/>
      <c r="V22" s="512">
        <v>5</v>
      </c>
      <c r="W22" s="54">
        <v>6</v>
      </c>
      <c r="X22" s="54">
        <v>7</v>
      </c>
      <c r="Y22" s="512">
        <f t="shared" si="4"/>
        <v>6</v>
      </c>
      <c r="Z22" s="512" t="str">
        <f t="shared" si="5"/>
        <v>5_6</v>
      </c>
      <c r="AA22" s="512">
        <v>1957</v>
      </c>
      <c r="AB22" s="513"/>
      <c r="AC22" s="512">
        <v>5</v>
      </c>
      <c r="AD22" s="54">
        <v>6</v>
      </c>
      <c r="AE22" s="54">
        <v>7</v>
      </c>
      <c r="AF22" s="512">
        <f t="shared" si="6"/>
        <v>6</v>
      </c>
      <c r="AG22" s="512" t="str">
        <f t="shared" si="7"/>
        <v>5_6</v>
      </c>
      <c r="AH22" s="512">
        <v>2020</v>
      </c>
      <c r="AI22" s="512"/>
      <c r="AJ22" s="512">
        <v>5</v>
      </c>
      <c r="AK22" s="512">
        <v>6</v>
      </c>
      <c r="AL22" s="512">
        <v>7</v>
      </c>
      <c r="AM22" s="512">
        <f t="shared" si="13"/>
        <v>6</v>
      </c>
      <c r="AN22" s="512" t="str">
        <f t="shared" si="14"/>
        <v>5_6</v>
      </c>
      <c r="AO22" s="54">
        <v>2100</v>
      </c>
      <c r="AP22" s="490"/>
      <c r="AQ22" s="512">
        <v>5</v>
      </c>
      <c r="AR22" s="512">
        <v>6</v>
      </c>
      <c r="AS22" s="512">
        <v>7</v>
      </c>
      <c r="AT22" s="512">
        <f t="shared" si="15"/>
        <v>6</v>
      </c>
      <c r="AU22" s="512" t="str">
        <f t="shared" si="16"/>
        <v>5_6</v>
      </c>
      <c r="AV22" s="54">
        <v>2180</v>
      </c>
      <c r="AW22" s="490"/>
      <c r="AX22" s="512">
        <v>5</v>
      </c>
      <c r="AY22" s="512">
        <v>6</v>
      </c>
      <c r="AZ22" s="512">
        <v>7</v>
      </c>
      <c r="BA22" s="512">
        <f t="shared" si="17"/>
        <v>6</v>
      </c>
      <c r="BB22" s="512" t="str">
        <f t="shared" si="18"/>
        <v>5_6</v>
      </c>
      <c r="BC22" s="54">
        <v>2235</v>
      </c>
      <c r="BD22" s="490"/>
      <c r="BE22" s="512">
        <v>5</v>
      </c>
      <c r="BF22" s="512">
        <v>6</v>
      </c>
      <c r="BG22" s="512">
        <v>7</v>
      </c>
      <c r="BH22" s="512">
        <f t="shared" si="19"/>
        <v>6</v>
      </c>
      <c r="BI22" s="512" t="str">
        <f t="shared" si="20"/>
        <v>5_6</v>
      </c>
      <c r="BJ22" s="54">
        <v>2290</v>
      </c>
      <c r="BK22" s="54"/>
      <c r="BL22" s="512">
        <v>5</v>
      </c>
      <c r="BM22" s="512">
        <v>6</v>
      </c>
      <c r="BN22" s="512">
        <v>7</v>
      </c>
      <c r="BO22" s="512">
        <f t="shared" si="21"/>
        <v>6</v>
      </c>
      <c r="BP22" s="512" t="str">
        <f t="shared" si="22"/>
        <v>5_6</v>
      </c>
      <c r="BQ22" s="54">
        <v>2382</v>
      </c>
      <c r="BR22" s="513"/>
      <c r="BS22" s="512">
        <v>5</v>
      </c>
      <c r="BT22" s="54">
        <v>6</v>
      </c>
      <c r="BU22" s="54">
        <v>7</v>
      </c>
      <c r="BV22" s="512">
        <f t="shared" si="8"/>
        <v>6</v>
      </c>
      <c r="BW22" s="512" t="str">
        <f t="shared" si="9"/>
        <v>5_6</v>
      </c>
      <c r="BX22" s="514" t="str">
        <f t="shared" si="10"/>
        <v>5_6</v>
      </c>
      <c r="BY22" s="514">
        <f t="shared" si="11"/>
        <v>2290</v>
      </c>
      <c r="BZ22" s="514">
        <f t="shared" si="23"/>
        <v>2382</v>
      </c>
      <c r="CA22" s="605">
        <f t="shared" si="24"/>
        <v>2336</v>
      </c>
      <c r="CB22" s="515">
        <f t="shared" si="26"/>
        <v>14.926517571884984</v>
      </c>
      <c r="CC22" s="5"/>
      <c r="CD22" s="5"/>
      <c r="CE22" s="5"/>
      <c r="CF22" s="5"/>
      <c r="CG22" s="5"/>
      <c r="CH22" s="5"/>
      <c r="CI22" s="6"/>
    </row>
    <row r="23" spans="1:87" ht="10.5" customHeight="1" x14ac:dyDescent="0.25">
      <c r="A23" s="512">
        <v>5</v>
      </c>
      <c r="B23" s="54">
        <v>7</v>
      </c>
      <c r="C23" s="54">
        <v>8</v>
      </c>
      <c r="D23" s="512">
        <f t="shared" si="25"/>
        <v>7</v>
      </c>
      <c r="E23" s="512" t="str">
        <f t="shared" si="12"/>
        <v>5_7</v>
      </c>
      <c r="F23" s="512">
        <v>1800</v>
      </c>
      <c r="G23" s="457"/>
      <c r="H23" s="512">
        <v>5</v>
      </c>
      <c r="I23" s="54">
        <v>7</v>
      </c>
      <c r="J23" s="54">
        <v>8</v>
      </c>
      <c r="K23" s="512">
        <f t="shared" si="0"/>
        <v>7</v>
      </c>
      <c r="L23" s="512" t="str">
        <f t="shared" si="1"/>
        <v>5_7</v>
      </c>
      <c r="M23" s="512">
        <v>1861</v>
      </c>
      <c r="N23" s="66"/>
      <c r="O23" s="512">
        <v>5</v>
      </c>
      <c r="P23" s="54">
        <v>7</v>
      </c>
      <c r="Q23" s="54">
        <v>8</v>
      </c>
      <c r="R23" s="512">
        <f t="shared" si="2"/>
        <v>7</v>
      </c>
      <c r="S23" s="512" t="str">
        <f t="shared" si="3"/>
        <v>5_7</v>
      </c>
      <c r="T23" s="512">
        <v>1920</v>
      </c>
      <c r="U23" s="66"/>
      <c r="V23" s="512">
        <v>5</v>
      </c>
      <c r="W23" s="54">
        <v>7</v>
      </c>
      <c r="X23" s="54">
        <v>8</v>
      </c>
      <c r="Y23" s="512">
        <f t="shared" si="4"/>
        <v>7</v>
      </c>
      <c r="Z23" s="512" t="str">
        <f t="shared" si="5"/>
        <v>5_7</v>
      </c>
      <c r="AA23" s="512">
        <v>2005</v>
      </c>
      <c r="AB23" s="513"/>
      <c r="AC23" s="512">
        <v>5</v>
      </c>
      <c r="AD23" s="54">
        <v>7</v>
      </c>
      <c r="AE23" s="54">
        <v>8</v>
      </c>
      <c r="AF23" s="512">
        <f t="shared" si="6"/>
        <v>7</v>
      </c>
      <c r="AG23" s="512" t="str">
        <f t="shared" si="7"/>
        <v>5_7</v>
      </c>
      <c r="AH23" s="512">
        <v>2069</v>
      </c>
      <c r="AI23" s="512"/>
      <c r="AJ23" s="512">
        <v>5</v>
      </c>
      <c r="AK23" s="512">
        <v>7</v>
      </c>
      <c r="AL23" s="512">
        <v>8</v>
      </c>
      <c r="AM23" s="512">
        <f t="shared" si="13"/>
        <v>7</v>
      </c>
      <c r="AN23" s="512" t="str">
        <f t="shared" si="14"/>
        <v>5_7</v>
      </c>
      <c r="AO23" s="54">
        <v>2149</v>
      </c>
      <c r="AP23" s="490"/>
      <c r="AQ23" s="512">
        <v>5</v>
      </c>
      <c r="AR23" s="512">
        <v>7</v>
      </c>
      <c r="AS23" s="512">
        <v>8</v>
      </c>
      <c r="AT23" s="512">
        <f t="shared" si="15"/>
        <v>7</v>
      </c>
      <c r="AU23" s="512" t="str">
        <f t="shared" si="16"/>
        <v>5_7</v>
      </c>
      <c r="AV23" s="54">
        <v>2229</v>
      </c>
      <c r="AW23" s="490"/>
      <c r="AX23" s="512">
        <v>5</v>
      </c>
      <c r="AY23" s="512">
        <v>7</v>
      </c>
      <c r="AZ23" s="512">
        <v>8</v>
      </c>
      <c r="BA23" s="512">
        <f t="shared" si="17"/>
        <v>7</v>
      </c>
      <c r="BB23" s="512" t="str">
        <f t="shared" si="18"/>
        <v>5_7</v>
      </c>
      <c r="BC23" s="54">
        <v>2284</v>
      </c>
      <c r="BD23" s="490"/>
      <c r="BE23" s="512">
        <v>5</v>
      </c>
      <c r="BF23" s="512">
        <v>7</v>
      </c>
      <c r="BG23" s="512">
        <v>8</v>
      </c>
      <c r="BH23" s="512">
        <f t="shared" si="19"/>
        <v>7</v>
      </c>
      <c r="BI23" s="512" t="str">
        <f t="shared" si="20"/>
        <v>5_7</v>
      </c>
      <c r="BJ23" s="54">
        <v>2339</v>
      </c>
      <c r="BK23" s="54"/>
      <c r="BL23" s="512">
        <v>5</v>
      </c>
      <c r="BM23" s="512">
        <v>7</v>
      </c>
      <c r="BN23" s="512">
        <v>8</v>
      </c>
      <c r="BO23" s="512">
        <f t="shared" si="21"/>
        <v>7</v>
      </c>
      <c r="BP23" s="512" t="str">
        <f t="shared" si="22"/>
        <v>5_7</v>
      </c>
      <c r="BQ23" s="54">
        <v>2433</v>
      </c>
      <c r="BR23" s="513"/>
      <c r="BS23" s="512">
        <v>5</v>
      </c>
      <c r="BT23" s="54">
        <v>7</v>
      </c>
      <c r="BU23" s="54">
        <v>8</v>
      </c>
      <c r="BV23" s="512">
        <f t="shared" si="8"/>
        <v>7</v>
      </c>
      <c r="BW23" s="512" t="str">
        <f t="shared" si="9"/>
        <v>5_7</v>
      </c>
      <c r="BX23" s="514" t="str">
        <f t="shared" si="10"/>
        <v>5_7</v>
      </c>
      <c r="BY23" s="514">
        <f t="shared" si="11"/>
        <v>2339</v>
      </c>
      <c r="BZ23" s="514">
        <f t="shared" si="23"/>
        <v>2433</v>
      </c>
      <c r="CA23" s="605">
        <f t="shared" si="24"/>
        <v>2386</v>
      </c>
      <c r="CB23" s="622">
        <f>IFERROR(CA23*$D$10/$D$9,"vervalt")</f>
        <v>15.246006389776358</v>
      </c>
      <c r="CC23" s="5"/>
      <c r="CD23" s="5"/>
      <c r="CE23" s="5"/>
      <c r="CF23" s="5"/>
      <c r="CG23" s="5"/>
      <c r="CH23" s="5"/>
      <c r="CI23" s="6"/>
    </row>
    <row r="24" spans="1:87" ht="10.5" customHeight="1" x14ac:dyDescent="0.25">
      <c r="A24" s="512">
        <v>5</v>
      </c>
      <c r="B24" s="54">
        <v>8</v>
      </c>
      <c r="C24" s="54">
        <v>9</v>
      </c>
      <c r="D24" s="512">
        <f t="shared" si="25"/>
        <v>8</v>
      </c>
      <c r="E24" s="512" t="str">
        <f t="shared" si="12"/>
        <v>5_8</v>
      </c>
      <c r="F24" s="512">
        <v>1846</v>
      </c>
      <c r="G24" s="457"/>
      <c r="H24" s="512">
        <v>5</v>
      </c>
      <c r="I24" s="54">
        <v>8</v>
      </c>
      <c r="J24" s="54">
        <v>9</v>
      </c>
      <c r="K24" s="512">
        <f t="shared" si="0"/>
        <v>8</v>
      </c>
      <c r="L24" s="512" t="str">
        <f t="shared" si="1"/>
        <v>5_8</v>
      </c>
      <c r="M24" s="512">
        <v>1909</v>
      </c>
      <c r="N24" s="66"/>
      <c r="O24" s="512">
        <v>5</v>
      </c>
      <c r="P24" s="54">
        <v>8</v>
      </c>
      <c r="Q24" s="54">
        <v>9</v>
      </c>
      <c r="R24" s="512">
        <f t="shared" si="2"/>
        <v>8</v>
      </c>
      <c r="S24" s="512" t="str">
        <f t="shared" si="3"/>
        <v>5_8</v>
      </c>
      <c r="T24" s="512">
        <v>1969</v>
      </c>
      <c r="U24" s="66"/>
      <c r="V24" s="512">
        <v>5</v>
      </c>
      <c r="W24" s="54">
        <v>8</v>
      </c>
      <c r="X24" s="54">
        <v>9</v>
      </c>
      <c r="Y24" s="512">
        <f t="shared" si="4"/>
        <v>8</v>
      </c>
      <c r="Z24" s="512" t="str">
        <f t="shared" si="5"/>
        <v>5_8</v>
      </c>
      <c r="AA24" s="512">
        <v>2054</v>
      </c>
      <c r="AB24" s="513"/>
      <c r="AC24" s="512">
        <v>5</v>
      </c>
      <c r="AD24" s="54">
        <v>8</v>
      </c>
      <c r="AE24" s="54">
        <v>9</v>
      </c>
      <c r="AF24" s="512">
        <f t="shared" si="6"/>
        <v>8</v>
      </c>
      <c r="AG24" s="512" t="str">
        <f t="shared" si="7"/>
        <v>5_8</v>
      </c>
      <c r="AH24" s="512">
        <v>2120</v>
      </c>
      <c r="AI24" s="512"/>
      <c r="AJ24" s="512">
        <v>5</v>
      </c>
      <c r="AK24" s="512">
        <v>8</v>
      </c>
      <c r="AL24" s="512">
        <v>9</v>
      </c>
      <c r="AM24" s="512">
        <f t="shared" si="13"/>
        <v>8</v>
      </c>
      <c r="AN24" s="512" t="str">
        <f t="shared" si="14"/>
        <v>5_8</v>
      </c>
      <c r="AO24" s="54">
        <v>2200</v>
      </c>
      <c r="AP24" s="490"/>
      <c r="AQ24" s="512">
        <v>5</v>
      </c>
      <c r="AR24" s="512">
        <v>8</v>
      </c>
      <c r="AS24" s="512">
        <v>9</v>
      </c>
      <c r="AT24" s="512">
        <f t="shared" si="15"/>
        <v>8</v>
      </c>
      <c r="AU24" s="512" t="str">
        <f t="shared" si="16"/>
        <v>5_8</v>
      </c>
      <c r="AV24" s="54">
        <v>2280</v>
      </c>
      <c r="AW24" s="490"/>
      <c r="AX24" s="512">
        <v>5</v>
      </c>
      <c r="AY24" s="512">
        <v>8</v>
      </c>
      <c r="AZ24" s="512">
        <v>9</v>
      </c>
      <c r="BA24" s="512">
        <f t="shared" si="17"/>
        <v>8</v>
      </c>
      <c r="BB24" s="512" t="str">
        <f t="shared" si="18"/>
        <v>5_8</v>
      </c>
      <c r="BC24" s="54">
        <v>2335</v>
      </c>
      <c r="BD24" s="490"/>
      <c r="BE24" s="512">
        <v>5</v>
      </c>
      <c r="BF24" s="512">
        <v>8</v>
      </c>
      <c r="BG24" s="512">
        <v>9</v>
      </c>
      <c r="BH24" s="512">
        <f t="shared" si="19"/>
        <v>8</v>
      </c>
      <c r="BI24" s="512" t="str">
        <f t="shared" si="20"/>
        <v>5_8</v>
      </c>
      <c r="BJ24" s="54">
        <v>2390</v>
      </c>
      <c r="BK24" s="54"/>
      <c r="BL24" s="512">
        <v>5</v>
      </c>
      <c r="BM24" s="512">
        <v>8</v>
      </c>
      <c r="BN24" s="512">
        <v>9</v>
      </c>
      <c r="BO24" s="512">
        <f t="shared" si="21"/>
        <v>8</v>
      </c>
      <c r="BP24" s="512" t="str">
        <f t="shared" si="22"/>
        <v>5_8</v>
      </c>
      <c r="BQ24" s="54">
        <v>2486</v>
      </c>
      <c r="BR24" s="513"/>
      <c r="BS24" s="512">
        <v>5</v>
      </c>
      <c r="BT24" s="54">
        <v>8</v>
      </c>
      <c r="BU24" s="54">
        <v>9</v>
      </c>
      <c r="BV24" s="512">
        <f t="shared" si="8"/>
        <v>8</v>
      </c>
      <c r="BW24" s="512" t="str">
        <f t="shared" si="9"/>
        <v>5_8</v>
      </c>
      <c r="BX24" s="514" t="str">
        <f t="shared" si="10"/>
        <v>5_8</v>
      </c>
      <c r="BY24" s="514">
        <f t="shared" si="11"/>
        <v>2390</v>
      </c>
      <c r="BZ24" s="514">
        <f t="shared" si="23"/>
        <v>2486</v>
      </c>
      <c r="CA24" s="605">
        <f t="shared" si="24"/>
        <v>2438</v>
      </c>
      <c r="CB24" s="622">
        <f t="shared" si="26"/>
        <v>15.578274760383387</v>
      </c>
      <c r="CC24" s="5"/>
      <c r="CD24" s="5"/>
      <c r="CE24" s="5"/>
      <c r="CF24" s="5"/>
      <c r="CG24" s="5"/>
      <c r="CH24" s="5"/>
      <c r="CI24" s="6"/>
    </row>
    <row r="25" spans="1:87" ht="10.5" customHeight="1" x14ac:dyDescent="0.25">
      <c r="A25" s="512">
        <v>5</v>
      </c>
      <c r="B25" s="54">
        <v>9</v>
      </c>
      <c r="C25" s="54">
        <v>10</v>
      </c>
      <c r="D25" s="512">
        <f t="shared" si="25"/>
        <v>9</v>
      </c>
      <c r="E25" s="512" t="str">
        <f t="shared" si="12"/>
        <v>5_9</v>
      </c>
      <c r="F25" s="512">
        <v>1898</v>
      </c>
      <c r="G25" s="457"/>
      <c r="H25" s="512">
        <v>5</v>
      </c>
      <c r="I25" s="54">
        <v>9</v>
      </c>
      <c r="J25" s="54">
        <v>10</v>
      </c>
      <c r="K25" s="512">
        <f t="shared" si="0"/>
        <v>9</v>
      </c>
      <c r="L25" s="512" t="str">
        <f t="shared" si="1"/>
        <v>5_9</v>
      </c>
      <c r="M25" s="512">
        <v>1963</v>
      </c>
      <c r="N25" s="66"/>
      <c r="O25" s="512">
        <v>5</v>
      </c>
      <c r="P25" s="54">
        <v>9</v>
      </c>
      <c r="Q25" s="54">
        <v>10</v>
      </c>
      <c r="R25" s="512">
        <f t="shared" si="2"/>
        <v>9</v>
      </c>
      <c r="S25" s="512" t="str">
        <f t="shared" si="3"/>
        <v>5_9</v>
      </c>
      <c r="T25" s="512">
        <v>2025</v>
      </c>
      <c r="U25" s="457"/>
      <c r="V25" s="512">
        <v>5</v>
      </c>
      <c r="W25" s="54">
        <v>9</v>
      </c>
      <c r="X25" s="54">
        <v>10</v>
      </c>
      <c r="Y25" s="512">
        <f t="shared" si="4"/>
        <v>9</v>
      </c>
      <c r="Z25" s="512" t="str">
        <f t="shared" si="5"/>
        <v>5_9</v>
      </c>
      <c r="AA25" s="512">
        <v>2110</v>
      </c>
      <c r="AB25" s="513"/>
      <c r="AC25" s="512">
        <v>5</v>
      </c>
      <c r="AD25" s="54">
        <v>9</v>
      </c>
      <c r="AE25" s="54">
        <v>10</v>
      </c>
      <c r="AF25" s="512">
        <f t="shared" si="6"/>
        <v>9</v>
      </c>
      <c r="AG25" s="512" t="str">
        <f t="shared" si="7"/>
        <v>5_9</v>
      </c>
      <c r="AH25" s="512">
        <v>2178</v>
      </c>
      <c r="AI25" s="512"/>
      <c r="AJ25" s="512">
        <v>5</v>
      </c>
      <c r="AK25" s="512">
        <v>9</v>
      </c>
      <c r="AL25" s="512">
        <v>10</v>
      </c>
      <c r="AM25" s="512">
        <f t="shared" si="13"/>
        <v>9</v>
      </c>
      <c r="AN25" s="512" t="str">
        <f t="shared" si="14"/>
        <v>5_9</v>
      </c>
      <c r="AO25" s="54">
        <v>2258</v>
      </c>
      <c r="AP25" s="490"/>
      <c r="AQ25" s="512">
        <v>5</v>
      </c>
      <c r="AR25" s="512">
        <v>9</v>
      </c>
      <c r="AS25" s="512">
        <v>10</v>
      </c>
      <c r="AT25" s="512">
        <f t="shared" si="15"/>
        <v>9</v>
      </c>
      <c r="AU25" s="512" t="str">
        <f t="shared" si="16"/>
        <v>5_9</v>
      </c>
      <c r="AV25" s="54">
        <v>2338</v>
      </c>
      <c r="AW25" s="490"/>
      <c r="AX25" s="512">
        <v>5</v>
      </c>
      <c r="AY25" s="512">
        <v>9</v>
      </c>
      <c r="AZ25" s="512">
        <v>10</v>
      </c>
      <c r="BA25" s="512">
        <f t="shared" si="17"/>
        <v>9</v>
      </c>
      <c r="BB25" s="512" t="str">
        <f t="shared" si="18"/>
        <v>5_9</v>
      </c>
      <c r="BC25" s="54">
        <v>2393</v>
      </c>
      <c r="BD25" s="490"/>
      <c r="BE25" s="512">
        <v>5</v>
      </c>
      <c r="BF25" s="512">
        <v>9</v>
      </c>
      <c r="BG25" s="512">
        <v>10</v>
      </c>
      <c r="BH25" s="512">
        <f t="shared" si="19"/>
        <v>9</v>
      </c>
      <c r="BI25" s="512" t="str">
        <f t="shared" si="20"/>
        <v>5_9</v>
      </c>
      <c r="BJ25" s="54">
        <v>2448</v>
      </c>
      <c r="BK25" s="54"/>
      <c r="BL25" s="512">
        <v>5</v>
      </c>
      <c r="BM25" s="512">
        <v>9</v>
      </c>
      <c r="BN25" s="512">
        <v>10</v>
      </c>
      <c r="BO25" s="512">
        <f t="shared" si="21"/>
        <v>9</v>
      </c>
      <c r="BP25" s="512" t="str">
        <f t="shared" si="22"/>
        <v>5_9</v>
      </c>
      <c r="BQ25" s="54">
        <v>2546</v>
      </c>
      <c r="BR25" s="513"/>
      <c r="BS25" s="512">
        <v>5</v>
      </c>
      <c r="BT25" s="54">
        <v>9</v>
      </c>
      <c r="BU25" s="54">
        <v>10</v>
      </c>
      <c r="BV25" s="512">
        <f t="shared" si="8"/>
        <v>9</v>
      </c>
      <c r="BW25" s="512" t="str">
        <f t="shared" si="9"/>
        <v>5_9</v>
      </c>
      <c r="BX25" s="514" t="str">
        <f t="shared" si="10"/>
        <v>5_9</v>
      </c>
      <c r="BY25" s="514">
        <f t="shared" si="11"/>
        <v>2448</v>
      </c>
      <c r="BZ25" s="514">
        <f t="shared" si="23"/>
        <v>2546</v>
      </c>
      <c r="CA25" s="605">
        <f t="shared" si="24"/>
        <v>2497</v>
      </c>
      <c r="CB25" s="622">
        <f t="shared" si="26"/>
        <v>15.955271565495208</v>
      </c>
      <c r="CC25" s="5"/>
      <c r="CD25" s="5"/>
      <c r="CE25" s="5"/>
      <c r="CF25" s="5"/>
      <c r="CG25" s="5"/>
      <c r="CH25" s="5"/>
      <c r="CI25" s="6"/>
    </row>
    <row r="26" spans="1:87" ht="10.5" customHeight="1" x14ac:dyDescent="0.25">
      <c r="A26" s="512">
        <v>10</v>
      </c>
      <c r="B26" s="54">
        <v>0</v>
      </c>
      <c r="C26" s="54">
        <v>2</v>
      </c>
      <c r="D26" s="512">
        <f t="shared" si="25"/>
        <v>0</v>
      </c>
      <c r="E26" s="512" t="str">
        <f t="shared" si="12"/>
        <v>10_0</v>
      </c>
      <c r="F26" s="512">
        <v>1528</v>
      </c>
      <c r="G26" s="457"/>
      <c r="H26" s="512">
        <v>10</v>
      </c>
      <c r="I26" s="54">
        <v>0</v>
      </c>
      <c r="J26" s="54">
        <v>2</v>
      </c>
      <c r="K26" s="512">
        <f t="shared" si="0"/>
        <v>0</v>
      </c>
      <c r="L26" s="512" t="str">
        <f t="shared" si="1"/>
        <v>10_0</v>
      </c>
      <c r="M26" s="512">
        <v>1580</v>
      </c>
      <c r="N26" s="457"/>
      <c r="O26" s="512">
        <v>10</v>
      </c>
      <c r="P26" s="54">
        <v>0</v>
      </c>
      <c r="Q26" s="54">
        <v>2</v>
      </c>
      <c r="R26" s="512">
        <f t="shared" si="2"/>
        <v>0</v>
      </c>
      <c r="S26" s="512" t="str">
        <f t="shared" si="3"/>
        <v>10_0</v>
      </c>
      <c r="T26" s="512">
        <v>1630</v>
      </c>
      <c r="U26" s="66"/>
      <c r="V26" s="512">
        <v>10</v>
      </c>
      <c r="W26" s="54">
        <v>0</v>
      </c>
      <c r="X26" s="54">
        <v>2</v>
      </c>
      <c r="Y26" s="512">
        <f t="shared" si="4"/>
        <v>0</v>
      </c>
      <c r="Z26" s="512" t="str">
        <f t="shared" si="5"/>
        <v>10_0</v>
      </c>
      <c r="AA26" s="512">
        <v>1715</v>
      </c>
      <c r="AB26" s="513"/>
      <c r="AC26" s="512">
        <v>10</v>
      </c>
      <c r="AD26" s="54">
        <v>0</v>
      </c>
      <c r="AE26" s="54">
        <v>2</v>
      </c>
      <c r="AF26" s="512">
        <f t="shared" si="6"/>
        <v>0</v>
      </c>
      <c r="AG26" s="512" t="str">
        <f t="shared" si="7"/>
        <v>10_0</v>
      </c>
      <c r="AH26" s="512">
        <v>1770</v>
      </c>
      <c r="AI26" s="512"/>
      <c r="AJ26" s="54">
        <v>10</v>
      </c>
      <c r="AK26" s="54">
        <v>0</v>
      </c>
      <c r="AL26" s="54">
        <v>2</v>
      </c>
      <c r="AM26" s="512">
        <f t="shared" si="13"/>
        <v>0</v>
      </c>
      <c r="AN26" s="512" t="str">
        <f t="shared" si="14"/>
        <v>10_0</v>
      </c>
      <c r="AO26" s="54">
        <v>1850</v>
      </c>
      <c r="AP26" s="490"/>
      <c r="AQ26" s="54">
        <v>10</v>
      </c>
      <c r="AR26" s="54">
        <v>0</v>
      </c>
      <c r="AS26" s="54">
        <v>2</v>
      </c>
      <c r="AT26" s="512">
        <f t="shared" si="15"/>
        <v>0</v>
      </c>
      <c r="AU26" s="512" t="str">
        <f t="shared" si="16"/>
        <v>10_0</v>
      </c>
      <c r="AV26" s="54">
        <v>1930</v>
      </c>
      <c r="AW26" s="490"/>
      <c r="AX26" s="54">
        <v>10</v>
      </c>
      <c r="AY26" s="54">
        <v>0</v>
      </c>
      <c r="AZ26" s="54">
        <v>2</v>
      </c>
      <c r="BA26" s="512">
        <f t="shared" si="17"/>
        <v>0</v>
      </c>
      <c r="BB26" s="512" t="str">
        <f t="shared" si="18"/>
        <v>10_0</v>
      </c>
      <c r="BC26" s="54">
        <v>1985</v>
      </c>
      <c r="BD26" s="490"/>
      <c r="BE26" s="54">
        <v>10</v>
      </c>
      <c r="BF26" s="54">
        <v>0</v>
      </c>
      <c r="BG26" s="54">
        <v>2</v>
      </c>
      <c r="BH26" s="512">
        <f t="shared" si="19"/>
        <v>0</v>
      </c>
      <c r="BI26" s="512" t="str">
        <f t="shared" si="20"/>
        <v>10_0</v>
      </c>
      <c r="BJ26" s="54">
        <v>2040</v>
      </c>
      <c r="BK26" s="54"/>
      <c r="BL26" s="54">
        <v>10</v>
      </c>
      <c r="BM26" s="54">
        <v>0</v>
      </c>
      <c r="BN26" s="54">
        <v>2</v>
      </c>
      <c r="BO26" s="512">
        <f t="shared" si="21"/>
        <v>0</v>
      </c>
      <c r="BP26" s="512" t="str">
        <f t="shared" si="22"/>
        <v>10_0</v>
      </c>
      <c r="BQ26" s="54">
        <v>2122</v>
      </c>
      <c r="BR26" s="513"/>
      <c r="BS26" s="512">
        <v>10</v>
      </c>
      <c r="BT26" s="54">
        <v>0</v>
      </c>
      <c r="BU26" s="54">
        <v>2</v>
      </c>
      <c r="BV26" s="512">
        <f t="shared" si="8"/>
        <v>0</v>
      </c>
      <c r="BW26" s="512" t="str">
        <f t="shared" si="9"/>
        <v>10_0</v>
      </c>
      <c r="BX26" s="514" t="str">
        <f t="shared" si="10"/>
        <v>10_0</v>
      </c>
      <c r="BY26" s="514">
        <f t="shared" si="11"/>
        <v>2040</v>
      </c>
      <c r="BZ26" s="514">
        <f t="shared" si="23"/>
        <v>2122</v>
      </c>
      <c r="CA26" s="605">
        <f t="shared" si="24"/>
        <v>2081</v>
      </c>
      <c r="CB26" s="622">
        <f t="shared" si="26"/>
        <v>13.297124600638977</v>
      </c>
      <c r="CC26" s="5"/>
      <c r="CD26" s="5"/>
      <c r="CE26" s="5"/>
      <c r="CF26" s="5"/>
      <c r="CG26" s="5"/>
      <c r="CH26" s="5"/>
      <c r="CI26" s="6"/>
    </row>
    <row r="27" spans="1:87" ht="10.5" customHeight="1" x14ac:dyDescent="0.25">
      <c r="A27" s="512">
        <v>10</v>
      </c>
      <c r="B27" s="54">
        <v>1</v>
      </c>
      <c r="C27" s="54">
        <v>3</v>
      </c>
      <c r="D27" s="512">
        <f t="shared" si="25"/>
        <v>1</v>
      </c>
      <c r="E27" s="512" t="str">
        <f t="shared" si="12"/>
        <v>10_1</v>
      </c>
      <c r="F27" s="512">
        <v>1556</v>
      </c>
      <c r="G27" s="457"/>
      <c r="H27" s="512">
        <v>10</v>
      </c>
      <c r="I27" s="54">
        <v>1</v>
      </c>
      <c r="J27" s="54">
        <v>3</v>
      </c>
      <c r="K27" s="512">
        <f t="shared" si="0"/>
        <v>1</v>
      </c>
      <c r="L27" s="512" t="str">
        <f t="shared" si="1"/>
        <v>10_1</v>
      </c>
      <c r="M27" s="512">
        <v>1609</v>
      </c>
      <c r="N27" s="66"/>
      <c r="O27" s="512">
        <v>10</v>
      </c>
      <c r="P27" s="54">
        <v>1</v>
      </c>
      <c r="Q27" s="54">
        <v>3</v>
      </c>
      <c r="R27" s="512">
        <f t="shared" si="2"/>
        <v>1</v>
      </c>
      <c r="S27" s="512" t="str">
        <f t="shared" si="3"/>
        <v>10_1</v>
      </c>
      <c r="T27" s="512">
        <v>1660</v>
      </c>
      <c r="U27" s="66"/>
      <c r="V27" s="512">
        <v>10</v>
      </c>
      <c r="W27" s="54">
        <v>1</v>
      </c>
      <c r="X27" s="54">
        <v>3</v>
      </c>
      <c r="Y27" s="512">
        <f t="shared" si="4"/>
        <v>1</v>
      </c>
      <c r="Z27" s="512" t="str">
        <f t="shared" si="5"/>
        <v>10_1</v>
      </c>
      <c r="AA27" s="512">
        <v>1745</v>
      </c>
      <c r="AB27" s="513"/>
      <c r="AC27" s="512">
        <v>10</v>
      </c>
      <c r="AD27" s="54">
        <v>1</v>
      </c>
      <c r="AE27" s="54">
        <v>3</v>
      </c>
      <c r="AF27" s="512">
        <f t="shared" si="6"/>
        <v>1</v>
      </c>
      <c r="AG27" s="512" t="str">
        <f t="shared" si="7"/>
        <v>10_1</v>
      </c>
      <c r="AH27" s="512">
        <v>1801</v>
      </c>
      <c r="AI27" s="512"/>
      <c r="AJ27" s="54">
        <v>10</v>
      </c>
      <c r="AK27" s="54">
        <v>1</v>
      </c>
      <c r="AL27" s="54">
        <v>3</v>
      </c>
      <c r="AM27" s="512">
        <f t="shared" si="13"/>
        <v>1</v>
      </c>
      <c r="AN27" s="512" t="str">
        <f t="shared" si="14"/>
        <v>10_1</v>
      </c>
      <c r="AO27" s="54">
        <v>1881</v>
      </c>
      <c r="AP27" s="490"/>
      <c r="AQ27" s="54">
        <v>10</v>
      </c>
      <c r="AR27" s="54">
        <v>1</v>
      </c>
      <c r="AS27" s="54">
        <v>3</v>
      </c>
      <c r="AT27" s="512">
        <f t="shared" si="15"/>
        <v>1</v>
      </c>
      <c r="AU27" s="512" t="str">
        <f t="shared" si="16"/>
        <v>10_1</v>
      </c>
      <c r="AV27" s="54">
        <v>1961</v>
      </c>
      <c r="AW27" s="490"/>
      <c r="AX27" s="54">
        <v>10</v>
      </c>
      <c r="AY27" s="54">
        <v>1</v>
      </c>
      <c r="AZ27" s="54">
        <v>3</v>
      </c>
      <c r="BA27" s="512">
        <f t="shared" si="17"/>
        <v>1</v>
      </c>
      <c r="BB27" s="512" t="str">
        <f t="shared" si="18"/>
        <v>10_1</v>
      </c>
      <c r="BC27" s="54">
        <v>2016</v>
      </c>
      <c r="BD27" s="490"/>
      <c r="BE27" s="54">
        <v>10</v>
      </c>
      <c r="BF27" s="54">
        <v>1</v>
      </c>
      <c r="BG27" s="54">
        <v>3</v>
      </c>
      <c r="BH27" s="512">
        <f t="shared" si="19"/>
        <v>1</v>
      </c>
      <c r="BI27" s="512" t="str">
        <f t="shared" si="20"/>
        <v>10_1</v>
      </c>
      <c r="BJ27" s="54">
        <v>2071</v>
      </c>
      <c r="BK27" s="54"/>
      <c r="BL27" s="54">
        <v>10</v>
      </c>
      <c r="BM27" s="54">
        <v>1</v>
      </c>
      <c r="BN27" s="54">
        <v>3</v>
      </c>
      <c r="BO27" s="512">
        <f t="shared" si="21"/>
        <v>1</v>
      </c>
      <c r="BP27" s="512" t="str">
        <f t="shared" si="22"/>
        <v>10_1</v>
      </c>
      <c r="BQ27" s="54">
        <v>2154</v>
      </c>
      <c r="BR27" s="513"/>
      <c r="BS27" s="512">
        <v>10</v>
      </c>
      <c r="BT27" s="54">
        <v>1</v>
      </c>
      <c r="BU27" s="54">
        <v>3</v>
      </c>
      <c r="BV27" s="512">
        <f t="shared" si="8"/>
        <v>1</v>
      </c>
      <c r="BW27" s="512" t="str">
        <f t="shared" si="9"/>
        <v>10_1</v>
      </c>
      <c r="BX27" s="514" t="str">
        <f t="shared" si="10"/>
        <v>10_1</v>
      </c>
      <c r="BY27" s="514">
        <f t="shared" si="11"/>
        <v>2071</v>
      </c>
      <c r="BZ27" s="514">
        <f t="shared" si="23"/>
        <v>2154</v>
      </c>
      <c r="CA27" s="605">
        <f t="shared" si="24"/>
        <v>2112.5</v>
      </c>
      <c r="CB27" s="622">
        <f t="shared" si="26"/>
        <v>13.498402555910543</v>
      </c>
      <c r="CC27" s="5"/>
      <c r="CD27" s="5"/>
      <c r="CE27" s="5"/>
      <c r="CF27" s="5"/>
      <c r="CG27" s="5"/>
      <c r="CH27" s="5"/>
      <c r="CI27" s="6"/>
    </row>
    <row r="28" spans="1:87" ht="10.5" customHeight="1" x14ac:dyDescent="0.25">
      <c r="A28" s="512">
        <v>10</v>
      </c>
      <c r="B28" s="54">
        <v>2</v>
      </c>
      <c r="C28" s="54">
        <v>4</v>
      </c>
      <c r="D28" s="512">
        <f t="shared" si="25"/>
        <v>2</v>
      </c>
      <c r="E28" s="512" t="str">
        <f t="shared" si="12"/>
        <v>10_2</v>
      </c>
      <c r="F28" s="512">
        <v>1616</v>
      </c>
      <c r="G28" s="457"/>
      <c r="H28" s="512">
        <v>10</v>
      </c>
      <c r="I28" s="54">
        <v>2</v>
      </c>
      <c r="J28" s="54">
        <v>4</v>
      </c>
      <c r="K28" s="512">
        <f t="shared" si="0"/>
        <v>2</v>
      </c>
      <c r="L28" s="512" t="str">
        <f t="shared" si="1"/>
        <v>10_2</v>
      </c>
      <c r="M28" s="512">
        <v>1671</v>
      </c>
      <c r="N28" s="66"/>
      <c r="O28" s="512">
        <v>10</v>
      </c>
      <c r="P28" s="54">
        <v>2</v>
      </c>
      <c r="Q28" s="54">
        <v>4</v>
      </c>
      <c r="R28" s="512">
        <f t="shared" si="2"/>
        <v>2</v>
      </c>
      <c r="S28" s="512" t="str">
        <f t="shared" si="3"/>
        <v>10_2</v>
      </c>
      <c r="T28" s="512">
        <v>1724</v>
      </c>
      <c r="U28" s="457"/>
      <c r="V28" s="512">
        <v>10</v>
      </c>
      <c r="W28" s="54">
        <v>2</v>
      </c>
      <c r="X28" s="54">
        <v>4</v>
      </c>
      <c r="Y28" s="512">
        <f t="shared" si="4"/>
        <v>2</v>
      </c>
      <c r="Z28" s="512" t="str">
        <f t="shared" si="5"/>
        <v>10_2</v>
      </c>
      <c r="AA28" s="512">
        <v>1809</v>
      </c>
      <c r="AB28" s="513"/>
      <c r="AC28" s="512">
        <v>10</v>
      </c>
      <c r="AD28" s="54">
        <v>2</v>
      </c>
      <c r="AE28" s="54">
        <v>4</v>
      </c>
      <c r="AF28" s="512">
        <f t="shared" si="6"/>
        <v>2</v>
      </c>
      <c r="AG28" s="512" t="str">
        <f t="shared" si="7"/>
        <v>10_2</v>
      </c>
      <c r="AH28" s="512">
        <v>1867</v>
      </c>
      <c r="AI28" s="512"/>
      <c r="AJ28" s="54">
        <v>10</v>
      </c>
      <c r="AK28" s="54">
        <v>2</v>
      </c>
      <c r="AL28" s="54">
        <v>4</v>
      </c>
      <c r="AM28" s="512">
        <f t="shared" si="13"/>
        <v>2</v>
      </c>
      <c r="AN28" s="512" t="str">
        <f t="shared" si="14"/>
        <v>10_2</v>
      </c>
      <c r="AO28" s="54">
        <v>1947</v>
      </c>
      <c r="AP28" s="490"/>
      <c r="AQ28" s="54">
        <v>10</v>
      </c>
      <c r="AR28" s="54">
        <v>2</v>
      </c>
      <c r="AS28" s="54">
        <v>4</v>
      </c>
      <c r="AT28" s="512">
        <f t="shared" si="15"/>
        <v>2</v>
      </c>
      <c r="AU28" s="512" t="str">
        <f t="shared" si="16"/>
        <v>10_2</v>
      </c>
      <c r="AV28" s="54">
        <v>2027</v>
      </c>
      <c r="AW28" s="490"/>
      <c r="AX28" s="54">
        <v>10</v>
      </c>
      <c r="AY28" s="54">
        <v>2</v>
      </c>
      <c r="AZ28" s="54">
        <v>4</v>
      </c>
      <c r="BA28" s="512">
        <f t="shared" si="17"/>
        <v>2</v>
      </c>
      <c r="BB28" s="512" t="str">
        <f t="shared" si="18"/>
        <v>10_2</v>
      </c>
      <c r="BC28" s="54">
        <v>2082</v>
      </c>
      <c r="BD28" s="490"/>
      <c r="BE28" s="54">
        <v>10</v>
      </c>
      <c r="BF28" s="54">
        <v>2</v>
      </c>
      <c r="BG28" s="54">
        <v>4</v>
      </c>
      <c r="BH28" s="512">
        <f t="shared" si="19"/>
        <v>2</v>
      </c>
      <c r="BI28" s="512" t="str">
        <f t="shared" si="20"/>
        <v>10_2</v>
      </c>
      <c r="BJ28" s="54">
        <v>2137</v>
      </c>
      <c r="BK28" s="54"/>
      <c r="BL28" s="54">
        <v>10</v>
      </c>
      <c r="BM28" s="54">
        <v>2</v>
      </c>
      <c r="BN28" s="54">
        <v>4</v>
      </c>
      <c r="BO28" s="512">
        <f t="shared" si="21"/>
        <v>2</v>
      </c>
      <c r="BP28" s="512" t="str">
        <f t="shared" si="22"/>
        <v>10_2</v>
      </c>
      <c r="BQ28" s="54">
        <v>2222</v>
      </c>
      <c r="BR28" s="513"/>
      <c r="BS28" s="512">
        <v>10</v>
      </c>
      <c r="BT28" s="54">
        <v>2</v>
      </c>
      <c r="BU28" s="54">
        <v>4</v>
      </c>
      <c r="BV28" s="512">
        <f t="shared" si="8"/>
        <v>2</v>
      </c>
      <c r="BW28" s="512" t="str">
        <f t="shared" si="9"/>
        <v>10_2</v>
      </c>
      <c r="BX28" s="514" t="str">
        <f t="shared" si="10"/>
        <v>10_2</v>
      </c>
      <c r="BY28" s="514">
        <f t="shared" si="11"/>
        <v>2137</v>
      </c>
      <c r="BZ28" s="514">
        <f t="shared" si="23"/>
        <v>2222</v>
      </c>
      <c r="CA28" s="605">
        <f t="shared" si="24"/>
        <v>2179.5</v>
      </c>
      <c r="CB28" s="622">
        <f t="shared" si="26"/>
        <v>13.926517571884984</v>
      </c>
      <c r="CC28" s="5"/>
      <c r="CD28" s="5"/>
      <c r="CE28" s="5"/>
      <c r="CF28" s="5"/>
      <c r="CG28" s="5"/>
      <c r="CH28" s="5"/>
      <c r="CI28" s="6"/>
    </row>
    <row r="29" spans="1:87" ht="10.5" customHeight="1" x14ac:dyDescent="0.25">
      <c r="A29" s="512">
        <v>10</v>
      </c>
      <c r="B29" s="54">
        <v>3</v>
      </c>
      <c r="C29" s="54">
        <v>5</v>
      </c>
      <c r="D29" s="512">
        <f t="shared" si="25"/>
        <v>3</v>
      </c>
      <c r="E29" s="512" t="str">
        <f t="shared" si="12"/>
        <v>10_3</v>
      </c>
      <c r="F29" s="512">
        <v>1676</v>
      </c>
      <c r="G29" s="457"/>
      <c r="H29" s="512">
        <v>10</v>
      </c>
      <c r="I29" s="54">
        <v>3</v>
      </c>
      <c r="J29" s="54">
        <v>5</v>
      </c>
      <c r="K29" s="512">
        <f t="shared" si="0"/>
        <v>3</v>
      </c>
      <c r="L29" s="512" t="str">
        <f t="shared" si="1"/>
        <v>10_3</v>
      </c>
      <c r="M29" s="512">
        <v>1733</v>
      </c>
      <c r="N29" s="66"/>
      <c r="O29" s="512">
        <v>10</v>
      </c>
      <c r="P29" s="54">
        <v>3</v>
      </c>
      <c r="Q29" s="54">
        <v>5</v>
      </c>
      <c r="R29" s="512">
        <f t="shared" si="2"/>
        <v>3</v>
      </c>
      <c r="S29" s="512" t="str">
        <f t="shared" si="3"/>
        <v>10_3</v>
      </c>
      <c r="T29" s="512">
        <v>1788</v>
      </c>
      <c r="U29" s="66"/>
      <c r="V29" s="512">
        <v>10</v>
      </c>
      <c r="W29" s="54">
        <v>3</v>
      </c>
      <c r="X29" s="54">
        <v>5</v>
      </c>
      <c r="Y29" s="512">
        <f t="shared" si="4"/>
        <v>3</v>
      </c>
      <c r="Z29" s="512" t="str">
        <f t="shared" si="5"/>
        <v>10_3</v>
      </c>
      <c r="AA29" s="512">
        <v>1873</v>
      </c>
      <c r="AB29" s="513"/>
      <c r="AC29" s="512">
        <v>10</v>
      </c>
      <c r="AD29" s="54">
        <v>3</v>
      </c>
      <c r="AE29" s="54">
        <v>5</v>
      </c>
      <c r="AF29" s="512">
        <f t="shared" si="6"/>
        <v>3</v>
      </c>
      <c r="AG29" s="512" t="str">
        <f t="shared" si="7"/>
        <v>10_3</v>
      </c>
      <c r="AH29" s="512">
        <v>1933</v>
      </c>
      <c r="AI29" s="512"/>
      <c r="AJ29" s="512">
        <v>10</v>
      </c>
      <c r="AK29" s="54">
        <v>3</v>
      </c>
      <c r="AL29" s="54">
        <v>5</v>
      </c>
      <c r="AM29" s="512">
        <f t="shared" si="13"/>
        <v>3</v>
      </c>
      <c r="AN29" s="512" t="str">
        <f t="shared" si="14"/>
        <v>10_3</v>
      </c>
      <c r="AO29" s="54">
        <v>2013</v>
      </c>
      <c r="AP29" s="490"/>
      <c r="AQ29" s="512">
        <v>10</v>
      </c>
      <c r="AR29" s="54">
        <v>3</v>
      </c>
      <c r="AS29" s="54">
        <v>5</v>
      </c>
      <c r="AT29" s="512">
        <f t="shared" si="15"/>
        <v>3</v>
      </c>
      <c r="AU29" s="512" t="str">
        <f t="shared" si="16"/>
        <v>10_3</v>
      </c>
      <c r="AV29" s="54">
        <v>2093</v>
      </c>
      <c r="AW29" s="490"/>
      <c r="AX29" s="512">
        <v>10</v>
      </c>
      <c r="AY29" s="54">
        <v>3</v>
      </c>
      <c r="AZ29" s="54">
        <v>5</v>
      </c>
      <c r="BA29" s="512">
        <f t="shared" si="17"/>
        <v>3</v>
      </c>
      <c r="BB29" s="512" t="str">
        <f t="shared" si="18"/>
        <v>10_3</v>
      </c>
      <c r="BC29" s="54">
        <v>2148</v>
      </c>
      <c r="BD29" s="490"/>
      <c r="BE29" s="512">
        <v>10</v>
      </c>
      <c r="BF29" s="54">
        <v>3</v>
      </c>
      <c r="BG29" s="54">
        <v>5</v>
      </c>
      <c r="BH29" s="512">
        <f t="shared" si="19"/>
        <v>3</v>
      </c>
      <c r="BI29" s="512" t="str">
        <f t="shared" si="20"/>
        <v>10_3</v>
      </c>
      <c r="BJ29" s="54">
        <v>2203</v>
      </c>
      <c r="BK29" s="54"/>
      <c r="BL29" s="512">
        <v>10</v>
      </c>
      <c r="BM29" s="54">
        <v>3</v>
      </c>
      <c r="BN29" s="54">
        <v>5</v>
      </c>
      <c r="BO29" s="512">
        <f t="shared" si="21"/>
        <v>3</v>
      </c>
      <c r="BP29" s="512" t="str">
        <f t="shared" si="22"/>
        <v>10_3</v>
      </c>
      <c r="BQ29" s="54">
        <v>2291</v>
      </c>
      <c r="BR29" s="513"/>
      <c r="BS29" s="512">
        <v>10</v>
      </c>
      <c r="BT29" s="54">
        <v>3</v>
      </c>
      <c r="BU29" s="54">
        <v>5</v>
      </c>
      <c r="BV29" s="512">
        <f t="shared" si="8"/>
        <v>3</v>
      </c>
      <c r="BW29" s="512" t="str">
        <f t="shared" si="9"/>
        <v>10_3</v>
      </c>
      <c r="BX29" s="514" t="str">
        <f t="shared" si="10"/>
        <v>10_3</v>
      </c>
      <c r="BY29" s="514">
        <f t="shared" si="11"/>
        <v>2203</v>
      </c>
      <c r="BZ29" s="514">
        <f t="shared" si="23"/>
        <v>2291</v>
      </c>
      <c r="CA29" s="605">
        <f t="shared" si="24"/>
        <v>2247</v>
      </c>
      <c r="CB29" s="515">
        <f t="shared" si="26"/>
        <v>14.357827476038338</v>
      </c>
      <c r="CC29" s="5"/>
      <c r="CD29" s="5"/>
      <c r="CE29" s="5"/>
      <c r="CF29" s="5"/>
      <c r="CG29" s="5"/>
      <c r="CH29" s="5"/>
      <c r="CI29" s="6"/>
    </row>
    <row r="30" spans="1:87" ht="10.5" customHeight="1" x14ac:dyDescent="0.25">
      <c r="A30" s="512">
        <v>10</v>
      </c>
      <c r="B30" s="54">
        <v>4</v>
      </c>
      <c r="C30" s="54">
        <v>6</v>
      </c>
      <c r="D30" s="512">
        <f t="shared" si="25"/>
        <v>4</v>
      </c>
      <c r="E30" s="512" t="str">
        <f t="shared" si="12"/>
        <v>10_4</v>
      </c>
      <c r="F30" s="512">
        <v>1707</v>
      </c>
      <c r="G30" s="457"/>
      <c r="H30" s="512">
        <v>10</v>
      </c>
      <c r="I30" s="54">
        <v>4</v>
      </c>
      <c r="J30" s="54">
        <v>6</v>
      </c>
      <c r="K30" s="512">
        <f t="shared" si="0"/>
        <v>4</v>
      </c>
      <c r="L30" s="512" t="str">
        <f t="shared" si="1"/>
        <v>10_4</v>
      </c>
      <c r="M30" s="512">
        <v>1765</v>
      </c>
      <c r="N30" s="66"/>
      <c r="O30" s="512">
        <v>10</v>
      </c>
      <c r="P30" s="54">
        <v>4</v>
      </c>
      <c r="Q30" s="54">
        <v>6</v>
      </c>
      <c r="R30" s="512">
        <f t="shared" si="2"/>
        <v>4</v>
      </c>
      <c r="S30" s="512" t="str">
        <f t="shared" si="3"/>
        <v>10_4</v>
      </c>
      <c r="T30" s="512">
        <v>1821</v>
      </c>
      <c r="U30" s="66"/>
      <c r="V30" s="512">
        <v>10</v>
      </c>
      <c r="W30" s="54">
        <v>4</v>
      </c>
      <c r="X30" s="54">
        <v>6</v>
      </c>
      <c r="Y30" s="512">
        <f t="shared" si="4"/>
        <v>4</v>
      </c>
      <c r="Z30" s="512" t="str">
        <f t="shared" si="5"/>
        <v>10_4</v>
      </c>
      <c r="AA30" s="512">
        <v>1906</v>
      </c>
      <c r="AB30" s="513"/>
      <c r="AC30" s="512">
        <v>10</v>
      </c>
      <c r="AD30" s="54">
        <v>4</v>
      </c>
      <c r="AE30" s="54">
        <v>6</v>
      </c>
      <c r="AF30" s="512">
        <f t="shared" si="6"/>
        <v>4</v>
      </c>
      <c r="AG30" s="512" t="str">
        <f t="shared" si="7"/>
        <v>10_4</v>
      </c>
      <c r="AH30" s="512">
        <v>1967</v>
      </c>
      <c r="AI30" s="512"/>
      <c r="AJ30" s="512">
        <v>10</v>
      </c>
      <c r="AK30" s="54">
        <v>4</v>
      </c>
      <c r="AL30" s="54">
        <v>6</v>
      </c>
      <c r="AM30" s="512">
        <f t="shared" si="13"/>
        <v>4</v>
      </c>
      <c r="AN30" s="512" t="str">
        <f t="shared" si="14"/>
        <v>10_4</v>
      </c>
      <c r="AO30" s="54">
        <v>2047</v>
      </c>
      <c r="AP30" s="490"/>
      <c r="AQ30" s="512">
        <v>10</v>
      </c>
      <c r="AR30" s="54">
        <v>4</v>
      </c>
      <c r="AS30" s="54">
        <v>6</v>
      </c>
      <c r="AT30" s="512">
        <f t="shared" si="15"/>
        <v>4</v>
      </c>
      <c r="AU30" s="512" t="str">
        <f t="shared" si="16"/>
        <v>10_4</v>
      </c>
      <c r="AV30" s="54">
        <v>2127</v>
      </c>
      <c r="AW30" s="490"/>
      <c r="AX30" s="512">
        <v>10</v>
      </c>
      <c r="AY30" s="54">
        <v>4</v>
      </c>
      <c r="AZ30" s="54">
        <v>6</v>
      </c>
      <c r="BA30" s="512">
        <f t="shared" si="17"/>
        <v>4</v>
      </c>
      <c r="BB30" s="512" t="str">
        <f t="shared" si="18"/>
        <v>10_4</v>
      </c>
      <c r="BC30" s="54">
        <v>2182</v>
      </c>
      <c r="BD30" s="490"/>
      <c r="BE30" s="512">
        <v>10</v>
      </c>
      <c r="BF30" s="54">
        <v>4</v>
      </c>
      <c r="BG30" s="54">
        <v>6</v>
      </c>
      <c r="BH30" s="512">
        <f t="shared" si="19"/>
        <v>4</v>
      </c>
      <c r="BI30" s="512" t="str">
        <f t="shared" si="20"/>
        <v>10_4</v>
      </c>
      <c r="BJ30" s="54">
        <v>2237</v>
      </c>
      <c r="BK30" s="54"/>
      <c r="BL30" s="512">
        <v>10</v>
      </c>
      <c r="BM30" s="54">
        <v>4</v>
      </c>
      <c r="BN30" s="54">
        <v>6</v>
      </c>
      <c r="BO30" s="512">
        <f t="shared" si="21"/>
        <v>4</v>
      </c>
      <c r="BP30" s="512" t="str">
        <f t="shared" si="22"/>
        <v>10_4</v>
      </c>
      <c r="BQ30" s="54">
        <v>2326</v>
      </c>
      <c r="BR30" s="513"/>
      <c r="BS30" s="512">
        <v>10</v>
      </c>
      <c r="BT30" s="54">
        <v>4</v>
      </c>
      <c r="BU30" s="54">
        <v>6</v>
      </c>
      <c r="BV30" s="512">
        <f t="shared" si="8"/>
        <v>4</v>
      </c>
      <c r="BW30" s="512" t="str">
        <f t="shared" si="9"/>
        <v>10_4</v>
      </c>
      <c r="BX30" s="514" t="str">
        <f t="shared" si="10"/>
        <v>10_4</v>
      </c>
      <c r="BY30" s="514">
        <f t="shared" si="11"/>
        <v>2237</v>
      </c>
      <c r="BZ30" s="514">
        <f t="shared" si="23"/>
        <v>2326</v>
      </c>
      <c r="CA30" s="605">
        <f t="shared" si="24"/>
        <v>2281.5</v>
      </c>
      <c r="CB30" s="515">
        <f t="shared" si="26"/>
        <v>14.578274760383387</v>
      </c>
      <c r="CC30" s="5"/>
      <c r="CD30" s="5"/>
      <c r="CE30" s="5"/>
      <c r="CF30" s="5"/>
      <c r="CG30" s="5"/>
      <c r="CH30" s="5"/>
      <c r="CI30" s="6"/>
    </row>
    <row r="31" spans="1:87" ht="10.5" customHeight="1" x14ac:dyDescent="0.25">
      <c r="A31" s="512">
        <v>10</v>
      </c>
      <c r="B31" s="54">
        <v>5</v>
      </c>
      <c r="C31" s="54">
        <v>7</v>
      </c>
      <c r="D31" s="512">
        <f t="shared" si="25"/>
        <v>5</v>
      </c>
      <c r="E31" s="512" t="str">
        <f t="shared" si="12"/>
        <v>10_5</v>
      </c>
      <c r="F31" s="512">
        <v>1755</v>
      </c>
      <c r="G31" s="457"/>
      <c r="H31" s="512">
        <v>10</v>
      </c>
      <c r="I31" s="54">
        <v>5</v>
      </c>
      <c r="J31" s="54">
        <v>7</v>
      </c>
      <c r="K31" s="512">
        <f t="shared" si="0"/>
        <v>5</v>
      </c>
      <c r="L31" s="512" t="str">
        <f t="shared" si="1"/>
        <v>10_5</v>
      </c>
      <c r="M31" s="512">
        <v>1815</v>
      </c>
      <c r="N31" s="457"/>
      <c r="O31" s="512">
        <v>10</v>
      </c>
      <c r="P31" s="54">
        <v>5</v>
      </c>
      <c r="Q31" s="54">
        <v>7</v>
      </c>
      <c r="R31" s="512">
        <f t="shared" si="2"/>
        <v>5</v>
      </c>
      <c r="S31" s="512" t="str">
        <f t="shared" si="3"/>
        <v>10_5</v>
      </c>
      <c r="T31" s="512">
        <v>1872</v>
      </c>
      <c r="U31" s="457"/>
      <c r="V31" s="512">
        <v>10</v>
      </c>
      <c r="W31" s="54">
        <v>5</v>
      </c>
      <c r="X31" s="54">
        <v>7</v>
      </c>
      <c r="Y31" s="512">
        <f t="shared" si="4"/>
        <v>5</v>
      </c>
      <c r="Z31" s="512" t="str">
        <f t="shared" si="5"/>
        <v>10_5</v>
      </c>
      <c r="AA31" s="512">
        <v>1957</v>
      </c>
      <c r="AB31" s="513"/>
      <c r="AC31" s="512">
        <v>10</v>
      </c>
      <c r="AD31" s="54">
        <v>5</v>
      </c>
      <c r="AE31" s="54">
        <v>7</v>
      </c>
      <c r="AF31" s="512">
        <f t="shared" si="6"/>
        <v>5</v>
      </c>
      <c r="AG31" s="512" t="str">
        <f t="shared" si="7"/>
        <v>10_5</v>
      </c>
      <c r="AH31" s="512">
        <v>2020</v>
      </c>
      <c r="AI31" s="512"/>
      <c r="AJ31" s="512">
        <v>10</v>
      </c>
      <c r="AK31" s="54">
        <v>5</v>
      </c>
      <c r="AL31" s="54">
        <v>7</v>
      </c>
      <c r="AM31" s="512">
        <f t="shared" si="13"/>
        <v>5</v>
      </c>
      <c r="AN31" s="512" t="str">
        <f t="shared" si="14"/>
        <v>10_5</v>
      </c>
      <c r="AO31" s="54">
        <v>2100</v>
      </c>
      <c r="AP31" s="490"/>
      <c r="AQ31" s="512">
        <v>10</v>
      </c>
      <c r="AR31" s="54">
        <v>5</v>
      </c>
      <c r="AS31" s="54">
        <v>7</v>
      </c>
      <c r="AT31" s="512">
        <f t="shared" si="15"/>
        <v>5</v>
      </c>
      <c r="AU31" s="512" t="str">
        <f t="shared" si="16"/>
        <v>10_5</v>
      </c>
      <c r="AV31" s="54">
        <v>2180</v>
      </c>
      <c r="AW31" s="490"/>
      <c r="AX31" s="512">
        <v>10</v>
      </c>
      <c r="AY31" s="54">
        <v>5</v>
      </c>
      <c r="AZ31" s="54">
        <v>7</v>
      </c>
      <c r="BA31" s="512">
        <f t="shared" si="17"/>
        <v>5</v>
      </c>
      <c r="BB31" s="512" t="str">
        <f t="shared" si="18"/>
        <v>10_5</v>
      </c>
      <c r="BC31" s="54">
        <v>2235</v>
      </c>
      <c r="BD31" s="490"/>
      <c r="BE31" s="512">
        <v>10</v>
      </c>
      <c r="BF31" s="54">
        <v>5</v>
      </c>
      <c r="BG31" s="54">
        <v>7</v>
      </c>
      <c r="BH31" s="512">
        <f t="shared" si="19"/>
        <v>5</v>
      </c>
      <c r="BI31" s="512" t="str">
        <f t="shared" si="20"/>
        <v>10_5</v>
      </c>
      <c r="BJ31" s="54">
        <v>2290</v>
      </c>
      <c r="BK31" s="54"/>
      <c r="BL31" s="512">
        <v>10</v>
      </c>
      <c r="BM31" s="54">
        <v>5</v>
      </c>
      <c r="BN31" s="54">
        <v>7</v>
      </c>
      <c r="BO31" s="512">
        <f t="shared" si="21"/>
        <v>5</v>
      </c>
      <c r="BP31" s="512" t="str">
        <f t="shared" si="22"/>
        <v>10_5</v>
      </c>
      <c r="BQ31" s="54">
        <v>2382</v>
      </c>
      <c r="BR31" s="513"/>
      <c r="BS31" s="512">
        <v>10</v>
      </c>
      <c r="BT31" s="54">
        <v>5</v>
      </c>
      <c r="BU31" s="54">
        <v>7</v>
      </c>
      <c r="BV31" s="512">
        <f t="shared" si="8"/>
        <v>5</v>
      </c>
      <c r="BW31" s="512" t="str">
        <f t="shared" si="9"/>
        <v>10_5</v>
      </c>
      <c r="BX31" s="514" t="str">
        <f t="shared" si="10"/>
        <v>10_5</v>
      </c>
      <c r="BY31" s="514">
        <f t="shared" si="11"/>
        <v>2290</v>
      </c>
      <c r="BZ31" s="514">
        <f t="shared" si="23"/>
        <v>2382</v>
      </c>
      <c r="CA31" s="605">
        <f t="shared" si="24"/>
        <v>2336</v>
      </c>
      <c r="CB31" s="515">
        <f t="shared" si="26"/>
        <v>14.926517571884984</v>
      </c>
      <c r="CC31" s="5"/>
      <c r="CD31" s="5"/>
      <c r="CE31" s="5"/>
      <c r="CF31" s="5"/>
      <c r="CG31" s="5"/>
      <c r="CH31" s="5"/>
      <c r="CI31" s="6"/>
    </row>
    <row r="32" spans="1:87" ht="10.5" customHeight="1" x14ac:dyDescent="0.25">
      <c r="A32" s="512">
        <v>10</v>
      </c>
      <c r="B32" s="54">
        <v>6</v>
      </c>
      <c r="C32" s="54">
        <v>8</v>
      </c>
      <c r="D32" s="512">
        <f t="shared" si="25"/>
        <v>6</v>
      </c>
      <c r="E32" s="512" t="str">
        <f t="shared" si="12"/>
        <v>10_6</v>
      </c>
      <c r="F32" s="512">
        <v>1800</v>
      </c>
      <c r="G32" s="457"/>
      <c r="H32" s="512">
        <v>10</v>
      </c>
      <c r="I32" s="54">
        <v>6</v>
      </c>
      <c r="J32" s="54">
        <v>8</v>
      </c>
      <c r="K32" s="512">
        <f t="shared" si="0"/>
        <v>6</v>
      </c>
      <c r="L32" s="512" t="str">
        <f t="shared" si="1"/>
        <v>10_6</v>
      </c>
      <c r="M32" s="512">
        <v>1861</v>
      </c>
      <c r="N32" s="66"/>
      <c r="O32" s="512">
        <v>10</v>
      </c>
      <c r="P32" s="54">
        <v>6</v>
      </c>
      <c r="Q32" s="54">
        <v>8</v>
      </c>
      <c r="R32" s="512">
        <f t="shared" si="2"/>
        <v>6</v>
      </c>
      <c r="S32" s="512" t="str">
        <f t="shared" si="3"/>
        <v>10_6</v>
      </c>
      <c r="T32" s="512">
        <v>1920</v>
      </c>
      <c r="U32" s="66"/>
      <c r="V32" s="512">
        <v>10</v>
      </c>
      <c r="W32" s="54">
        <v>6</v>
      </c>
      <c r="X32" s="54">
        <v>8</v>
      </c>
      <c r="Y32" s="512">
        <f t="shared" si="4"/>
        <v>6</v>
      </c>
      <c r="Z32" s="512" t="str">
        <f t="shared" si="5"/>
        <v>10_6</v>
      </c>
      <c r="AA32" s="512">
        <v>2005</v>
      </c>
      <c r="AB32" s="513"/>
      <c r="AC32" s="512">
        <v>10</v>
      </c>
      <c r="AD32" s="54">
        <v>6</v>
      </c>
      <c r="AE32" s="54">
        <v>8</v>
      </c>
      <c r="AF32" s="512">
        <f t="shared" si="6"/>
        <v>6</v>
      </c>
      <c r="AG32" s="512" t="str">
        <f t="shared" si="7"/>
        <v>10_6</v>
      </c>
      <c r="AH32" s="512">
        <v>2069</v>
      </c>
      <c r="AI32" s="512"/>
      <c r="AJ32" s="512">
        <v>10</v>
      </c>
      <c r="AK32" s="54">
        <v>6</v>
      </c>
      <c r="AL32" s="54">
        <v>8</v>
      </c>
      <c r="AM32" s="512">
        <f t="shared" si="13"/>
        <v>6</v>
      </c>
      <c r="AN32" s="512" t="str">
        <f t="shared" si="14"/>
        <v>10_6</v>
      </c>
      <c r="AO32" s="54">
        <v>2149</v>
      </c>
      <c r="AP32" s="490"/>
      <c r="AQ32" s="512">
        <v>10</v>
      </c>
      <c r="AR32" s="54">
        <v>6</v>
      </c>
      <c r="AS32" s="54">
        <v>8</v>
      </c>
      <c r="AT32" s="512">
        <f t="shared" si="15"/>
        <v>6</v>
      </c>
      <c r="AU32" s="512" t="str">
        <f t="shared" si="16"/>
        <v>10_6</v>
      </c>
      <c r="AV32" s="54">
        <v>2229</v>
      </c>
      <c r="AW32" s="490"/>
      <c r="AX32" s="512">
        <v>10</v>
      </c>
      <c r="AY32" s="54">
        <v>6</v>
      </c>
      <c r="AZ32" s="54">
        <v>8</v>
      </c>
      <c r="BA32" s="512">
        <f t="shared" si="17"/>
        <v>6</v>
      </c>
      <c r="BB32" s="512" t="str">
        <f t="shared" si="18"/>
        <v>10_6</v>
      </c>
      <c r="BC32" s="54">
        <v>2284</v>
      </c>
      <c r="BD32" s="490"/>
      <c r="BE32" s="512">
        <v>10</v>
      </c>
      <c r="BF32" s="54">
        <v>6</v>
      </c>
      <c r="BG32" s="54">
        <v>8</v>
      </c>
      <c r="BH32" s="512">
        <f t="shared" si="19"/>
        <v>6</v>
      </c>
      <c r="BI32" s="512" t="str">
        <f t="shared" si="20"/>
        <v>10_6</v>
      </c>
      <c r="BJ32" s="54">
        <v>2339</v>
      </c>
      <c r="BK32" s="54"/>
      <c r="BL32" s="512">
        <v>10</v>
      </c>
      <c r="BM32" s="54">
        <v>6</v>
      </c>
      <c r="BN32" s="54">
        <v>8</v>
      </c>
      <c r="BO32" s="512">
        <f t="shared" si="21"/>
        <v>6</v>
      </c>
      <c r="BP32" s="512" t="str">
        <f t="shared" si="22"/>
        <v>10_6</v>
      </c>
      <c r="BQ32" s="54">
        <v>2433</v>
      </c>
      <c r="BR32" s="513"/>
      <c r="BS32" s="512">
        <v>10</v>
      </c>
      <c r="BT32" s="54">
        <v>6</v>
      </c>
      <c r="BU32" s="54">
        <v>8</v>
      </c>
      <c r="BV32" s="512">
        <f t="shared" si="8"/>
        <v>6</v>
      </c>
      <c r="BW32" s="512" t="str">
        <f t="shared" si="9"/>
        <v>10_6</v>
      </c>
      <c r="BX32" s="514" t="str">
        <f t="shared" si="10"/>
        <v>10_6</v>
      </c>
      <c r="BY32" s="514">
        <f t="shared" si="11"/>
        <v>2339</v>
      </c>
      <c r="BZ32" s="514">
        <f t="shared" si="23"/>
        <v>2433</v>
      </c>
      <c r="CA32" s="605">
        <f t="shared" si="24"/>
        <v>2386</v>
      </c>
      <c r="CB32" s="515">
        <f t="shared" si="26"/>
        <v>15.246006389776358</v>
      </c>
      <c r="CC32" s="5"/>
      <c r="CD32" s="5"/>
      <c r="CE32" s="5"/>
      <c r="CF32" s="5"/>
      <c r="CG32" s="5"/>
      <c r="CH32" s="5"/>
      <c r="CI32" s="6"/>
    </row>
    <row r="33" spans="1:87" ht="10.5" customHeight="1" x14ac:dyDescent="0.25">
      <c r="A33" s="512">
        <v>10</v>
      </c>
      <c r="B33" s="54">
        <v>7</v>
      </c>
      <c r="C33" s="54">
        <v>9</v>
      </c>
      <c r="D33" s="512">
        <f t="shared" si="25"/>
        <v>7</v>
      </c>
      <c r="E33" s="512" t="str">
        <f t="shared" si="12"/>
        <v>10_7</v>
      </c>
      <c r="F33" s="512">
        <v>1846</v>
      </c>
      <c r="G33" s="457"/>
      <c r="H33" s="512">
        <v>10</v>
      </c>
      <c r="I33" s="54">
        <v>7</v>
      </c>
      <c r="J33" s="54">
        <v>9</v>
      </c>
      <c r="K33" s="512">
        <f t="shared" si="0"/>
        <v>7</v>
      </c>
      <c r="L33" s="512" t="str">
        <f t="shared" si="1"/>
        <v>10_7</v>
      </c>
      <c r="M33" s="512">
        <v>1909</v>
      </c>
      <c r="N33" s="66"/>
      <c r="O33" s="512">
        <v>10</v>
      </c>
      <c r="P33" s="54">
        <v>7</v>
      </c>
      <c r="Q33" s="54">
        <v>9</v>
      </c>
      <c r="R33" s="512">
        <f t="shared" si="2"/>
        <v>7</v>
      </c>
      <c r="S33" s="512" t="str">
        <f t="shared" si="3"/>
        <v>10_7</v>
      </c>
      <c r="T33" s="512">
        <v>1969</v>
      </c>
      <c r="U33" s="66"/>
      <c r="V33" s="512">
        <v>10</v>
      </c>
      <c r="W33" s="54">
        <v>7</v>
      </c>
      <c r="X33" s="54">
        <v>9</v>
      </c>
      <c r="Y33" s="512">
        <f t="shared" si="4"/>
        <v>7</v>
      </c>
      <c r="Z33" s="512" t="str">
        <f t="shared" si="5"/>
        <v>10_7</v>
      </c>
      <c r="AA33" s="512">
        <v>2054</v>
      </c>
      <c r="AB33" s="513"/>
      <c r="AC33" s="512">
        <v>10</v>
      </c>
      <c r="AD33" s="54">
        <v>7</v>
      </c>
      <c r="AE33" s="54">
        <v>9</v>
      </c>
      <c r="AF33" s="512">
        <f t="shared" si="6"/>
        <v>7</v>
      </c>
      <c r="AG33" s="512" t="str">
        <f t="shared" si="7"/>
        <v>10_7</v>
      </c>
      <c r="AH33" s="512">
        <v>2120</v>
      </c>
      <c r="AI33" s="512"/>
      <c r="AJ33" s="512">
        <v>10</v>
      </c>
      <c r="AK33" s="54">
        <v>7</v>
      </c>
      <c r="AL33" s="54">
        <v>9</v>
      </c>
      <c r="AM33" s="512">
        <f t="shared" si="13"/>
        <v>7</v>
      </c>
      <c r="AN33" s="512" t="str">
        <f t="shared" si="14"/>
        <v>10_7</v>
      </c>
      <c r="AO33" s="54">
        <v>2200</v>
      </c>
      <c r="AP33" s="490"/>
      <c r="AQ33" s="512">
        <v>10</v>
      </c>
      <c r="AR33" s="54">
        <v>7</v>
      </c>
      <c r="AS33" s="54">
        <v>9</v>
      </c>
      <c r="AT33" s="512">
        <f t="shared" si="15"/>
        <v>7</v>
      </c>
      <c r="AU33" s="512" t="str">
        <f t="shared" si="16"/>
        <v>10_7</v>
      </c>
      <c r="AV33" s="54">
        <v>2280</v>
      </c>
      <c r="AW33" s="490"/>
      <c r="AX33" s="512">
        <v>10</v>
      </c>
      <c r="AY33" s="54">
        <v>7</v>
      </c>
      <c r="AZ33" s="54">
        <v>9</v>
      </c>
      <c r="BA33" s="512">
        <f t="shared" si="17"/>
        <v>7</v>
      </c>
      <c r="BB33" s="512" t="str">
        <f t="shared" si="18"/>
        <v>10_7</v>
      </c>
      <c r="BC33" s="54">
        <v>2335</v>
      </c>
      <c r="BD33" s="490"/>
      <c r="BE33" s="512">
        <v>10</v>
      </c>
      <c r="BF33" s="54">
        <v>7</v>
      </c>
      <c r="BG33" s="54">
        <v>9</v>
      </c>
      <c r="BH33" s="512">
        <f t="shared" si="19"/>
        <v>7</v>
      </c>
      <c r="BI33" s="512" t="str">
        <f t="shared" si="20"/>
        <v>10_7</v>
      </c>
      <c r="BJ33" s="54">
        <v>2390</v>
      </c>
      <c r="BK33" s="54"/>
      <c r="BL33" s="512">
        <v>10</v>
      </c>
      <c r="BM33" s="54">
        <v>7</v>
      </c>
      <c r="BN33" s="54">
        <v>9</v>
      </c>
      <c r="BO33" s="512">
        <f t="shared" si="21"/>
        <v>7</v>
      </c>
      <c r="BP33" s="512" t="str">
        <f t="shared" si="22"/>
        <v>10_7</v>
      </c>
      <c r="BQ33" s="54">
        <v>2486</v>
      </c>
      <c r="BR33" s="513"/>
      <c r="BS33" s="512">
        <v>10</v>
      </c>
      <c r="BT33" s="54">
        <v>7</v>
      </c>
      <c r="BU33" s="54">
        <v>9</v>
      </c>
      <c r="BV33" s="512">
        <f t="shared" si="8"/>
        <v>7</v>
      </c>
      <c r="BW33" s="512" t="str">
        <f t="shared" si="9"/>
        <v>10_7</v>
      </c>
      <c r="BX33" s="514" t="str">
        <f t="shared" si="10"/>
        <v>10_7</v>
      </c>
      <c r="BY33" s="514">
        <f t="shared" si="11"/>
        <v>2390</v>
      </c>
      <c r="BZ33" s="514">
        <f t="shared" si="23"/>
        <v>2486</v>
      </c>
      <c r="CA33" s="605">
        <f t="shared" si="24"/>
        <v>2438</v>
      </c>
      <c r="CB33" s="622">
        <f t="shared" si="26"/>
        <v>15.578274760383387</v>
      </c>
      <c r="CC33" s="5"/>
      <c r="CD33" s="5"/>
      <c r="CE33" s="5"/>
      <c r="CF33" s="5"/>
      <c r="CG33" s="5"/>
      <c r="CH33" s="5"/>
      <c r="CI33" s="6"/>
    </row>
    <row r="34" spans="1:87" ht="10.5" customHeight="1" x14ac:dyDescent="0.25">
      <c r="A34" s="512">
        <v>10</v>
      </c>
      <c r="B34" s="54">
        <v>8</v>
      </c>
      <c r="C34" s="54">
        <v>10</v>
      </c>
      <c r="D34" s="512">
        <f t="shared" si="25"/>
        <v>8</v>
      </c>
      <c r="E34" s="512" t="str">
        <f t="shared" si="12"/>
        <v>10_8</v>
      </c>
      <c r="F34" s="512">
        <v>1898</v>
      </c>
      <c r="G34" s="457"/>
      <c r="H34" s="512">
        <v>10</v>
      </c>
      <c r="I34" s="54">
        <v>8</v>
      </c>
      <c r="J34" s="54">
        <v>10</v>
      </c>
      <c r="K34" s="512">
        <f t="shared" si="0"/>
        <v>8</v>
      </c>
      <c r="L34" s="512" t="str">
        <f t="shared" si="1"/>
        <v>10_8</v>
      </c>
      <c r="M34" s="512">
        <v>1963</v>
      </c>
      <c r="N34" s="66"/>
      <c r="O34" s="512">
        <v>10</v>
      </c>
      <c r="P34" s="54">
        <v>8</v>
      </c>
      <c r="Q34" s="54">
        <v>10</v>
      </c>
      <c r="R34" s="512">
        <f t="shared" si="2"/>
        <v>8</v>
      </c>
      <c r="S34" s="512" t="str">
        <f t="shared" si="3"/>
        <v>10_8</v>
      </c>
      <c r="T34" s="512">
        <v>2025</v>
      </c>
      <c r="U34" s="457"/>
      <c r="V34" s="512">
        <v>10</v>
      </c>
      <c r="W34" s="54">
        <v>8</v>
      </c>
      <c r="X34" s="54">
        <v>10</v>
      </c>
      <c r="Y34" s="512">
        <f t="shared" si="4"/>
        <v>8</v>
      </c>
      <c r="Z34" s="512" t="str">
        <f t="shared" si="5"/>
        <v>10_8</v>
      </c>
      <c r="AA34" s="512">
        <v>2110</v>
      </c>
      <c r="AB34" s="513"/>
      <c r="AC34" s="512">
        <v>10</v>
      </c>
      <c r="AD34" s="54">
        <v>8</v>
      </c>
      <c r="AE34" s="54">
        <v>10</v>
      </c>
      <c r="AF34" s="512">
        <f t="shared" si="6"/>
        <v>8</v>
      </c>
      <c r="AG34" s="512" t="str">
        <f t="shared" si="7"/>
        <v>10_8</v>
      </c>
      <c r="AH34" s="512">
        <v>2178</v>
      </c>
      <c r="AI34" s="512"/>
      <c r="AJ34" s="512">
        <v>10</v>
      </c>
      <c r="AK34" s="54">
        <v>8</v>
      </c>
      <c r="AL34" s="54">
        <v>10</v>
      </c>
      <c r="AM34" s="512">
        <f t="shared" si="13"/>
        <v>8</v>
      </c>
      <c r="AN34" s="512" t="str">
        <f t="shared" si="14"/>
        <v>10_8</v>
      </c>
      <c r="AO34" s="54">
        <v>2258</v>
      </c>
      <c r="AP34" s="490"/>
      <c r="AQ34" s="512">
        <v>10</v>
      </c>
      <c r="AR34" s="54">
        <v>8</v>
      </c>
      <c r="AS34" s="54">
        <v>10</v>
      </c>
      <c r="AT34" s="512">
        <f t="shared" si="15"/>
        <v>8</v>
      </c>
      <c r="AU34" s="512" t="str">
        <f t="shared" si="16"/>
        <v>10_8</v>
      </c>
      <c r="AV34" s="54">
        <v>2338</v>
      </c>
      <c r="AW34" s="490"/>
      <c r="AX34" s="512">
        <v>10</v>
      </c>
      <c r="AY34" s="54">
        <v>8</v>
      </c>
      <c r="AZ34" s="54">
        <v>10</v>
      </c>
      <c r="BA34" s="512">
        <f t="shared" si="17"/>
        <v>8</v>
      </c>
      <c r="BB34" s="512" t="str">
        <f t="shared" si="18"/>
        <v>10_8</v>
      </c>
      <c r="BC34" s="54">
        <v>2393</v>
      </c>
      <c r="BD34" s="490"/>
      <c r="BE34" s="512">
        <v>10</v>
      </c>
      <c r="BF34" s="54">
        <v>8</v>
      </c>
      <c r="BG34" s="54">
        <v>10</v>
      </c>
      <c r="BH34" s="512">
        <f t="shared" si="19"/>
        <v>8</v>
      </c>
      <c r="BI34" s="512" t="str">
        <f t="shared" si="20"/>
        <v>10_8</v>
      </c>
      <c r="BJ34" s="54">
        <v>2448</v>
      </c>
      <c r="BK34" s="54"/>
      <c r="BL34" s="512">
        <v>10</v>
      </c>
      <c r="BM34" s="54">
        <v>8</v>
      </c>
      <c r="BN34" s="54">
        <v>10</v>
      </c>
      <c r="BO34" s="512">
        <f t="shared" si="21"/>
        <v>8</v>
      </c>
      <c r="BP34" s="512" t="str">
        <f t="shared" si="22"/>
        <v>10_8</v>
      </c>
      <c r="BQ34" s="54">
        <v>2546</v>
      </c>
      <c r="BR34" s="513"/>
      <c r="BS34" s="512">
        <v>10</v>
      </c>
      <c r="BT34" s="54">
        <v>8</v>
      </c>
      <c r="BU34" s="54">
        <v>10</v>
      </c>
      <c r="BV34" s="512">
        <f t="shared" si="8"/>
        <v>8</v>
      </c>
      <c r="BW34" s="512" t="str">
        <f t="shared" si="9"/>
        <v>10_8</v>
      </c>
      <c r="BX34" s="514" t="str">
        <f t="shared" si="10"/>
        <v>10_8</v>
      </c>
      <c r="BY34" s="514">
        <f t="shared" si="11"/>
        <v>2448</v>
      </c>
      <c r="BZ34" s="514">
        <f t="shared" si="23"/>
        <v>2546</v>
      </c>
      <c r="CA34" s="605">
        <f t="shared" si="24"/>
        <v>2497</v>
      </c>
      <c r="CB34" s="622">
        <f t="shared" si="26"/>
        <v>15.955271565495208</v>
      </c>
      <c r="CC34" s="5"/>
      <c r="CD34" s="5"/>
      <c r="CE34" s="5"/>
      <c r="CF34" s="5"/>
      <c r="CG34" s="5"/>
      <c r="CH34" s="5"/>
      <c r="CI34" s="6"/>
    </row>
    <row r="35" spans="1:87" ht="10.5" customHeight="1" x14ac:dyDescent="0.25">
      <c r="A35" s="512">
        <v>10</v>
      </c>
      <c r="B35" s="54">
        <v>9</v>
      </c>
      <c r="C35" s="54">
        <v>11</v>
      </c>
      <c r="D35" s="512">
        <f t="shared" si="25"/>
        <v>9</v>
      </c>
      <c r="E35" s="512" t="str">
        <f t="shared" si="12"/>
        <v>10_9</v>
      </c>
      <c r="F35" s="512">
        <v>1956</v>
      </c>
      <c r="G35" s="457"/>
      <c r="H35" s="512">
        <v>10</v>
      </c>
      <c r="I35" s="54">
        <v>9</v>
      </c>
      <c r="J35" s="54">
        <v>11</v>
      </c>
      <c r="K35" s="512">
        <f t="shared" si="0"/>
        <v>9</v>
      </c>
      <c r="L35" s="512" t="str">
        <f t="shared" si="1"/>
        <v>10_9</v>
      </c>
      <c r="M35" s="512">
        <v>2023</v>
      </c>
      <c r="N35" s="66"/>
      <c r="O35" s="512">
        <v>10</v>
      </c>
      <c r="P35" s="54">
        <v>9</v>
      </c>
      <c r="Q35" s="54">
        <v>11</v>
      </c>
      <c r="R35" s="512">
        <f t="shared" si="2"/>
        <v>9</v>
      </c>
      <c r="S35" s="512" t="str">
        <f t="shared" si="3"/>
        <v>10_9</v>
      </c>
      <c r="T35" s="512">
        <v>2087</v>
      </c>
      <c r="U35" s="66"/>
      <c r="V35" s="512">
        <v>10</v>
      </c>
      <c r="W35" s="54">
        <v>9</v>
      </c>
      <c r="X35" s="54">
        <v>11</v>
      </c>
      <c r="Y35" s="512">
        <f t="shared" si="4"/>
        <v>9</v>
      </c>
      <c r="Z35" s="512" t="str">
        <f t="shared" si="5"/>
        <v>10_9</v>
      </c>
      <c r="AA35" s="512">
        <v>2172</v>
      </c>
      <c r="AB35" s="513"/>
      <c r="AC35" s="512">
        <v>10</v>
      </c>
      <c r="AD35" s="54">
        <v>9</v>
      </c>
      <c r="AE35" s="54">
        <v>11</v>
      </c>
      <c r="AF35" s="512">
        <f t="shared" si="6"/>
        <v>9</v>
      </c>
      <c r="AG35" s="512" t="str">
        <f t="shared" si="7"/>
        <v>10_9</v>
      </c>
      <c r="AH35" s="512">
        <v>2242</v>
      </c>
      <c r="AI35" s="512"/>
      <c r="AJ35" s="512">
        <v>10</v>
      </c>
      <c r="AK35" s="54">
        <v>9</v>
      </c>
      <c r="AL35" s="54">
        <v>11</v>
      </c>
      <c r="AM35" s="512">
        <f t="shared" si="13"/>
        <v>9</v>
      </c>
      <c r="AN35" s="512" t="str">
        <f t="shared" si="14"/>
        <v>10_9</v>
      </c>
      <c r="AO35" s="54">
        <v>2322</v>
      </c>
      <c r="AP35" s="490"/>
      <c r="AQ35" s="512">
        <v>10</v>
      </c>
      <c r="AR35" s="54">
        <v>9</v>
      </c>
      <c r="AS35" s="54">
        <v>11</v>
      </c>
      <c r="AT35" s="512">
        <f t="shared" si="15"/>
        <v>9</v>
      </c>
      <c r="AU35" s="512" t="str">
        <f t="shared" si="16"/>
        <v>10_9</v>
      </c>
      <c r="AV35" s="54">
        <v>2402</v>
      </c>
      <c r="AW35" s="490"/>
      <c r="AX35" s="512">
        <v>10</v>
      </c>
      <c r="AY35" s="54">
        <v>9</v>
      </c>
      <c r="AZ35" s="54">
        <v>11</v>
      </c>
      <c r="BA35" s="512">
        <f t="shared" si="17"/>
        <v>9</v>
      </c>
      <c r="BB35" s="512" t="str">
        <f t="shared" si="18"/>
        <v>10_9</v>
      </c>
      <c r="BC35" s="54">
        <v>2457</v>
      </c>
      <c r="BD35" s="490"/>
      <c r="BE35" s="512">
        <v>10</v>
      </c>
      <c r="BF35" s="54">
        <v>9</v>
      </c>
      <c r="BG35" s="54">
        <v>11</v>
      </c>
      <c r="BH35" s="512">
        <f t="shared" si="19"/>
        <v>9</v>
      </c>
      <c r="BI35" s="512" t="str">
        <f t="shared" si="20"/>
        <v>10_9</v>
      </c>
      <c r="BJ35" s="54">
        <v>2512</v>
      </c>
      <c r="BK35" s="54"/>
      <c r="BL35" s="512">
        <v>10</v>
      </c>
      <c r="BM35" s="54">
        <v>9</v>
      </c>
      <c r="BN35" s="54">
        <v>11</v>
      </c>
      <c r="BO35" s="512">
        <f t="shared" si="21"/>
        <v>9</v>
      </c>
      <c r="BP35" s="512" t="str">
        <f t="shared" si="22"/>
        <v>10_9</v>
      </c>
      <c r="BQ35" s="54">
        <v>2612</v>
      </c>
      <c r="BR35" s="513"/>
      <c r="BS35" s="512">
        <v>10</v>
      </c>
      <c r="BT35" s="54">
        <v>9</v>
      </c>
      <c r="BU35" s="54">
        <v>11</v>
      </c>
      <c r="BV35" s="512">
        <f t="shared" si="8"/>
        <v>9</v>
      </c>
      <c r="BW35" s="512" t="str">
        <f t="shared" si="9"/>
        <v>10_9</v>
      </c>
      <c r="BX35" s="514" t="str">
        <f t="shared" si="10"/>
        <v>10_9</v>
      </c>
      <c r="BY35" s="514">
        <f t="shared" si="11"/>
        <v>2512</v>
      </c>
      <c r="BZ35" s="514">
        <f t="shared" si="23"/>
        <v>2612</v>
      </c>
      <c r="CA35" s="605">
        <f t="shared" si="24"/>
        <v>2562</v>
      </c>
      <c r="CB35" s="622">
        <f t="shared" si="26"/>
        <v>16.370607028753994</v>
      </c>
      <c r="CC35" s="5"/>
      <c r="CD35" s="5"/>
      <c r="CE35" s="5"/>
      <c r="CF35" s="5"/>
      <c r="CG35" s="5"/>
      <c r="CH35" s="5"/>
      <c r="CI35" s="6"/>
    </row>
    <row r="36" spans="1:87" ht="10.5" customHeight="1" x14ac:dyDescent="0.25">
      <c r="A36" s="512">
        <v>10</v>
      </c>
      <c r="B36" s="54">
        <v>10</v>
      </c>
      <c r="C36" s="54">
        <v>12</v>
      </c>
      <c r="D36" s="512">
        <f t="shared" si="25"/>
        <v>10</v>
      </c>
      <c r="E36" s="512" t="str">
        <f t="shared" si="12"/>
        <v>10_10</v>
      </c>
      <c r="F36" s="512">
        <v>2016</v>
      </c>
      <c r="G36" s="457"/>
      <c r="H36" s="512">
        <v>10</v>
      </c>
      <c r="I36" s="54">
        <v>10</v>
      </c>
      <c r="J36" s="54">
        <v>12</v>
      </c>
      <c r="K36" s="512">
        <f t="shared" si="0"/>
        <v>10</v>
      </c>
      <c r="L36" s="512" t="str">
        <f t="shared" si="1"/>
        <v>10_10</v>
      </c>
      <c r="M36" s="512">
        <v>2085</v>
      </c>
      <c r="N36" s="457"/>
      <c r="O36" s="512">
        <v>10</v>
      </c>
      <c r="P36" s="54">
        <v>10</v>
      </c>
      <c r="Q36" s="54">
        <v>12</v>
      </c>
      <c r="R36" s="512">
        <f t="shared" si="2"/>
        <v>10</v>
      </c>
      <c r="S36" s="512" t="str">
        <f t="shared" si="3"/>
        <v>10_10</v>
      </c>
      <c r="T36" s="512">
        <v>2151</v>
      </c>
      <c r="U36" s="66"/>
      <c r="V36" s="512">
        <v>10</v>
      </c>
      <c r="W36" s="54">
        <v>10</v>
      </c>
      <c r="X36" s="54">
        <v>12</v>
      </c>
      <c r="Y36" s="512">
        <f t="shared" si="4"/>
        <v>10</v>
      </c>
      <c r="Z36" s="512" t="str">
        <f t="shared" si="5"/>
        <v>10_10</v>
      </c>
      <c r="AA36" s="512">
        <v>2236</v>
      </c>
      <c r="AB36" s="513"/>
      <c r="AC36" s="512">
        <v>10</v>
      </c>
      <c r="AD36" s="54">
        <v>10</v>
      </c>
      <c r="AE36" s="54">
        <v>12</v>
      </c>
      <c r="AF36" s="512">
        <f t="shared" si="6"/>
        <v>10</v>
      </c>
      <c r="AG36" s="512" t="str">
        <f t="shared" si="7"/>
        <v>10_10</v>
      </c>
      <c r="AH36" s="512">
        <v>2308</v>
      </c>
      <c r="AI36" s="512"/>
      <c r="AJ36" s="512">
        <v>10</v>
      </c>
      <c r="AK36" s="54">
        <v>10</v>
      </c>
      <c r="AL36" s="54">
        <v>12</v>
      </c>
      <c r="AM36" s="512">
        <f t="shared" si="13"/>
        <v>10</v>
      </c>
      <c r="AN36" s="512" t="str">
        <f t="shared" si="14"/>
        <v>10_10</v>
      </c>
      <c r="AO36" s="54">
        <v>2388</v>
      </c>
      <c r="AP36" s="490"/>
      <c r="AQ36" s="512">
        <v>10</v>
      </c>
      <c r="AR36" s="54">
        <v>10</v>
      </c>
      <c r="AS36" s="54">
        <v>12</v>
      </c>
      <c r="AT36" s="512">
        <f t="shared" si="15"/>
        <v>10</v>
      </c>
      <c r="AU36" s="512" t="str">
        <f t="shared" si="16"/>
        <v>10_10</v>
      </c>
      <c r="AV36" s="54">
        <v>2468</v>
      </c>
      <c r="AW36" s="490"/>
      <c r="AX36" s="512">
        <v>10</v>
      </c>
      <c r="AY36" s="54">
        <v>10</v>
      </c>
      <c r="AZ36" s="54">
        <v>12</v>
      </c>
      <c r="BA36" s="512">
        <f t="shared" si="17"/>
        <v>10</v>
      </c>
      <c r="BB36" s="512" t="str">
        <f t="shared" si="18"/>
        <v>10_10</v>
      </c>
      <c r="BC36" s="54">
        <v>2523</v>
      </c>
      <c r="BD36" s="490"/>
      <c r="BE36" s="512">
        <v>10</v>
      </c>
      <c r="BF36" s="54">
        <v>10</v>
      </c>
      <c r="BG36" s="54">
        <v>12</v>
      </c>
      <c r="BH36" s="512">
        <f t="shared" si="19"/>
        <v>10</v>
      </c>
      <c r="BI36" s="512" t="str">
        <f t="shared" si="20"/>
        <v>10_10</v>
      </c>
      <c r="BJ36" s="54">
        <v>2578</v>
      </c>
      <c r="BK36" s="54"/>
      <c r="BL36" s="512">
        <v>10</v>
      </c>
      <c r="BM36" s="54">
        <v>10</v>
      </c>
      <c r="BN36" s="54">
        <v>12</v>
      </c>
      <c r="BO36" s="512">
        <f t="shared" si="21"/>
        <v>10</v>
      </c>
      <c r="BP36" s="512" t="str">
        <f t="shared" si="22"/>
        <v>10_10</v>
      </c>
      <c r="BQ36" s="54">
        <v>2681</v>
      </c>
      <c r="BR36" s="513"/>
      <c r="BS36" s="512">
        <v>10</v>
      </c>
      <c r="BT36" s="54">
        <v>10</v>
      </c>
      <c r="BU36" s="54">
        <v>12</v>
      </c>
      <c r="BV36" s="512">
        <f t="shared" si="8"/>
        <v>10</v>
      </c>
      <c r="BW36" s="512" t="str">
        <f t="shared" si="9"/>
        <v>10_10</v>
      </c>
      <c r="BX36" s="514" t="str">
        <f t="shared" si="10"/>
        <v>10_10</v>
      </c>
      <c r="BY36" s="514">
        <f t="shared" si="11"/>
        <v>2578</v>
      </c>
      <c r="BZ36" s="514">
        <f t="shared" si="23"/>
        <v>2681</v>
      </c>
      <c r="CA36" s="605">
        <f t="shared" si="24"/>
        <v>2629.5</v>
      </c>
      <c r="CB36" s="622">
        <f t="shared" si="26"/>
        <v>16.80191693290735</v>
      </c>
      <c r="CC36" s="5"/>
      <c r="CD36" s="5"/>
      <c r="CE36" s="5"/>
      <c r="CF36" s="5"/>
      <c r="CG36" s="5"/>
      <c r="CH36" s="5"/>
      <c r="CI36" s="6"/>
    </row>
    <row r="37" spans="1:87" ht="10.5" customHeight="1" x14ac:dyDescent="0.25">
      <c r="A37" s="512">
        <v>15</v>
      </c>
      <c r="B37" s="54">
        <v>0</v>
      </c>
      <c r="C37" s="54">
        <v>3</v>
      </c>
      <c r="D37" s="512">
        <f t="shared" si="25"/>
        <v>0</v>
      </c>
      <c r="E37" s="512" t="str">
        <f t="shared" si="12"/>
        <v>15_0</v>
      </c>
      <c r="F37" s="512">
        <v>1556</v>
      </c>
      <c r="G37" s="457"/>
      <c r="H37" s="512">
        <v>15</v>
      </c>
      <c r="I37" s="54">
        <v>0</v>
      </c>
      <c r="J37" s="54">
        <v>3</v>
      </c>
      <c r="K37" s="512">
        <f t="shared" si="0"/>
        <v>0</v>
      </c>
      <c r="L37" s="512" t="str">
        <f t="shared" si="1"/>
        <v>15_0</v>
      </c>
      <c r="M37" s="512">
        <v>1609</v>
      </c>
      <c r="N37" s="66"/>
      <c r="O37" s="512">
        <v>15</v>
      </c>
      <c r="P37" s="54">
        <v>0</v>
      </c>
      <c r="Q37" s="54">
        <v>3</v>
      </c>
      <c r="R37" s="512">
        <f t="shared" si="2"/>
        <v>0</v>
      </c>
      <c r="S37" s="512" t="str">
        <f t="shared" si="3"/>
        <v>15_0</v>
      </c>
      <c r="T37" s="512">
        <v>1660</v>
      </c>
      <c r="U37" s="457"/>
      <c r="V37" s="512">
        <v>15</v>
      </c>
      <c r="W37" s="54">
        <v>0</v>
      </c>
      <c r="X37" s="54">
        <v>3</v>
      </c>
      <c r="Y37" s="512">
        <f t="shared" si="4"/>
        <v>0</v>
      </c>
      <c r="Z37" s="512" t="str">
        <f t="shared" si="5"/>
        <v>15_0</v>
      </c>
      <c r="AA37" s="512">
        <v>1745</v>
      </c>
      <c r="AB37" s="513"/>
      <c r="AC37" s="512">
        <v>15</v>
      </c>
      <c r="AD37" s="54">
        <v>0</v>
      </c>
      <c r="AE37" s="54">
        <v>3</v>
      </c>
      <c r="AF37" s="512">
        <f t="shared" si="6"/>
        <v>0</v>
      </c>
      <c r="AG37" s="512" t="str">
        <f t="shared" si="7"/>
        <v>15_0</v>
      </c>
      <c r="AH37" s="512">
        <v>1801</v>
      </c>
      <c r="AI37" s="512"/>
      <c r="AJ37" s="512">
        <v>15</v>
      </c>
      <c r="AK37" s="54">
        <v>0</v>
      </c>
      <c r="AL37" s="54">
        <v>3</v>
      </c>
      <c r="AM37" s="512">
        <f t="shared" si="13"/>
        <v>0</v>
      </c>
      <c r="AN37" s="512" t="str">
        <f t="shared" si="14"/>
        <v>15_0</v>
      </c>
      <c r="AO37" s="54">
        <v>1881</v>
      </c>
      <c r="AP37" s="490"/>
      <c r="AQ37" s="512">
        <v>15</v>
      </c>
      <c r="AR37" s="54">
        <v>0</v>
      </c>
      <c r="AS37" s="54">
        <v>3</v>
      </c>
      <c r="AT37" s="512">
        <f t="shared" si="15"/>
        <v>0</v>
      </c>
      <c r="AU37" s="512" t="str">
        <f t="shared" si="16"/>
        <v>15_0</v>
      </c>
      <c r="AV37" s="54">
        <v>1961</v>
      </c>
      <c r="AW37" s="490"/>
      <c r="AX37" s="512">
        <v>15</v>
      </c>
      <c r="AY37" s="54">
        <v>0</v>
      </c>
      <c r="AZ37" s="54">
        <v>3</v>
      </c>
      <c r="BA37" s="512">
        <f t="shared" si="17"/>
        <v>0</v>
      </c>
      <c r="BB37" s="512" t="str">
        <f t="shared" si="18"/>
        <v>15_0</v>
      </c>
      <c r="BC37" s="54">
        <v>2016</v>
      </c>
      <c r="BD37" s="490"/>
      <c r="BE37" s="512">
        <v>15</v>
      </c>
      <c r="BF37" s="54">
        <v>0</v>
      </c>
      <c r="BG37" s="54">
        <v>3</v>
      </c>
      <c r="BH37" s="512">
        <f t="shared" si="19"/>
        <v>0</v>
      </c>
      <c r="BI37" s="512" t="str">
        <f t="shared" si="20"/>
        <v>15_0</v>
      </c>
      <c r="BJ37" s="54">
        <v>2071</v>
      </c>
      <c r="BK37" s="54"/>
      <c r="BL37" s="512">
        <v>15</v>
      </c>
      <c r="BM37" s="54">
        <v>0</v>
      </c>
      <c r="BN37" s="54">
        <v>3</v>
      </c>
      <c r="BO37" s="512">
        <f t="shared" si="21"/>
        <v>0</v>
      </c>
      <c r="BP37" s="512" t="str">
        <f t="shared" si="22"/>
        <v>15_0</v>
      </c>
      <c r="BQ37" s="54">
        <v>2154</v>
      </c>
      <c r="BR37" s="513"/>
      <c r="BS37" s="512">
        <v>15</v>
      </c>
      <c r="BT37" s="54">
        <v>0</v>
      </c>
      <c r="BU37" s="54">
        <v>3</v>
      </c>
      <c r="BV37" s="512">
        <f t="shared" si="8"/>
        <v>0</v>
      </c>
      <c r="BW37" s="512" t="str">
        <f t="shared" si="9"/>
        <v>15_0</v>
      </c>
      <c r="BX37" s="514" t="str">
        <f t="shared" si="10"/>
        <v>15_0</v>
      </c>
      <c r="BY37" s="514">
        <f t="shared" si="11"/>
        <v>2071</v>
      </c>
      <c r="BZ37" s="514">
        <f t="shared" si="23"/>
        <v>2154</v>
      </c>
      <c r="CA37" s="605">
        <f t="shared" si="24"/>
        <v>2112.5</v>
      </c>
      <c r="CB37" s="622">
        <f t="shared" si="26"/>
        <v>13.498402555910543</v>
      </c>
      <c r="CC37" s="5"/>
      <c r="CD37" s="5"/>
      <c r="CE37" s="5"/>
      <c r="CF37" s="5"/>
      <c r="CG37" s="5"/>
      <c r="CH37" s="5"/>
      <c r="CI37" s="6"/>
    </row>
    <row r="38" spans="1:87" ht="10.5" customHeight="1" x14ac:dyDescent="0.25">
      <c r="A38" s="512">
        <v>15</v>
      </c>
      <c r="B38" s="54">
        <v>1</v>
      </c>
      <c r="C38" s="54">
        <v>4</v>
      </c>
      <c r="D38" s="512">
        <f t="shared" si="25"/>
        <v>1</v>
      </c>
      <c r="E38" s="512" t="str">
        <f t="shared" si="12"/>
        <v>15_1</v>
      </c>
      <c r="F38" s="512">
        <v>1616</v>
      </c>
      <c r="G38" s="457"/>
      <c r="H38" s="512">
        <v>15</v>
      </c>
      <c r="I38" s="54">
        <v>1</v>
      </c>
      <c r="J38" s="54">
        <v>4</v>
      </c>
      <c r="K38" s="512">
        <f t="shared" si="0"/>
        <v>1</v>
      </c>
      <c r="L38" s="512" t="str">
        <f t="shared" si="1"/>
        <v>15_1</v>
      </c>
      <c r="M38" s="512">
        <v>1671</v>
      </c>
      <c r="N38" s="66"/>
      <c r="O38" s="512">
        <v>15</v>
      </c>
      <c r="P38" s="54">
        <v>1</v>
      </c>
      <c r="Q38" s="54">
        <v>4</v>
      </c>
      <c r="R38" s="512">
        <f t="shared" si="2"/>
        <v>1</v>
      </c>
      <c r="S38" s="512" t="str">
        <f t="shared" si="3"/>
        <v>15_1</v>
      </c>
      <c r="T38" s="512">
        <v>1724</v>
      </c>
      <c r="U38" s="66"/>
      <c r="V38" s="512">
        <v>15</v>
      </c>
      <c r="W38" s="54">
        <v>1</v>
      </c>
      <c r="X38" s="54">
        <v>4</v>
      </c>
      <c r="Y38" s="512">
        <f t="shared" si="4"/>
        <v>1</v>
      </c>
      <c r="Z38" s="512" t="str">
        <f t="shared" si="5"/>
        <v>15_1</v>
      </c>
      <c r="AA38" s="512">
        <v>1809</v>
      </c>
      <c r="AB38" s="513"/>
      <c r="AC38" s="512">
        <v>15</v>
      </c>
      <c r="AD38" s="54">
        <v>1</v>
      </c>
      <c r="AE38" s="54">
        <v>4</v>
      </c>
      <c r="AF38" s="512">
        <f t="shared" si="6"/>
        <v>1</v>
      </c>
      <c r="AG38" s="512" t="str">
        <f t="shared" si="7"/>
        <v>15_1</v>
      </c>
      <c r="AH38" s="512">
        <v>1867</v>
      </c>
      <c r="AI38" s="512"/>
      <c r="AJ38" s="512">
        <v>15</v>
      </c>
      <c r="AK38" s="54">
        <v>1</v>
      </c>
      <c r="AL38" s="54">
        <v>4</v>
      </c>
      <c r="AM38" s="512">
        <f t="shared" si="13"/>
        <v>1</v>
      </c>
      <c r="AN38" s="512" t="str">
        <f t="shared" si="14"/>
        <v>15_1</v>
      </c>
      <c r="AO38" s="54">
        <v>1947</v>
      </c>
      <c r="AP38" s="490"/>
      <c r="AQ38" s="512">
        <v>15</v>
      </c>
      <c r="AR38" s="54">
        <v>1</v>
      </c>
      <c r="AS38" s="54">
        <v>4</v>
      </c>
      <c r="AT38" s="512">
        <f t="shared" si="15"/>
        <v>1</v>
      </c>
      <c r="AU38" s="512" t="str">
        <f t="shared" si="16"/>
        <v>15_1</v>
      </c>
      <c r="AV38" s="54">
        <v>2027</v>
      </c>
      <c r="AW38" s="490"/>
      <c r="AX38" s="512">
        <v>15</v>
      </c>
      <c r="AY38" s="54">
        <v>1</v>
      </c>
      <c r="AZ38" s="54">
        <v>4</v>
      </c>
      <c r="BA38" s="512">
        <f t="shared" si="17"/>
        <v>1</v>
      </c>
      <c r="BB38" s="512" t="str">
        <f t="shared" si="18"/>
        <v>15_1</v>
      </c>
      <c r="BC38" s="54">
        <v>2082</v>
      </c>
      <c r="BD38" s="490"/>
      <c r="BE38" s="512">
        <v>15</v>
      </c>
      <c r="BF38" s="54">
        <v>1</v>
      </c>
      <c r="BG38" s="54">
        <v>4</v>
      </c>
      <c r="BH38" s="512">
        <f t="shared" si="19"/>
        <v>1</v>
      </c>
      <c r="BI38" s="512" t="str">
        <f t="shared" si="20"/>
        <v>15_1</v>
      </c>
      <c r="BJ38" s="54">
        <v>2137</v>
      </c>
      <c r="BK38" s="54"/>
      <c r="BL38" s="512">
        <v>15</v>
      </c>
      <c r="BM38" s="54">
        <v>1</v>
      </c>
      <c r="BN38" s="54">
        <v>4</v>
      </c>
      <c r="BO38" s="512">
        <f t="shared" si="21"/>
        <v>1</v>
      </c>
      <c r="BP38" s="512" t="str">
        <f t="shared" si="22"/>
        <v>15_1</v>
      </c>
      <c r="BQ38" s="54">
        <v>2222</v>
      </c>
      <c r="BR38" s="513"/>
      <c r="BS38" s="512">
        <v>15</v>
      </c>
      <c r="BT38" s="54">
        <v>1</v>
      </c>
      <c r="BU38" s="54">
        <v>4</v>
      </c>
      <c r="BV38" s="512">
        <f t="shared" si="8"/>
        <v>1</v>
      </c>
      <c r="BW38" s="512" t="str">
        <f t="shared" si="9"/>
        <v>15_1</v>
      </c>
      <c r="BX38" s="514" t="str">
        <f t="shared" si="10"/>
        <v>15_1</v>
      </c>
      <c r="BY38" s="514">
        <f t="shared" si="11"/>
        <v>2137</v>
      </c>
      <c r="BZ38" s="514">
        <f t="shared" si="23"/>
        <v>2222</v>
      </c>
      <c r="CA38" s="605">
        <f t="shared" si="24"/>
        <v>2179.5</v>
      </c>
      <c r="CB38" s="622">
        <f t="shared" si="26"/>
        <v>13.926517571884984</v>
      </c>
      <c r="CC38" s="5"/>
      <c r="CD38" s="5"/>
      <c r="CE38" s="5"/>
      <c r="CF38" s="5"/>
      <c r="CG38" s="5"/>
      <c r="CH38" s="5"/>
      <c r="CI38" s="6"/>
    </row>
    <row r="39" spans="1:87" ht="10.5" customHeight="1" x14ac:dyDescent="0.25">
      <c r="A39" s="512">
        <v>15</v>
      </c>
      <c r="B39" s="54">
        <v>2</v>
      </c>
      <c r="C39" s="54">
        <v>5</v>
      </c>
      <c r="D39" s="512">
        <f t="shared" si="25"/>
        <v>2</v>
      </c>
      <c r="E39" s="512" t="str">
        <f t="shared" si="12"/>
        <v>15_2</v>
      </c>
      <c r="F39" s="512">
        <v>1676</v>
      </c>
      <c r="G39" s="457"/>
      <c r="H39" s="512">
        <v>15</v>
      </c>
      <c r="I39" s="54">
        <v>2</v>
      </c>
      <c r="J39" s="54">
        <v>5</v>
      </c>
      <c r="K39" s="512">
        <f t="shared" si="0"/>
        <v>2</v>
      </c>
      <c r="L39" s="512" t="str">
        <f t="shared" si="1"/>
        <v>15_2</v>
      </c>
      <c r="M39" s="512">
        <v>1733</v>
      </c>
      <c r="N39" s="66"/>
      <c r="O39" s="512">
        <v>15</v>
      </c>
      <c r="P39" s="54">
        <v>2</v>
      </c>
      <c r="Q39" s="54">
        <v>5</v>
      </c>
      <c r="R39" s="512">
        <f t="shared" si="2"/>
        <v>2</v>
      </c>
      <c r="S39" s="512" t="str">
        <f t="shared" si="3"/>
        <v>15_2</v>
      </c>
      <c r="T39" s="512">
        <v>1788</v>
      </c>
      <c r="U39" s="66"/>
      <c r="V39" s="512">
        <v>15</v>
      </c>
      <c r="W39" s="54">
        <v>2</v>
      </c>
      <c r="X39" s="54">
        <v>5</v>
      </c>
      <c r="Y39" s="512">
        <f t="shared" si="4"/>
        <v>2</v>
      </c>
      <c r="Z39" s="512" t="str">
        <f t="shared" si="5"/>
        <v>15_2</v>
      </c>
      <c r="AA39" s="512">
        <v>1873</v>
      </c>
      <c r="AB39" s="513"/>
      <c r="AC39" s="512">
        <v>15</v>
      </c>
      <c r="AD39" s="54">
        <v>2</v>
      </c>
      <c r="AE39" s="54">
        <v>5</v>
      </c>
      <c r="AF39" s="512">
        <f t="shared" si="6"/>
        <v>2</v>
      </c>
      <c r="AG39" s="512" t="str">
        <f t="shared" si="7"/>
        <v>15_2</v>
      </c>
      <c r="AH39" s="512">
        <v>1933</v>
      </c>
      <c r="AI39" s="512"/>
      <c r="AJ39" s="512">
        <v>15</v>
      </c>
      <c r="AK39" s="54">
        <v>2</v>
      </c>
      <c r="AL39" s="54">
        <v>5</v>
      </c>
      <c r="AM39" s="512">
        <f t="shared" si="13"/>
        <v>2</v>
      </c>
      <c r="AN39" s="512" t="str">
        <f t="shared" si="14"/>
        <v>15_2</v>
      </c>
      <c r="AO39" s="54">
        <v>2013</v>
      </c>
      <c r="AP39" s="490"/>
      <c r="AQ39" s="512">
        <v>15</v>
      </c>
      <c r="AR39" s="54">
        <v>2</v>
      </c>
      <c r="AS39" s="54">
        <v>5</v>
      </c>
      <c r="AT39" s="512">
        <f t="shared" si="15"/>
        <v>2</v>
      </c>
      <c r="AU39" s="512" t="str">
        <f t="shared" si="16"/>
        <v>15_2</v>
      </c>
      <c r="AV39" s="54">
        <v>2093</v>
      </c>
      <c r="AW39" s="490"/>
      <c r="AX39" s="512">
        <v>15</v>
      </c>
      <c r="AY39" s="54">
        <v>2</v>
      </c>
      <c r="AZ39" s="54">
        <v>5</v>
      </c>
      <c r="BA39" s="512">
        <f t="shared" si="17"/>
        <v>2</v>
      </c>
      <c r="BB39" s="512" t="str">
        <f t="shared" si="18"/>
        <v>15_2</v>
      </c>
      <c r="BC39" s="54">
        <v>2148</v>
      </c>
      <c r="BD39" s="490"/>
      <c r="BE39" s="512">
        <v>15</v>
      </c>
      <c r="BF39" s="54">
        <v>2</v>
      </c>
      <c r="BG39" s="54">
        <v>5</v>
      </c>
      <c r="BH39" s="512">
        <f t="shared" si="19"/>
        <v>2</v>
      </c>
      <c r="BI39" s="512" t="str">
        <f t="shared" si="20"/>
        <v>15_2</v>
      </c>
      <c r="BJ39" s="54">
        <v>2203</v>
      </c>
      <c r="BK39" s="54"/>
      <c r="BL39" s="512">
        <v>15</v>
      </c>
      <c r="BM39" s="54">
        <v>2</v>
      </c>
      <c r="BN39" s="54">
        <v>5</v>
      </c>
      <c r="BO39" s="512">
        <f t="shared" si="21"/>
        <v>2</v>
      </c>
      <c r="BP39" s="512" t="str">
        <f t="shared" si="22"/>
        <v>15_2</v>
      </c>
      <c r="BQ39" s="54">
        <v>2291</v>
      </c>
      <c r="BR39" s="513"/>
      <c r="BS39" s="512">
        <v>15</v>
      </c>
      <c r="BT39" s="54">
        <v>2</v>
      </c>
      <c r="BU39" s="54">
        <v>5</v>
      </c>
      <c r="BV39" s="512">
        <f t="shared" si="8"/>
        <v>2</v>
      </c>
      <c r="BW39" s="512" t="str">
        <f t="shared" si="9"/>
        <v>15_2</v>
      </c>
      <c r="BX39" s="514" t="str">
        <f t="shared" si="10"/>
        <v>15_2</v>
      </c>
      <c r="BY39" s="514">
        <f t="shared" si="11"/>
        <v>2203</v>
      </c>
      <c r="BZ39" s="514">
        <f t="shared" si="23"/>
        <v>2291</v>
      </c>
      <c r="CA39" s="605">
        <f t="shared" si="24"/>
        <v>2247</v>
      </c>
      <c r="CB39" s="622">
        <f t="shared" si="26"/>
        <v>14.357827476038338</v>
      </c>
      <c r="CC39" s="5"/>
      <c r="CD39" s="5"/>
      <c r="CE39" s="5"/>
      <c r="CF39" s="5"/>
      <c r="CG39" s="5"/>
      <c r="CH39" s="5"/>
      <c r="CI39" s="6"/>
    </row>
    <row r="40" spans="1:87" ht="10.5" customHeight="1" x14ac:dyDescent="0.25">
      <c r="A40" s="512">
        <v>15</v>
      </c>
      <c r="B40" s="54">
        <v>3</v>
      </c>
      <c r="C40" s="54">
        <v>6</v>
      </c>
      <c r="D40" s="512">
        <f t="shared" si="25"/>
        <v>3</v>
      </c>
      <c r="E40" s="512" t="str">
        <f t="shared" si="12"/>
        <v>15_3</v>
      </c>
      <c r="F40" s="512">
        <v>1707</v>
      </c>
      <c r="G40" s="457"/>
      <c r="H40" s="512">
        <v>15</v>
      </c>
      <c r="I40" s="54">
        <v>3</v>
      </c>
      <c r="J40" s="54">
        <v>6</v>
      </c>
      <c r="K40" s="512">
        <f t="shared" si="0"/>
        <v>3</v>
      </c>
      <c r="L40" s="512" t="str">
        <f t="shared" si="1"/>
        <v>15_3</v>
      </c>
      <c r="M40" s="512">
        <v>1765</v>
      </c>
      <c r="N40" s="66"/>
      <c r="O40" s="512">
        <v>15</v>
      </c>
      <c r="P40" s="54">
        <v>3</v>
      </c>
      <c r="Q40" s="54">
        <v>6</v>
      </c>
      <c r="R40" s="512">
        <f t="shared" si="2"/>
        <v>3</v>
      </c>
      <c r="S40" s="512" t="str">
        <f t="shared" si="3"/>
        <v>15_3</v>
      </c>
      <c r="T40" s="512">
        <v>1821</v>
      </c>
      <c r="U40" s="457"/>
      <c r="V40" s="512">
        <v>15</v>
      </c>
      <c r="W40" s="54">
        <v>3</v>
      </c>
      <c r="X40" s="54">
        <v>6</v>
      </c>
      <c r="Y40" s="512">
        <f t="shared" si="4"/>
        <v>3</v>
      </c>
      <c r="Z40" s="512" t="str">
        <f t="shared" si="5"/>
        <v>15_3</v>
      </c>
      <c r="AA40" s="512">
        <v>1906</v>
      </c>
      <c r="AB40" s="513"/>
      <c r="AC40" s="512">
        <v>15</v>
      </c>
      <c r="AD40" s="54">
        <v>3</v>
      </c>
      <c r="AE40" s="54">
        <v>6</v>
      </c>
      <c r="AF40" s="512">
        <f t="shared" si="6"/>
        <v>3</v>
      </c>
      <c r="AG40" s="512" t="str">
        <f t="shared" si="7"/>
        <v>15_3</v>
      </c>
      <c r="AH40" s="512">
        <v>1967</v>
      </c>
      <c r="AI40" s="512"/>
      <c r="AJ40" s="512">
        <v>15</v>
      </c>
      <c r="AK40" s="54">
        <v>3</v>
      </c>
      <c r="AL40" s="54">
        <v>6</v>
      </c>
      <c r="AM40" s="512">
        <f t="shared" si="13"/>
        <v>3</v>
      </c>
      <c r="AN40" s="512" t="str">
        <f t="shared" si="14"/>
        <v>15_3</v>
      </c>
      <c r="AO40" s="54">
        <v>2047</v>
      </c>
      <c r="AP40" s="490"/>
      <c r="AQ40" s="512">
        <v>15</v>
      </c>
      <c r="AR40" s="54">
        <v>3</v>
      </c>
      <c r="AS40" s="54">
        <v>6</v>
      </c>
      <c r="AT40" s="512">
        <f t="shared" si="15"/>
        <v>3</v>
      </c>
      <c r="AU40" s="512" t="str">
        <f t="shared" si="16"/>
        <v>15_3</v>
      </c>
      <c r="AV40" s="54">
        <v>2127</v>
      </c>
      <c r="AW40" s="490"/>
      <c r="AX40" s="512">
        <v>15</v>
      </c>
      <c r="AY40" s="54">
        <v>3</v>
      </c>
      <c r="AZ40" s="54">
        <v>6</v>
      </c>
      <c r="BA40" s="512">
        <f t="shared" si="17"/>
        <v>3</v>
      </c>
      <c r="BB40" s="512" t="str">
        <f t="shared" si="18"/>
        <v>15_3</v>
      </c>
      <c r="BC40" s="54">
        <v>2182</v>
      </c>
      <c r="BD40" s="490"/>
      <c r="BE40" s="512">
        <v>15</v>
      </c>
      <c r="BF40" s="54">
        <v>3</v>
      </c>
      <c r="BG40" s="54">
        <v>6</v>
      </c>
      <c r="BH40" s="512">
        <f t="shared" si="19"/>
        <v>3</v>
      </c>
      <c r="BI40" s="512" t="str">
        <f t="shared" si="20"/>
        <v>15_3</v>
      </c>
      <c r="BJ40" s="54">
        <v>2237</v>
      </c>
      <c r="BK40" s="54"/>
      <c r="BL40" s="512">
        <v>15</v>
      </c>
      <c r="BM40" s="54">
        <v>3</v>
      </c>
      <c r="BN40" s="54">
        <v>6</v>
      </c>
      <c r="BO40" s="512">
        <f t="shared" si="21"/>
        <v>3</v>
      </c>
      <c r="BP40" s="512" t="str">
        <f t="shared" si="22"/>
        <v>15_3</v>
      </c>
      <c r="BQ40" s="54">
        <v>2326</v>
      </c>
      <c r="BR40" s="513"/>
      <c r="BS40" s="512">
        <v>15</v>
      </c>
      <c r="BT40" s="54">
        <v>3</v>
      </c>
      <c r="BU40" s="54">
        <v>6</v>
      </c>
      <c r="BV40" s="512">
        <f t="shared" si="8"/>
        <v>3</v>
      </c>
      <c r="BW40" s="512" t="str">
        <f t="shared" si="9"/>
        <v>15_3</v>
      </c>
      <c r="BX40" s="514" t="str">
        <f t="shared" si="10"/>
        <v>15_3</v>
      </c>
      <c r="BY40" s="514">
        <f t="shared" si="11"/>
        <v>2237</v>
      </c>
      <c r="BZ40" s="514">
        <f t="shared" si="23"/>
        <v>2326</v>
      </c>
      <c r="CA40" s="605">
        <f t="shared" si="24"/>
        <v>2281.5</v>
      </c>
      <c r="CB40" s="515">
        <f t="shared" si="26"/>
        <v>14.578274760383387</v>
      </c>
      <c r="CC40" s="5"/>
      <c r="CD40" s="5"/>
      <c r="CE40" s="5"/>
      <c r="CF40" s="5"/>
      <c r="CG40" s="5"/>
      <c r="CH40" s="5"/>
      <c r="CI40" s="6"/>
    </row>
    <row r="41" spans="1:87" ht="10.5" customHeight="1" x14ac:dyDescent="0.25">
      <c r="A41" s="512">
        <v>15</v>
      </c>
      <c r="B41" s="54">
        <v>4</v>
      </c>
      <c r="C41" s="54">
        <v>7</v>
      </c>
      <c r="D41" s="512">
        <f t="shared" si="25"/>
        <v>4</v>
      </c>
      <c r="E41" s="512" t="str">
        <f t="shared" si="12"/>
        <v>15_4</v>
      </c>
      <c r="F41" s="512">
        <v>1755</v>
      </c>
      <c r="G41" s="457"/>
      <c r="H41" s="512">
        <v>15</v>
      </c>
      <c r="I41" s="54">
        <v>4</v>
      </c>
      <c r="J41" s="54">
        <v>7</v>
      </c>
      <c r="K41" s="512">
        <f t="shared" si="0"/>
        <v>4</v>
      </c>
      <c r="L41" s="512" t="str">
        <f t="shared" si="1"/>
        <v>15_4</v>
      </c>
      <c r="M41" s="512">
        <v>1815</v>
      </c>
      <c r="N41" s="457"/>
      <c r="O41" s="512">
        <v>15</v>
      </c>
      <c r="P41" s="54">
        <v>4</v>
      </c>
      <c r="Q41" s="54">
        <v>7</v>
      </c>
      <c r="R41" s="512">
        <f t="shared" si="2"/>
        <v>4</v>
      </c>
      <c r="S41" s="512" t="str">
        <f t="shared" si="3"/>
        <v>15_4</v>
      </c>
      <c r="T41" s="512">
        <v>1872</v>
      </c>
      <c r="U41" s="66"/>
      <c r="V41" s="512">
        <v>15</v>
      </c>
      <c r="W41" s="54">
        <v>4</v>
      </c>
      <c r="X41" s="54">
        <v>7</v>
      </c>
      <c r="Y41" s="512">
        <f t="shared" si="4"/>
        <v>4</v>
      </c>
      <c r="Z41" s="512" t="str">
        <f t="shared" si="5"/>
        <v>15_4</v>
      </c>
      <c r="AA41" s="512">
        <v>1957</v>
      </c>
      <c r="AB41" s="513"/>
      <c r="AC41" s="512">
        <v>15</v>
      </c>
      <c r="AD41" s="54">
        <v>4</v>
      </c>
      <c r="AE41" s="54">
        <v>7</v>
      </c>
      <c r="AF41" s="512">
        <f t="shared" si="6"/>
        <v>4</v>
      </c>
      <c r="AG41" s="512" t="str">
        <f t="shared" si="7"/>
        <v>15_4</v>
      </c>
      <c r="AH41" s="512">
        <v>2020</v>
      </c>
      <c r="AI41" s="512"/>
      <c r="AJ41" s="512">
        <v>15</v>
      </c>
      <c r="AK41" s="54">
        <v>4</v>
      </c>
      <c r="AL41" s="54">
        <v>7</v>
      </c>
      <c r="AM41" s="512">
        <f t="shared" si="13"/>
        <v>4</v>
      </c>
      <c r="AN41" s="512" t="str">
        <f t="shared" si="14"/>
        <v>15_4</v>
      </c>
      <c r="AO41" s="54">
        <v>2100</v>
      </c>
      <c r="AP41" s="490"/>
      <c r="AQ41" s="512">
        <v>15</v>
      </c>
      <c r="AR41" s="54">
        <v>4</v>
      </c>
      <c r="AS41" s="54">
        <v>7</v>
      </c>
      <c r="AT41" s="512">
        <f t="shared" si="15"/>
        <v>4</v>
      </c>
      <c r="AU41" s="512" t="str">
        <f t="shared" si="16"/>
        <v>15_4</v>
      </c>
      <c r="AV41" s="54">
        <v>2180</v>
      </c>
      <c r="AW41" s="490"/>
      <c r="AX41" s="512">
        <v>15</v>
      </c>
      <c r="AY41" s="54">
        <v>4</v>
      </c>
      <c r="AZ41" s="54">
        <v>7</v>
      </c>
      <c r="BA41" s="512">
        <f t="shared" si="17"/>
        <v>4</v>
      </c>
      <c r="BB41" s="512" t="str">
        <f t="shared" si="18"/>
        <v>15_4</v>
      </c>
      <c r="BC41" s="54">
        <v>2235</v>
      </c>
      <c r="BD41" s="490"/>
      <c r="BE41" s="512">
        <v>15</v>
      </c>
      <c r="BF41" s="54">
        <v>4</v>
      </c>
      <c r="BG41" s="54">
        <v>7</v>
      </c>
      <c r="BH41" s="512">
        <f t="shared" si="19"/>
        <v>4</v>
      </c>
      <c r="BI41" s="512" t="str">
        <f t="shared" si="20"/>
        <v>15_4</v>
      </c>
      <c r="BJ41" s="54">
        <v>2290</v>
      </c>
      <c r="BK41" s="54"/>
      <c r="BL41" s="512">
        <v>15</v>
      </c>
      <c r="BM41" s="54">
        <v>4</v>
      </c>
      <c r="BN41" s="54">
        <v>7</v>
      </c>
      <c r="BO41" s="512">
        <f t="shared" si="21"/>
        <v>4</v>
      </c>
      <c r="BP41" s="512" t="str">
        <f t="shared" si="22"/>
        <v>15_4</v>
      </c>
      <c r="BQ41" s="54">
        <v>2382</v>
      </c>
      <c r="BR41" s="513"/>
      <c r="BS41" s="512">
        <v>15</v>
      </c>
      <c r="BT41" s="54">
        <v>4</v>
      </c>
      <c r="BU41" s="54">
        <v>7</v>
      </c>
      <c r="BV41" s="512">
        <f t="shared" si="8"/>
        <v>4</v>
      </c>
      <c r="BW41" s="512" t="str">
        <f t="shared" si="9"/>
        <v>15_4</v>
      </c>
      <c r="BX41" s="514" t="str">
        <f t="shared" si="10"/>
        <v>15_4</v>
      </c>
      <c r="BY41" s="514">
        <f t="shared" si="11"/>
        <v>2290</v>
      </c>
      <c r="BZ41" s="514">
        <f t="shared" si="23"/>
        <v>2382</v>
      </c>
      <c r="CA41" s="605">
        <f t="shared" si="24"/>
        <v>2336</v>
      </c>
      <c r="CB41" s="515">
        <f t="shared" si="26"/>
        <v>14.926517571884984</v>
      </c>
      <c r="CC41" s="5"/>
      <c r="CD41" s="5"/>
      <c r="CE41" s="5"/>
      <c r="CF41" s="5"/>
      <c r="CG41" s="5"/>
      <c r="CH41" s="5"/>
      <c r="CI41" s="6"/>
    </row>
    <row r="42" spans="1:87" ht="10.5" customHeight="1" x14ac:dyDescent="0.25">
      <c r="A42" s="512">
        <v>15</v>
      </c>
      <c r="B42" s="54">
        <v>5</v>
      </c>
      <c r="C42" s="54">
        <v>8</v>
      </c>
      <c r="D42" s="512">
        <f t="shared" si="25"/>
        <v>5</v>
      </c>
      <c r="E42" s="512" t="str">
        <f t="shared" si="12"/>
        <v>15_5</v>
      </c>
      <c r="F42" s="512">
        <v>1800</v>
      </c>
      <c r="G42" s="457"/>
      <c r="H42" s="512">
        <v>15</v>
      </c>
      <c r="I42" s="54">
        <v>5</v>
      </c>
      <c r="J42" s="54">
        <v>8</v>
      </c>
      <c r="K42" s="512">
        <f t="shared" si="0"/>
        <v>5</v>
      </c>
      <c r="L42" s="512" t="str">
        <f t="shared" si="1"/>
        <v>15_5</v>
      </c>
      <c r="M42" s="512">
        <v>1861</v>
      </c>
      <c r="N42" s="66"/>
      <c r="O42" s="512">
        <v>15</v>
      </c>
      <c r="P42" s="54">
        <v>5</v>
      </c>
      <c r="Q42" s="54">
        <v>8</v>
      </c>
      <c r="R42" s="512">
        <f t="shared" si="2"/>
        <v>5</v>
      </c>
      <c r="S42" s="512" t="str">
        <f t="shared" si="3"/>
        <v>15_5</v>
      </c>
      <c r="T42" s="512">
        <v>1920</v>
      </c>
      <c r="U42" s="66"/>
      <c r="V42" s="512">
        <v>15</v>
      </c>
      <c r="W42" s="54">
        <v>5</v>
      </c>
      <c r="X42" s="54">
        <v>8</v>
      </c>
      <c r="Y42" s="512">
        <f t="shared" si="4"/>
        <v>5</v>
      </c>
      <c r="Z42" s="512" t="str">
        <f t="shared" si="5"/>
        <v>15_5</v>
      </c>
      <c r="AA42" s="512">
        <v>2005</v>
      </c>
      <c r="AB42" s="513"/>
      <c r="AC42" s="512">
        <v>15</v>
      </c>
      <c r="AD42" s="54">
        <v>5</v>
      </c>
      <c r="AE42" s="54">
        <v>8</v>
      </c>
      <c r="AF42" s="512">
        <f t="shared" si="6"/>
        <v>5</v>
      </c>
      <c r="AG42" s="512" t="str">
        <f t="shared" si="7"/>
        <v>15_5</v>
      </c>
      <c r="AH42" s="512">
        <v>2069</v>
      </c>
      <c r="AI42" s="512"/>
      <c r="AJ42" s="512">
        <v>15</v>
      </c>
      <c r="AK42" s="54">
        <v>5</v>
      </c>
      <c r="AL42" s="54">
        <v>8</v>
      </c>
      <c r="AM42" s="512">
        <f t="shared" si="13"/>
        <v>5</v>
      </c>
      <c r="AN42" s="512" t="str">
        <f t="shared" si="14"/>
        <v>15_5</v>
      </c>
      <c r="AO42" s="54">
        <v>2149</v>
      </c>
      <c r="AP42" s="490"/>
      <c r="AQ42" s="512">
        <v>15</v>
      </c>
      <c r="AR42" s="54">
        <v>5</v>
      </c>
      <c r="AS42" s="54">
        <v>8</v>
      </c>
      <c r="AT42" s="512">
        <f t="shared" si="15"/>
        <v>5</v>
      </c>
      <c r="AU42" s="512" t="str">
        <f t="shared" si="16"/>
        <v>15_5</v>
      </c>
      <c r="AV42" s="54">
        <v>2229</v>
      </c>
      <c r="AW42" s="490"/>
      <c r="AX42" s="512">
        <v>15</v>
      </c>
      <c r="AY42" s="54">
        <v>5</v>
      </c>
      <c r="AZ42" s="54">
        <v>8</v>
      </c>
      <c r="BA42" s="512">
        <f t="shared" si="17"/>
        <v>5</v>
      </c>
      <c r="BB42" s="512" t="str">
        <f t="shared" si="18"/>
        <v>15_5</v>
      </c>
      <c r="BC42" s="54">
        <v>2284</v>
      </c>
      <c r="BD42" s="490"/>
      <c r="BE42" s="512">
        <v>15</v>
      </c>
      <c r="BF42" s="54">
        <v>5</v>
      </c>
      <c r="BG42" s="54">
        <v>8</v>
      </c>
      <c r="BH42" s="512">
        <f t="shared" si="19"/>
        <v>5</v>
      </c>
      <c r="BI42" s="512" t="str">
        <f t="shared" si="20"/>
        <v>15_5</v>
      </c>
      <c r="BJ42" s="54">
        <v>2339</v>
      </c>
      <c r="BK42" s="54"/>
      <c r="BL42" s="512">
        <v>15</v>
      </c>
      <c r="BM42" s="54">
        <v>5</v>
      </c>
      <c r="BN42" s="54">
        <v>8</v>
      </c>
      <c r="BO42" s="512">
        <f t="shared" si="21"/>
        <v>5</v>
      </c>
      <c r="BP42" s="512" t="str">
        <f t="shared" si="22"/>
        <v>15_5</v>
      </c>
      <c r="BQ42" s="54">
        <v>2433</v>
      </c>
      <c r="BR42" s="513"/>
      <c r="BS42" s="512">
        <v>15</v>
      </c>
      <c r="BT42" s="54">
        <v>5</v>
      </c>
      <c r="BU42" s="54">
        <v>8</v>
      </c>
      <c r="BV42" s="512">
        <f t="shared" si="8"/>
        <v>5</v>
      </c>
      <c r="BW42" s="512" t="str">
        <f t="shared" si="9"/>
        <v>15_5</v>
      </c>
      <c r="BX42" s="514" t="str">
        <f t="shared" si="10"/>
        <v>15_5</v>
      </c>
      <c r="BY42" s="514">
        <f t="shared" si="11"/>
        <v>2339</v>
      </c>
      <c r="BZ42" s="514">
        <f t="shared" si="23"/>
        <v>2433</v>
      </c>
      <c r="CA42" s="605">
        <f t="shared" si="24"/>
        <v>2386</v>
      </c>
      <c r="CB42" s="515">
        <f t="shared" si="26"/>
        <v>15.246006389776358</v>
      </c>
      <c r="CC42" s="5"/>
      <c r="CD42" s="5"/>
      <c r="CE42" s="5"/>
      <c r="CF42" s="5"/>
      <c r="CG42" s="5"/>
      <c r="CH42" s="5"/>
      <c r="CI42" s="6"/>
    </row>
    <row r="43" spans="1:87" ht="10.5" customHeight="1" x14ac:dyDescent="0.25">
      <c r="A43" s="512">
        <v>15</v>
      </c>
      <c r="B43" s="54">
        <v>6</v>
      </c>
      <c r="C43" s="54">
        <v>9</v>
      </c>
      <c r="D43" s="512">
        <f t="shared" si="25"/>
        <v>6</v>
      </c>
      <c r="E43" s="512" t="str">
        <f t="shared" si="12"/>
        <v>15_6</v>
      </c>
      <c r="F43" s="512">
        <v>1846</v>
      </c>
      <c r="G43" s="457"/>
      <c r="H43" s="512">
        <v>15</v>
      </c>
      <c r="I43" s="54">
        <v>6</v>
      </c>
      <c r="J43" s="54">
        <v>9</v>
      </c>
      <c r="K43" s="512">
        <f t="shared" si="0"/>
        <v>6</v>
      </c>
      <c r="L43" s="512" t="str">
        <f t="shared" si="1"/>
        <v>15_6</v>
      </c>
      <c r="M43" s="512">
        <v>1909</v>
      </c>
      <c r="N43" s="66"/>
      <c r="O43" s="512">
        <v>15</v>
      </c>
      <c r="P43" s="54">
        <v>6</v>
      </c>
      <c r="Q43" s="54">
        <v>9</v>
      </c>
      <c r="R43" s="512">
        <f t="shared" si="2"/>
        <v>6</v>
      </c>
      <c r="S43" s="512" t="str">
        <f t="shared" si="3"/>
        <v>15_6</v>
      </c>
      <c r="T43" s="512">
        <v>1969</v>
      </c>
      <c r="U43" s="457"/>
      <c r="V43" s="512">
        <v>15</v>
      </c>
      <c r="W43" s="54">
        <v>6</v>
      </c>
      <c r="X43" s="54">
        <v>9</v>
      </c>
      <c r="Y43" s="512">
        <f t="shared" si="4"/>
        <v>6</v>
      </c>
      <c r="Z43" s="512" t="str">
        <f t="shared" si="5"/>
        <v>15_6</v>
      </c>
      <c r="AA43" s="512">
        <v>2054</v>
      </c>
      <c r="AB43" s="513"/>
      <c r="AC43" s="512">
        <v>15</v>
      </c>
      <c r="AD43" s="54">
        <v>6</v>
      </c>
      <c r="AE43" s="54">
        <v>9</v>
      </c>
      <c r="AF43" s="512">
        <f t="shared" si="6"/>
        <v>6</v>
      </c>
      <c r="AG43" s="512" t="str">
        <f t="shared" si="7"/>
        <v>15_6</v>
      </c>
      <c r="AH43" s="512">
        <v>2120</v>
      </c>
      <c r="AI43" s="512"/>
      <c r="AJ43" s="512">
        <v>15</v>
      </c>
      <c r="AK43" s="54">
        <v>6</v>
      </c>
      <c r="AL43" s="54">
        <v>9</v>
      </c>
      <c r="AM43" s="512">
        <f t="shared" si="13"/>
        <v>6</v>
      </c>
      <c r="AN43" s="512" t="str">
        <f t="shared" si="14"/>
        <v>15_6</v>
      </c>
      <c r="AO43" s="54">
        <v>2200</v>
      </c>
      <c r="AP43" s="490"/>
      <c r="AQ43" s="512">
        <v>15</v>
      </c>
      <c r="AR43" s="54">
        <v>6</v>
      </c>
      <c r="AS43" s="54">
        <v>9</v>
      </c>
      <c r="AT43" s="512">
        <f t="shared" si="15"/>
        <v>6</v>
      </c>
      <c r="AU43" s="512" t="str">
        <f t="shared" si="16"/>
        <v>15_6</v>
      </c>
      <c r="AV43" s="54">
        <v>2280</v>
      </c>
      <c r="AW43" s="490"/>
      <c r="AX43" s="512">
        <v>15</v>
      </c>
      <c r="AY43" s="54">
        <v>6</v>
      </c>
      <c r="AZ43" s="54">
        <v>9</v>
      </c>
      <c r="BA43" s="512">
        <f t="shared" si="17"/>
        <v>6</v>
      </c>
      <c r="BB43" s="512" t="str">
        <f t="shared" si="18"/>
        <v>15_6</v>
      </c>
      <c r="BC43" s="54">
        <v>2335</v>
      </c>
      <c r="BD43" s="490"/>
      <c r="BE43" s="512">
        <v>15</v>
      </c>
      <c r="BF43" s="54">
        <v>6</v>
      </c>
      <c r="BG43" s="54">
        <v>9</v>
      </c>
      <c r="BH43" s="512">
        <f t="shared" si="19"/>
        <v>6</v>
      </c>
      <c r="BI43" s="512" t="str">
        <f t="shared" si="20"/>
        <v>15_6</v>
      </c>
      <c r="BJ43" s="54">
        <v>2390</v>
      </c>
      <c r="BK43" s="54"/>
      <c r="BL43" s="512">
        <v>15</v>
      </c>
      <c r="BM43" s="54">
        <v>6</v>
      </c>
      <c r="BN43" s="54">
        <v>9</v>
      </c>
      <c r="BO43" s="512">
        <f t="shared" si="21"/>
        <v>6</v>
      </c>
      <c r="BP43" s="512" t="str">
        <f t="shared" si="22"/>
        <v>15_6</v>
      </c>
      <c r="BQ43" s="54">
        <v>2486</v>
      </c>
      <c r="BR43" s="513"/>
      <c r="BS43" s="512">
        <v>15</v>
      </c>
      <c r="BT43" s="54">
        <v>6</v>
      </c>
      <c r="BU43" s="54">
        <v>9</v>
      </c>
      <c r="BV43" s="512">
        <f t="shared" si="8"/>
        <v>6</v>
      </c>
      <c r="BW43" s="512" t="str">
        <f t="shared" si="9"/>
        <v>15_6</v>
      </c>
      <c r="BX43" s="514" t="str">
        <f t="shared" si="10"/>
        <v>15_6</v>
      </c>
      <c r="BY43" s="514">
        <f t="shared" si="11"/>
        <v>2390</v>
      </c>
      <c r="BZ43" s="514">
        <f t="shared" si="23"/>
        <v>2486</v>
      </c>
      <c r="CA43" s="605">
        <f t="shared" si="24"/>
        <v>2438</v>
      </c>
      <c r="CB43" s="515">
        <f t="shared" si="26"/>
        <v>15.578274760383387</v>
      </c>
      <c r="CC43" s="5"/>
      <c r="CD43" s="5"/>
      <c r="CE43" s="5"/>
      <c r="CF43" s="5"/>
      <c r="CG43" s="5"/>
      <c r="CH43" s="5"/>
      <c r="CI43" s="6"/>
    </row>
    <row r="44" spans="1:87" ht="10.5" customHeight="1" x14ac:dyDescent="0.25">
      <c r="A44" s="512">
        <v>15</v>
      </c>
      <c r="B44" s="54">
        <v>7</v>
      </c>
      <c r="C44" s="54">
        <v>10</v>
      </c>
      <c r="D44" s="512">
        <f t="shared" si="25"/>
        <v>7</v>
      </c>
      <c r="E44" s="512" t="str">
        <f t="shared" si="12"/>
        <v>15_7</v>
      </c>
      <c r="F44" s="512">
        <v>1898</v>
      </c>
      <c r="G44" s="457"/>
      <c r="H44" s="512">
        <v>15</v>
      </c>
      <c r="I44" s="54">
        <v>7</v>
      </c>
      <c r="J44" s="54">
        <v>10</v>
      </c>
      <c r="K44" s="512">
        <f t="shared" si="0"/>
        <v>7</v>
      </c>
      <c r="L44" s="512" t="str">
        <f t="shared" si="1"/>
        <v>15_7</v>
      </c>
      <c r="M44" s="512">
        <v>1963</v>
      </c>
      <c r="N44" s="66"/>
      <c r="O44" s="512">
        <v>15</v>
      </c>
      <c r="P44" s="54">
        <v>7</v>
      </c>
      <c r="Q44" s="54">
        <v>10</v>
      </c>
      <c r="R44" s="512">
        <f t="shared" si="2"/>
        <v>7</v>
      </c>
      <c r="S44" s="512" t="str">
        <f t="shared" si="3"/>
        <v>15_7</v>
      </c>
      <c r="T44" s="512">
        <v>2025</v>
      </c>
      <c r="U44" s="66"/>
      <c r="V44" s="512">
        <v>15</v>
      </c>
      <c r="W44" s="54">
        <v>7</v>
      </c>
      <c r="X44" s="54">
        <v>10</v>
      </c>
      <c r="Y44" s="512">
        <f t="shared" si="4"/>
        <v>7</v>
      </c>
      <c r="Z44" s="512" t="str">
        <f t="shared" si="5"/>
        <v>15_7</v>
      </c>
      <c r="AA44" s="512">
        <v>2110</v>
      </c>
      <c r="AB44" s="513"/>
      <c r="AC44" s="512">
        <v>15</v>
      </c>
      <c r="AD44" s="54">
        <v>7</v>
      </c>
      <c r="AE44" s="54">
        <v>10</v>
      </c>
      <c r="AF44" s="512">
        <f t="shared" si="6"/>
        <v>7</v>
      </c>
      <c r="AG44" s="512" t="str">
        <f t="shared" si="7"/>
        <v>15_7</v>
      </c>
      <c r="AH44" s="512">
        <v>2178</v>
      </c>
      <c r="AI44" s="512"/>
      <c r="AJ44" s="512">
        <v>15</v>
      </c>
      <c r="AK44" s="54">
        <v>7</v>
      </c>
      <c r="AL44" s="54">
        <v>10</v>
      </c>
      <c r="AM44" s="512">
        <f t="shared" si="13"/>
        <v>7</v>
      </c>
      <c r="AN44" s="512" t="str">
        <f t="shared" si="14"/>
        <v>15_7</v>
      </c>
      <c r="AO44" s="54">
        <v>2258</v>
      </c>
      <c r="AP44" s="490"/>
      <c r="AQ44" s="512">
        <v>15</v>
      </c>
      <c r="AR44" s="54">
        <v>7</v>
      </c>
      <c r="AS44" s="54">
        <v>10</v>
      </c>
      <c r="AT44" s="512">
        <f t="shared" si="15"/>
        <v>7</v>
      </c>
      <c r="AU44" s="512" t="str">
        <f t="shared" si="16"/>
        <v>15_7</v>
      </c>
      <c r="AV44" s="54">
        <v>2338</v>
      </c>
      <c r="AW44" s="490"/>
      <c r="AX44" s="512">
        <v>15</v>
      </c>
      <c r="AY44" s="54">
        <v>7</v>
      </c>
      <c r="AZ44" s="54">
        <v>10</v>
      </c>
      <c r="BA44" s="512">
        <f t="shared" si="17"/>
        <v>7</v>
      </c>
      <c r="BB44" s="512" t="str">
        <f t="shared" si="18"/>
        <v>15_7</v>
      </c>
      <c r="BC44" s="54">
        <v>2393</v>
      </c>
      <c r="BD44" s="490"/>
      <c r="BE44" s="512">
        <v>15</v>
      </c>
      <c r="BF44" s="54">
        <v>7</v>
      </c>
      <c r="BG44" s="54">
        <v>10</v>
      </c>
      <c r="BH44" s="512">
        <f t="shared" si="19"/>
        <v>7</v>
      </c>
      <c r="BI44" s="512" t="str">
        <f t="shared" si="20"/>
        <v>15_7</v>
      </c>
      <c r="BJ44" s="54">
        <v>2448</v>
      </c>
      <c r="BK44" s="54"/>
      <c r="BL44" s="512">
        <v>15</v>
      </c>
      <c r="BM44" s="54">
        <v>7</v>
      </c>
      <c r="BN44" s="54">
        <v>10</v>
      </c>
      <c r="BO44" s="512">
        <f t="shared" si="21"/>
        <v>7</v>
      </c>
      <c r="BP44" s="512" t="str">
        <f t="shared" si="22"/>
        <v>15_7</v>
      </c>
      <c r="BQ44" s="54">
        <v>2546</v>
      </c>
      <c r="BR44" s="513"/>
      <c r="BS44" s="512">
        <v>15</v>
      </c>
      <c r="BT44" s="54">
        <v>7</v>
      </c>
      <c r="BU44" s="54">
        <v>10</v>
      </c>
      <c r="BV44" s="512">
        <f t="shared" si="8"/>
        <v>7</v>
      </c>
      <c r="BW44" s="512" t="str">
        <f t="shared" si="9"/>
        <v>15_7</v>
      </c>
      <c r="BX44" s="514" t="str">
        <f t="shared" si="10"/>
        <v>15_7</v>
      </c>
      <c r="BY44" s="514">
        <f t="shared" si="11"/>
        <v>2448</v>
      </c>
      <c r="BZ44" s="514">
        <f t="shared" si="23"/>
        <v>2546</v>
      </c>
      <c r="CA44" s="605">
        <f t="shared" si="24"/>
        <v>2497</v>
      </c>
      <c r="CB44" s="515">
        <f t="shared" si="26"/>
        <v>15.955271565495208</v>
      </c>
      <c r="CC44" s="5"/>
      <c r="CD44" s="5"/>
      <c r="CE44" s="5"/>
      <c r="CF44" s="5"/>
      <c r="CG44" s="5"/>
      <c r="CH44" s="5"/>
      <c r="CI44" s="6"/>
    </row>
    <row r="45" spans="1:87" ht="10.5" customHeight="1" x14ac:dyDescent="0.25">
      <c r="A45" s="512">
        <v>15</v>
      </c>
      <c r="B45" s="54">
        <v>8</v>
      </c>
      <c r="C45" s="54">
        <v>11</v>
      </c>
      <c r="D45" s="512">
        <f t="shared" si="25"/>
        <v>8</v>
      </c>
      <c r="E45" s="512" t="str">
        <f t="shared" si="12"/>
        <v>15_8</v>
      </c>
      <c r="F45" s="512">
        <v>1956</v>
      </c>
      <c r="G45" s="457"/>
      <c r="H45" s="512">
        <v>15</v>
      </c>
      <c r="I45" s="54">
        <v>8</v>
      </c>
      <c r="J45" s="54">
        <v>11</v>
      </c>
      <c r="K45" s="512">
        <f t="shared" si="0"/>
        <v>8</v>
      </c>
      <c r="L45" s="512" t="str">
        <f t="shared" si="1"/>
        <v>15_8</v>
      </c>
      <c r="M45" s="512">
        <v>2023</v>
      </c>
      <c r="N45" s="66"/>
      <c r="O45" s="512">
        <v>15</v>
      </c>
      <c r="P45" s="54">
        <v>8</v>
      </c>
      <c r="Q45" s="54">
        <v>11</v>
      </c>
      <c r="R45" s="512">
        <f t="shared" si="2"/>
        <v>8</v>
      </c>
      <c r="S45" s="512" t="str">
        <f t="shared" si="3"/>
        <v>15_8</v>
      </c>
      <c r="T45" s="512">
        <v>2087</v>
      </c>
      <c r="U45" s="66"/>
      <c r="V45" s="512">
        <v>15</v>
      </c>
      <c r="W45" s="54">
        <v>8</v>
      </c>
      <c r="X45" s="54">
        <v>11</v>
      </c>
      <c r="Y45" s="512">
        <f t="shared" si="4"/>
        <v>8</v>
      </c>
      <c r="Z45" s="512" t="str">
        <f t="shared" si="5"/>
        <v>15_8</v>
      </c>
      <c r="AA45" s="512">
        <v>2172</v>
      </c>
      <c r="AB45" s="513"/>
      <c r="AC45" s="512">
        <v>15</v>
      </c>
      <c r="AD45" s="54">
        <v>8</v>
      </c>
      <c r="AE45" s="54">
        <v>11</v>
      </c>
      <c r="AF45" s="512">
        <f t="shared" si="6"/>
        <v>8</v>
      </c>
      <c r="AG45" s="512" t="str">
        <f t="shared" si="7"/>
        <v>15_8</v>
      </c>
      <c r="AH45" s="512">
        <v>2242</v>
      </c>
      <c r="AI45" s="512"/>
      <c r="AJ45" s="512">
        <v>15</v>
      </c>
      <c r="AK45" s="54">
        <v>8</v>
      </c>
      <c r="AL45" s="54">
        <v>11</v>
      </c>
      <c r="AM45" s="512">
        <f t="shared" si="13"/>
        <v>8</v>
      </c>
      <c r="AN45" s="512" t="str">
        <f t="shared" si="14"/>
        <v>15_8</v>
      </c>
      <c r="AO45" s="54">
        <v>2322</v>
      </c>
      <c r="AP45" s="490"/>
      <c r="AQ45" s="512">
        <v>15</v>
      </c>
      <c r="AR45" s="54">
        <v>8</v>
      </c>
      <c r="AS45" s="54">
        <v>11</v>
      </c>
      <c r="AT45" s="512">
        <f t="shared" si="15"/>
        <v>8</v>
      </c>
      <c r="AU45" s="512" t="str">
        <f t="shared" si="16"/>
        <v>15_8</v>
      </c>
      <c r="AV45" s="54">
        <v>2402</v>
      </c>
      <c r="AW45" s="490"/>
      <c r="AX45" s="512">
        <v>15</v>
      </c>
      <c r="AY45" s="54">
        <v>8</v>
      </c>
      <c r="AZ45" s="54">
        <v>11</v>
      </c>
      <c r="BA45" s="512">
        <f t="shared" si="17"/>
        <v>8</v>
      </c>
      <c r="BB45" s="512" t="str">
        <f t="shared" si="18"/>
        <v>15_8</v>
      </c>
      <c r="BC45" s="54">
        <v>2457</v>
      </c>
      <c r="BD45" s="490"/>
      <c r="BE45" s="512">
        <v>15</v>
      </c>
      <c r="BF45" s="54">
        <v>8</v>
      </c>
      <c r="BG45" s="54">
        <v>11</v>
      </c>
      <c r="BH45" s="512">
        <f t="shared" si="19"/>
        <v>8</v>
      </c>
      <c r="BI45" s="512" t="str">
        <f t="shared" si="20"/>
        <v>15_8</v>
      </c>
      <c r="BJ45" s="54">
        <v>2512</v>
      </c>
      <c r="BK45" s="54"/>
      <c r="BL45" s="512">
        <v>15</v>
      </c>
      <c r="BM45" s="54">
        <v>8</v>
      </c>
      <c r="BN45" s="54">
        <v>11</v>
      </c>
      <c r="BO45" s="512">
        <f t="shared" si="21"/>
        <v>8</v>
      </c>
      <c r="BP45" s="512" t="str">
        <f t="shared" si="22"/>
        <v>15_8</v>
      </c>
      <c r="BQ45" s="54">
        <v>2612</v>
      </c>
      <c r="BR45" s="513"/>
      <c r="BS45" s="512">
        <v>15</v>
      </c>
      <c r="BT45" s="54">
        <v>8</v>
      </c>
      <c r="BU45" s="54">
        <v>11</v>
      </c>
      <c r="BV45" s="512">
        <f t="shared" si="8"/>
        <v>8</v>
      </c>
      <c r="BW45" s="512" t="str">
        <f t="shared" si="9"/>
        <v>15_8</v>
      </c>
      <c r="BX45" s="514" t="str">
        <f t="shared" si="10"/>
        <v>15_8</v>
      </c>
      <c r="BY45" s="514">
        <f t="shared" si="11"/>
        <v>2512</v>
      </c>
      <c r="BZ45" s="514">
        <f t="shared" si="23"/>
        <v>2612</v>
      </c>
      <c r="CA45" s="605">
        <f t="shared" si="24"/>
        <v>2562</v>
      </c>
      <c r="CB45" s="515">
        <f t="shared" si="26"/>
        <v>16.370607028753994</v>
      </c>
      <c r="CC45" s="5"/>
      <c r="CD45" s="5"/>
      <c r="CE45" s="5"/>
      <c r="CF45" s="5"/>
      <c r="CG45" s="5"/>
      <c r="CH45" s="5"/>
      <c r="CI45" s="6"/>
    </row>
    <row r="46" spans="1:87" ht="10.5" customHeight="1" x14ac:dyDescent="0.25">
      <c r="A46" s="512">
        <v>15</v>
      </c>
      <c r="B46" s="54">
        <v>9</v>
      </c>
      <c r="C46" s="54">
        <v>12</v>
      </c>
      <c r="D46" s="512">
        <f t="shared" si="25"/>
        <v>9</v>
      </c>
      <c r="E46" s="512" t="str">
        <f t="shared" si="12"/>
        <v>15_9</v>
      </c>
      <c r="F46" s="512">
        <v>2016</v>
      </c>
      <c r="G46" s="457"/>
      <c r="H46" s="512">
        <v>15</v>
      </c>
      <c r="I46" s="54">
        <v>9</v>
      </c>
      <c r="J46" s="54">
        <v>12</v>
      </c>
      <c r="K46" s="512">
        <f t="shared" si="0"/>
        <v>9</v>
      </c>
      <c r="L46" s="512" t="str">
        <f t="shared" si="1"/>
        <v>15_9</v>
      </c>
      <c r="M46" s="512">
        <v>2085</v>
      </c>
      <c r="N46" s="457"/>
      <c r="O46" s="512">
        <v>15</v>
      </c>
      <c r="P46" s="54">
        <v>9</v>
      </c>
      <c r="Q46" s="54">
        <v>12</v>
      </c>
      <c r="R46" s="512">
        <f t="shared" si="2"/>
        <v>9</v>
      </c>
      <c r="S46" s="512" t="str">
        <f t="shared" si="3"/>
        <v>15_9</v>
      </c>
      <c r="T46" s="512">
        <v>2151</v>
      </c>
      <c r="U46" s="457"/>
      <c r="V46" s="512">
        <v>15</v>
      </c>
      <c r="W46" s="54">
        <v>9</v>
      </c>
      <c r="X46" s="54">
        <v>12</v>
      </c>
      <c r="Y46" s="512">
        <f t="shared" si="4"/>
        <v>9</v>
      </c>
      <c r="Z46" s="512" t="str">
        <f t="shared" si="5"/>
        <v>15_9</v>
      </c>
      <c r="AA46" s="512">
        <v>2236</v>
      </c>
      <c r="AB46" s="513"/>
      <c r="AC46" s="512">
        <v>15</v>
      </c>
      <c r="AD46" s="54">
        <v>9</v>
      </c>
      <c r="AE46" s="54">
        <v>12</v>
      </c>
      <c r="AF46" s="512">
        <f t="shared" si="6"/>
        <v>9</v>
      </c>
      <c r="AG46" s="512" t="str">
        <f t="shared" si="7"/>
        <v>15_9</v>
      </c>
      <c r="AH46" s="512">
        <v>2308</v>
      </c>
      <c r="AI46" s="512"/>
      <c r="AJ46" s="512">
        <v>15</v>
      </c>
      <c r="AK46" s="54">
        <v>9</v>
      </c>
      <c r="AL46" s="54">
        <v>12</v>
      </c>
      <c r="AM46" s="512">
        <f t="shared" si="13"/>
        <v>9</v>
      </c>
      <c r="AN46" s="512" t="str">
        <f t="shared" si="14"/>
        <v>15_9</v>
      </c>
      <c r="AO46" s="54">
        <v>2388</v>
      </c>
      <c r="AP46" s="490"/>
      <c r="AQ46" s="512">
        <v>15</v>
      </c>
      <c r="AR46" s="54">
        <v>9</v>
      </c>
      <c r="AS46" s="54">
        <v>12</v>
      </c>
      <c r="AT46" s="512">
        <f t="shared" si="15"/>
        <v>9</v>
      </c>
      <c r="AU46" s="512" t="str">
        <f t="shared" si="16"/>
        <v>15_9</v>
      </c>
      <c r="AV46" s="54">
        <v>2468</v>
      </c>
      <c r="AW46" s="490"/>
      <c r="AX46" s="512">
        <v>15</v>
      </c>
      <c r="AY46" s="54">
        <v>9</v>
      </c>
      <c r="AZ46" s="54">
        <v>12</v>
      </c>
      <c r="BA46" s="512">
        <f t="shared" si="17"/>
        <v>9</v>
      </c>
      <c r="BB46" s="512" t="str">
        <f t="shared" si="18"/>
        <v>15_9</v>
      </c>
      <c r="BC46" s="54">
        <v>2523</v>
      </c>
      <c r="BD46" s="490"/>
      <c r="BE46" s="512">
        <v>15</v>
      </c>
      <c r="BF46" s="54">
        <v>9</v>
      </c>
      <c r="BG46" s="54">
        <v>12</v>
      </c>
      <c r="BH46" s="512">
        <f t="shared" si="19"/>
        <v>9</v>
      </c>
      <c r="BI46" s="512" t="str">
        <f t="shared" si="20"/>
        <v>15_9</v>
      </c>
      <c r="BJ46" s="54">
        <v>2578</v>
      </c>
      <c r="BK46" s="54"/>
      <c r="BL46" s="512">
        <v>15</v>
      </c>
      <c r="BM46" s="54">
        <v>9</v>
      </c>
      <c r="BN46" s="54">
        <v>12</v>
      </c>
      <c r="BO46" s="512">
        <f t="shared" si="21"/>
        <v>9</v>
      </c>
      <c r="BP46" s="512" t="str">
        <f t="shared" si="22"/>
        <v>15_9</v>
      </c>
      <c r="BQ46" s="54">
        <v>2681</v>
      </c>
      <c r="BR46" s="513"/>
      <c r="BS46" s="512">
        <v>15</v>
      </c>
      <c r="BT46" s="54">
        <v>9</v>
      </c>
      <c r="BU46" s="54">
        <v>12</v>
      </c>
      <c r="BV46" s="512">
        <f t="shared" si="8"/>
        <v>9</v>
      </c>
      <c r="BW46" s="512" t="str">
        <f t="shared" si="9"/>
        <v>15_9</v>
      </c>
      <c r="BX46" s="514" t="str">
        <f t="shared" si="10"/>
        <v>15_9</v>
      </c>
      <c r="BY46" s="514">
        <f t="shared" si="11"/>
        <v>2578</v>
      </c>
      <c r="BZ46" s="514">
        <f t="shared" si="23"/>
        <v>2681</v>
      </c>
      <c r="CA46" s="605">
        <f t="shared" si="24"/>
        <v>2629.5</v>
      </c>
      <c r="CB46" s="515">
        <f t="shared" si="26"/>
        <v>16.80191693290735</v>
      </c>
      <c r="CC46" s="5"/>
      <c r="CD46" s="5"/>
      <c r="CE46" s="5"/>
      <c r="CF46" s="5"/>
      <c r="CG46" s="5"/>
      <c r="CH46" s="5"/>
      <c r="CI46" s="6"/>
    </row>
    <row r="47" spans="1:87" ht="10.5" customHeight="1" x14ac:dyDescent="0.25">
      <c r="A47" s="512">
        <v>15</v>
      </c>
      <c r="B47" s="54">
        <v>10</v>
      </c>
      <c r="C47" s="54">
        <v>13</v>
      </c>
      <c r="D47" s="512">
        <f t="shared" si="25"/>
        <v>10</v>
      </c>
      <c r="E47" s="512" t="str">
        <f t="shared" si="12"/>
        <v>15_10</v>
      </c>
      <c r="F47" s="512">
        <v>2083</v>
      </c>
      <c r="G47" s="457"/>
      <c r="H47" s="512">
        <v>15</v>
      </c>
      <c r="I47" s="54">
        <v>10</v>
      </c>
      <c r="J47" s="54">
        <v>13</v>
      </c>
      <c r="K47" s="512">
        <f t="shared" si="0"/>
        <v>10</v>
      </c>
      <c r="L47" s="512" t="str">
        <f t="shared" si="1"/>
        <v>15_10</v>
      </c>
      <c r="M47" s="512">
        <v>2154</v>
      </c>
      <c r="N47" s="66"/>
      <c r="O47" s="512">
        <v>15</v>
      </c>
      <c r="P47" s="54">
        <v>10</v>
      </c>
      <c r="Q47" s="54">
        <v>13</v>
      </c>
      <c r="R47" s="512">
        <f t="shared" si="2"/>
        <v>10</v>
      </c>
      <c r="S47" s="512" t="str">
        <f t="shared" si="3"/>
        <v>15_10</v>
      </c>
      <c r="T47" s="512">
        <v>2222</v>
      </c>
      <c r="U47" s="66"/>
      <c r="V47" s="512">
        <v>15</v>
      </c>
      <c r="W47" s="54">
        <v>10</v>
      </c>
      <c r="X47" s="54">
        <v>13</v>
      </c>
      <c r="Y47" s="512">
        <f t="shared" si="4"/>
        <v>10</v>
      </c>
      <c r="Z47" s="512" t="str">
        <f t="shared" si="5"/>
        <v>15_10</v>
      </c>
      <c r="AA47" s="512">
        <v>2307</v>
      </c>
      <c r="AB47" s="513"/>
      <c r="AC47" s="512">
        <v>15</v>
      </c>
      <c r="AD47" s="54">
        <v>10</v>
      </c>
      <c r="AE47" s="54">
        <v>13</v>
      </c>
      <c r="AF47" s="512">
        <f t="shared" si="6"/>
        <v>10</v>
      </c>
      <c r="AG47" s="512" t="str">
        <f t="shared" si="7"/>
        <v>15_10</v>
      </c>
      <c r="AH47" s="512">
        <v>2381</v>
      </c>
      <c r="AI47" s="512"/>
      <c r="AJ47" s="512">
        <v>15</v>
      </c>
      <c r="AK47" s="54">
        <v>10</v>
      </c>
      <c r="AL47" s="54">
        <v>13</v>
      </c>
      <c r="AM47" s="512">
        <f t="shared" si="13"/>
        <v>10</v>
      </c>
      <c r="AN47" s="512" t="str">
        <f t="shared" si="14"/>
        <v>15_10</v>
      </c>
      <c r="AO47" s="54">
        <v>2461</v>
      </c>
      <c r="AP47" s="490"/>
      <c r="AQ47" s="512">
        <v>15</v>
      </c>
      <c r="AR47" s="54">
        <v>10</v>
      </c>
      <c r="AS47" s="54">
        <v>13</v>
      </c>
      <c r="AT47" s="512">
        <f t="shared" si="15"/>
        <v>10</v>
      </c>
      <c r="AU47" s="512" t="str">
        <f t="shared" si="16"/>
        <v>15_10</v>
      </c>
      <c r="AV47" s="54">
        <v>2541</v>
      </c>
      <c r="AW47" s="490"/>
      <c r="AX47" s="512">
        <v>15</v>
      </c>
      <c r="AY47" s="54">
        <v>10</v>
      </c>
      <c r="AZ47" s="54">
        <v>13</v>
      </c>
      <c r="BA47" s="512">
        <f t="shared" si="17"/>
        <v>10</v>
      </c>
      <c r="BB47" s="512" t="str">
        <f t="shared" si="18"/>
        <v>15_10</v>
      </c>
      <c r="BC47" s="54">
        <v>2596</v>
      </c>
      <c r="BD47" s="490"/>
      <c r="BE47" s="512">
        <v>15</v>
      </c>
      <c r="BF47" s="54">
        <v>10</v>
      </c>
      <c r="BG47" s="54">
        <v>13</v>
      </c>
      <c r="BH47" s="512">
        <f t="shared" si="19"/>
        <v>10</v>
      </c>
      <c r="BI47" s="512" t="str">
        <f t="shared" si="20"/>
        <v>15_10</v>
      </c>
      <c r="BJ47" s="54">
        <v>2651</v>
      </c>
      <c r="BK47" s="54"/>
      <c r="BL47" s="512">
        <v>15</v>
      </c>
      <c r="BM47" s="54">
        <v>10</v>
      </c>
      <c r="BN47" s="54">
        <v>13</v>
      </c>
      <c r="BO47" s="512">
        <f t="shared" si="21"/>
        <v>10</v>
      </c>
      <c r="BP47" s="512" t="str">
        <f t="shared" si="22"/>
        <v>15_10</v>
      </c>
      <c r="BQ47" s="54">
        <v>2757</v>
      </c>
      <c r="BR47" s="513"/>
      <c r="BS47" s="512">
        <v>15</v>
      </c>
      <c r="BT47" s="54">
        <v>10</v>
      </c>
      <c r="BU47" s="54">
        <v>13</v>
      </c>
      <c r="BV47" s="512">
        <f t="shared" si="8"/>
        <v>10</v>
      </c>
      <c r="BW47" s="512" t="str">
        <f t="shared" si="9"/>
        <v>15_10</v>
      </c>
      <c r="BX47" s="514" t="str">
        <f t="shared" si="10"/>
        <v>15_10</v>
      </c>
      <c r="BY47" s="514">
        <f t="shared" si="11"/>
        <v>2651</v>
      </c>
      <c r="BZ47" s="514">
        <f t="shared" si="23"/>
        <v>2757</v>
      </c>
      <c r="CA47" s="605">
        <f t="shared" si="24"/>
        <v>2704</v>
      </c>
      <c r="CB47" s="515">
        <f t="shared" si="26"/>
        <v>17.277955271565496</v>
      </c>
      <c r="CC47" s="5"/>
      <c r="CD47" s="5"/>
      <c r="CE47" s="5"/>
      <c r="CF47" s="5"/>
      <c r="CG47" s="5"/>
      <c r="CH47" s="5"/>
      <c r="CI47" s="6"/>
    </row>
    <row r="48" spans="1:87" ht="10.5" customHeight="1" x14ac:dyDescent="0.25">
      <c r="A48" s="512">
        <v>15</v>
      </c>
      <c r="B48" s="54">
        <v>11</v>
      </c>
      <c r="C48" s="54">
        <v>14</v>
      </c>
      <c r="D48" s="512">
        <f t="shared" si="25"/>
        <v>11</v>
      </c>
      <c r="E48" s="512" t="str">
        <f t="shared" si="12"/>
        <v>15_11</v>
      </c>
      <c r="F48" s="512">
        <v>2153</v>
      </c>
      <c r="G48" s="457"/>
      <c r="H48" s="512">
        <v>15</v>
      </c>
      <c r="I48" s="54">
        <v>11</v>
      </c>
      <c r="J48" s="54">
        <v>14</v>
      </c>
      <c r="K48" s="512">
        <f t="shared" si="0"/>
        <v>11</v>
      </c>
      <c r="L48" s="512" t="str">
        <f t="shared" si="1"/>
        <v>15_11</v>
      </c>
      <c r="M48" s="512">
        <v>2226</v>
      </c>
      <c r="N48" s="66"/>
      <c r="O48" s="512">
        <v>15</v>
      </c>
      <c r="P48" s="54">
        <v>11</v>
      </c>
      <c r="Q48" s="54">
        <v>14</v>
      </c>
      <c r="R48" s="512">
        <f t="shared" si="2"/>
        <v>11</v>
      </c>
      <c r="S48" s="512" t="str">
        <f t="shared" si="3"/>
        <v>15_11</v>
      </c>
      <c r="T48" s="512">
        <v>2296</v>
      </c>
      <c r="U48" s="66"/>
      <c r="V48" s="512">
        <v>15</v>
      </c>
      <c r="W48" s="54">
        <v>11</v>
      </c>
      <c r="X48" s="54">
        <v>14</v>
      </c>
      <c r="Y48" s="512">
        <f t="shared" si="4"/>
        <v>11</v>
      </c>
      <c r="Z48" s="512" t="str">
        <f t="shared" si="5"/>
        <v>15_11</v>
      </c>
      <c r="AA48" s="512">
        <v>2381</v>
      </c>
      <c r="AB48" s="513"/>
      <c r="AC48" s="512">
        <v>15</v>
      </c>
      <c r="AD48" s="54">
        <v>11</v>
      </c>
      <c r="AE48" s="54">
        <v>14</v>
      </c>
      <c r="AF48" s="512">
        <f t="shared" si="6"/>
        <v>11</v>
      </c>
      <c r="AG48" s="512" t="str">
        <f t="shared" si="7"/>
        <v>15_11</v>
      </c>
      <c r="AH48" s="512">
        <v>2457</v>
      </c>
      <c r="AI48" s="512"/>
      <c r="AJ48" s="512">
        <v>15</v>
      </c>
      <c r="AK48" s="54">
        <v>11</v>
      </c>
      <c r="AL48" s="54">
        <v>14</v>
      </c>
      <c r="AM48" s="512">
        <f t="shared" si="13"/>
        <v>11</v>
      </c>
      <c r="AN48" s="512" t="str">
        <f t="shared" si="14"/>
        <v>15_11</v>
      </c>
      <c r="AO48" s="54">
        <v>2537</v>
      </c>
      <c r="AP48" s="490"/>
      <c r="AQ48" s="512">
        <v>15</v>
      </c>
      <c r="AR48" s="54">
        <v>11</v>
      </c>
      <c r="AS48" s="54">
        <v>14</v>
      </c>
      <c r="AT48" s="512">
        <f t="shared" si="15"/>
        <v>11</v>
      </c>
      <c r="AU48" s="512" t="str">
        <f t="shared" si="16"/>
        <v>15_11</v>
      </c>
      <c r="AV48" s="54">
        <v>2617</v>
      </c>
      <c r="AW48" s="490"/>
      <c r="AX48" s="512">
        <v>15</v>
      </c>
      <c r="AY48" s="54">
        <v>11</v>
      </c>
      <c r="AZ48" s="54">
        <v>14</v>
      </c>
      <c r="BA48" s="512">
        <f t="shared" si="17"/>
        <v>11</v>
      </c>
      <c r="BB48" s="512" t="str">
        <f t="shared" si="18"/>
        <v>15_11</v>
      </c>
      <c r="BC48" s="54">
        <v>2672</v>
      </c>
      <c r="BD48" s="490"/>
      <c r="BE48" s="512">
        <v>15</v>
      </c>
      <c r="BF48" s="54">
        <v>11</v>
      </c>
      <c r="BG48" s="54">
        <v>14</v>
      </c>
      <c r="BH48" s="512">
        <f t="shared" si="19"/>
        <v>11</v>
      </c>
      <c r="BI48" s="512" t="str">
        <f t="shared" si="20"/>
        <v>15_11</v>
      </c>
      <c r="BJ48" s="54">
        <v>2727</v>
      </c>
      <c r="BK48" s="54"/>
      <c r="BL48" s="512">
        <v>15</v>
      </c>
      <c r="BM48" s="54">
        <v>11</v>
      </c>
      <c r="BN48" s="54">
        <v>14</v>
      </c>
      <c r="BO48" s="512">
        <f t="shared" si="21"/>
        <v>11</v>
      </c>
      <c r="BP48" s="512" t="str">
        <f t="shared" si="22"/>
        <v>15_11</v>
      </c>
      <c r="BQ48" s="54">
        <v>2836</v>
      </c>
      <c r="BR48" s="513"/>
      <c r="BS48" s="512">
        <v>15</v>
      </c>
      <c r="BT48" s="54">
        <v>11</v>
      </c>
      <c r="BU48" s="54">
        <v>14</v>
      </c>
      <c r="BV48" s="512">
        <f t="shared" si="8"/>
        <v>11</v>
      </c>
      <c r="BW48" s="512" t="str">
        <f t="shared" si="9"/>
        <v>15_11</v>
      </c>
      <c r="BX48" s="514" t="str">
        <f t="shared" si="10"/>
        <v>15_11</v>
      </c>
      <c r="BY48" s="514">
        <f t="shared" si="11"/>
        <v>2727</v>
      </c>
      <c r="BZ48" s="514">
        <f t="shared" si="23"/>
        <v>2836</v>
      </c>
      <c r="CA48" s="605">
        <f t="shared" si="24"/>
        <v>2781.5</v>
      </c>
      <c r="CB48" s="515">
        <f t="shared" si="26"/>
        <v>17.773162939297123</v>
      </c>
      <c r="CC48" s="5"/>
      <c r="CD48" s="5"/>
      <c r="CE48" s="5"/>
      <c r="CF48" s="5"/>
      <c r="CG48" s="5"/>
      <c r="CH48" s="5"/>
      <c r="CI48" s="6"/>
    </row>
    <row r="49" spans="1:87" ht="10.5" customHeight="1" x14ac:dyDescent="0.25">
      <c r="A49" s="512">
        <v>20</v>
      </c>
      <c r="B49" s="54">
        <v>0</v>
      </c>
      <c r="C49" s="54">
        <v>4</v>
      </c>
      <c r="D49" s="512">
        <f t="shared" si="25"/>
        <v>0</v>
      </c>
      <c r="E49" s="512" t="str">
        <f t="shared" si="12"/>
        <v>20_0</v>
      </c>
      <c r="F49" s="512">
        <v>1616</v>
      </c>
      <c r="G49" s="457"/>
      <c r="H49" s="54">
        <v>20</v>
      </c>
      <c r="I49" s="54">
        <v>0</v>
      </c>
      <c r="J49" s="54">
        <v>4</v>
      </c>
      <c r="K49" s="512">
        <f t="shared" si="0"/>
        <v>0</v>
      </c>
      <c r="L49" s="512" t="str">
        <f t="shared" si="1"/>
        <v>20_0</v>
      </c>
      <c r="M49" s="512">
        <v>1671</v>
      </c>
      <c r="N49" s="66"/>
      <c r="O49" s="54">
        <v>20</v>
      </c>
      <c r="P49" s="54">
        <v>0</v>
      </c>
      <c r="Q49" s="54">
        <v>4</v>
      </c>
      <c r="R49" s="512">
        <f t="shared" si="2"/>
        <v>0</v>
      </c>
      <c r="S49" s="512" t="str">
        <f t="shared" si="3"/>
        <v>20_0</v>
      </c>
      <c r="T49" s="512">
        <v>1724</v>
      </c>
      <c r="U49" s="457"/>
      <c r="V49" s="54">
        <v>20</v>
      </c>
      <c r="W49" s="54">
        <v>0</v>
      </c>
      <c r="X49" s="54">
        <v>4</v>
      </c>
      <c r="Y49" s="512">
        <f t="shared" si="4"/>
        <v>0</v>
      </c>
      <c r="Z49" s="512" t="str">
        <f t="shared" si="5"/>
        <v>20_0</v>
      </c>
      <c r="AA49" s="512">
        <v>1809</v>
      </c>
      <c r="AB49" s="513"/>
      <c r="AC49" s="54">
        <v>20</v>
      </c>
      <c r="AD49" s="54">
        <v>0</v>
      </c>
      <c r="AE49" s="54">
        <v>4</v>
      </c>
      <c r="AF49" s="512">
        <f t="shared" si="6"/>
        <v>0</v>
      </c>
      <c r="AG49" s="512" t="str">
        <f t="shared" si="7"/>
        <v>20_0</v>
      </c>
      <c r="AH49" s="512">
        <v>1867</v>
      </c>
      <c r="AI49" s="512"/>
      <c r="AJ49" s="512">
        <v>20</v>
      </c>
      <c r="AK49" s="54">
        <v>0</v>
      </c>
      <c r="AL49" s="54">
        <v>4</v>
      </c>
      <c r="AM49" s="512">
        <f t="shared" si="13"/>
        <v>0</v>
      </c>
      <c r="AN49" s="512" t="str">
        <f t="shared" si="14"/>
        <v>20_0</v>
      </c>
      <c r="AO49" s="54">
        <v>1947</v>
      </c>
      <c r="AP49" s="490"/>
      <c r="AQ49" s="512">
        <v>20</v>
      </c>
      <c r="AR49" s="54">
        <v>0</v>
      </c>
      <c r="AS49" s="54">
        <v>4</v>
      </c>
      <c r="AT49" s="512">
        <f t="shared" si="15"/>
        <v>0</v>
      </c>
      <c r="AU49" s="512" t="str">
        <f t="shared" si="16"/>
        <v>20_0</v>
      </c>
      <c r="AV49" s="54">
        <v>2027</v>
      </c>
      <c r="AW49" s="490"/>
      <c r="AX49" s="512">
        <v>20</v>
      </c>
      <c r="AY49" s="54">
        <v>0</v>
      </c>
      <c r="AZ49" s="54">
        <v>4</v>
      </c>
      <c r="BA49" s="512">
        <f t="shared" si="17"/>
        <v>0</v>
      </c>
      <c r="BB49" s="512" t="str">
        <f t="shared" si="18"/>
        <v>20_0</v>
      </c>
      <c r="BC49" s="54">
        <v>2082</v>
      </c>
      <c r="BD49" s="490"/>
      <c r="BE49" s="512">
        <v>20</v>
      </c>
      <c r="BF49" s="54">
        <v>0</v>
      </c>
      <c r="BG49" s="54">
        <v>4</v>
      </c>
      <c r="BH49" s="512">
        <f t="shared" si="19"/>
        <v>0</v>
      </c>
      <c r="BI49" s="512" t="str">
        <f t="shared" si="20"/>
        <v>20_0</v>
      </c>
      <c r="BJ49" s="54">
        <v>2137</v>
      </c>
      <c r="BK49" s="54"/>
      <c r="BL49" s="512">
        <v>20</v>
      </c>
      <c r="BM49" s="54">
        <v>0</v>
      </c>
      <c r="BN49" s="54">
        <v>4</v>
      </c>
      <c r="BO49" s="512">
        <f t="shared" si="21"/>
        <v>0</v>
      </c>
      <c r="BP49" s="512" t="str">
        <f t="shared" si="22"/>
        <v>20_0</v>
      </c>
      <c r="BQ49" s="54">
        <v>2222</v>
      </c>
      <c r="BR49" s="513"/>
      <c r="BS49" s="54">
        <v>20</v>
      </c>
      <c r="BT49" s="54">
        <v>0</v>
      </c>
      <c r="BU49" s="54">
        <v>4</v>
      </c>
      <c r="BV49" s="512">
        <f t="shared" si="8"/>
        <v>0</v>
      </c>
      <c r="BW49" s="512" t="str">
        <f t="shared" si="9"/>
        <v>20_0</v>
      </c>
      <c r="BX49" s="514" t="str">
        <f t="shared" si="10"/>
        <v>20_0</v>
      </c>
      <c r="BY49" s="514">
        <f t="shared" si="11"/>
        <v>2137</v>
      </c>
      <c r="BZ49" s="514">
        <f t="shared" si="23"/>
        <v>2222</v>
      </c>
      <c r="CA49" s="605">
        <f t="shared" si="24"/>
        <v>2179.5</v>
      </c>
      <c r="CB49" s="515">
        <f t="shared" si="26"/>
        <v>13.926517571884984</v>
      </c>
      <c r="CC49" s="5"/>
      <c r="CD49" s="5"/>
      <c r="CE49" s="5"/>
      <c r="CF49" s="5"/>
      <c r="CG49" s="5"/>
      <c r="CH49" s="5"/>
      <c r="CI49" s="6"/>
    </row>
    <row r="50" spans="1:87" ht="10.5" customHeight="1" x14ac:dyDescent="0.25">
      <c r="A50" s="512">
        <v>20</v>
      </c>
      <c r="B50" s="54">
        <v>1</v>
      </c>
      <c r="C50" s="54">
        <v>6</v>
      </c>
      <c r="D50" s="512">
        <f t="shared" si="25"/>
        <v>1</v>
      </c>
      <c r="E50" s="512" t="str">
        <f t="shared" si="12"/>
        <v>20_1</v>
      </c>
      <c r="F50" s="512">
        <v>1707</v>
      </c>
      <c r="G50" s="457"/>
      <c r="H50" s="54">
        <v>20</v>
      </c>
      <c r="I50" s="54">
        <v>1</v>
      </c>
      <c r="J50" s="54">
        <v>6</v>
      </c>
      <c r="K50" s="512">
        <f t="shared" si="0"/>
        <v>1</v>
      </c>
      <c r="L50" s="512" t="str">
        <f t="shared" si="1"/>
        <v>20_1</v>
      </c>
      <c r="M50" s="512">
        <v>1765</v>
      </c>
      <c r="N50" s="66"/>
      <c r="O50" s="54">
        <v>20</v>
      </c>
      <c r="P50" s="54">
        <v>1</v>
      </c>
      <c r="Q50" s="54">
        <v>6</v>
      </c>
      <c r="R50" s="512">
        <f t="shared" si="2"/>
        <v>1</v>
      </c>
      <c r="S50" s="512" t="str">
        <f t="shared" si="3"/>
        <v>20_1</v>
      </c>
      <c r="T50" s="512">
        <v>1821</v>
      </c>
      <c r="U50" s="66"/>
      <c r="V50" s="54">
        <v>20</v>
      </c>
      <c r="W50" s="54">
        <v>1</v>
      </c>
      <c r="X50" s="54">
        <v>6</v>
      </c>
      <c r="Y50" s="512">
        <f t="shared" si="4"/>
        <v>1</v>
      </c>
      <c r="Z50" s="512" t="str">
        <f t="shared" si="5"/>
        <v>20_1</v>
      </c>
      <c r="AA50" s="512">
        <v>1906</v>
      </c>
      <c r="AB50" s="513"/>
      <c r="AC50" s="54">
        <v>20</v>
      </c>
      <c r="AD50" s="54">
        <v>1</v>
      </c>
      <c r="AE50" s="54">
        <v>6</v>
      </c>
      <c r="AF50" s="512">
        <f t="shared" si="6"/>
        <v>1</v>
      </c>
      <c r="AG50" s="512" t="str">
        <f t="shared" si="7"/>
        <v>20_1</v>
      </c>
      <c r="AH50" s="512">
        <v>1967</v>
      </c>
      <c r="AI50" s="512"/>
      <c r="AJ50" s="512">
        <v>20</v>
      </c>
      <c r="AK50" s="54">
        <v>1</v>
      </c>
      <c r="AL50" s="54">
        <v>6</v>
      </c>
      <c r="AM50" s="512">
        <f t="shared" si="13"/>
        <v>1</v>
      </c>
      <c r="AN50" s="512" t="str">
        <f t="shared" si="14"/>
        <v>20_1</v>
      </c>
      <c r="AO50" s="54">
        <v>2047</v>
      </c>
      <c r="AP50" s="490"/>
      <c r="AQ50" s="512">
        <v>20</v>
      </c>
      <c r="AR50" s="54">
        <v>1</v>
      </c>
      <c r="AS50" s="54">
        <v>6</v>
      </c>
      <c r="AT50" s="512">
        <f t="shared" si="15"/>
        <v>1</v>
      </c>
      <c r="AU50" s="512" t="str">
        <f t="shared" si="16"/>
        <v>20_1</v>
      </c>
      <c r="AV50" s="54">
        <v>2127</v>
      </c>
      <c r="AW50" s="490"/>
      <c r="AX50" s="512">
        <v>20</v>
      </c>
      <c r="AY50" s="54">
        <v>1</v>
      </c>
      <c r="AZ50" s="54">
        <v>6</v>
      </c>
      <c r="BA50" s="512">
        <f t="shared" si="17"/>
        <v>1</v>
      </c>
      <c r="BB50" s="512" t="str">
        <f t="shared" si="18"/>
        <v>20_1</v>
      </c>
      <c r="BC50" s="54">
        <v>2182</v>
      </c>
      <c r="BD50" s="490"/>
      <c r="BE50" s="512">
        <v>20</v>
      </c>
      <c r="BF50" s="54">
        <v>1</v>
      </c>
      <c r="BG50" s="54">
        <v>6</v>
      </c>
      <c r="BH50" s="512">
        <f t="shared" si="19"/>
        <v>1</v>
      </c>
      <c r="BI50" s="512" t="str">
        <f t="shared" si="20"/>
        <v>20_1</v>
      </c>
      <c r="BJ50" s="54">
        <v>2237</v>
      </c>
      <c r="BK50" s="54"/>
      <c r="BL50" s="512">
        <v>20</v>
      </c>
      <c r="BM50" s="54">
        <v>1</v>
      </c>
      <c r="BN50" s="54">
        <v>6</v>
      </c>
      <c r="BO50" s="512">
        <f t="shared" si="21"/>
        <v>1</v>
      </c>
      <c r="BP50" s="512" t="str">
        <f t="shared" si="22"/>
        <v>20_1</v>
      </c>
      <c r="BQ50" s="54">
        <v>2326</v>
      </c>
      <c r="BR50" s="513"/>
      <c r="BS50" s="54">
        <v>20</v>
      </c>
      <c r="BT50" s="54">
        <v>1</v>
      </c>
      <c r="BU50" s="54">
        <v>6</v>
      </c>
      <c r="BV50" s="512">
        <f t="shared" si="8"/>
        <v>1</v>
      </c>
      <c r="BW50" s="512" t="str">
        <f t="shared" si="9"/>
        <v>20_1</v>
      </c>
      <c r="BX50" s="514" t="str">
        <f t="shared" si="10"/>
        <v>20_1</v>
      </c>
      <c r="BY50" s="514">
        <f t="shared" si="11"/>
        <v>2237</v>
      </c>
      <c r="BZ50" s="514">
        <f t="shared" si="23"/>
        <v>2326</v>
      </c>
      <c r="CA50" s="605">
        <f t="shared" si="24"/>
        <v>2281.5</v>
      </c>
      <c r="CB50" s="515">
        <f t="shared" si="26"/>
        <v>14.578274760383387</v>
      </c>
      <c r="CC50" s="5"/>
      <c r="CD50" s="5"/>
      <c r="CE50" s="5"/>
      <c r="CF50" s="5"/>
      <c r="CG50" s="5"/>
      <c r="CH50" s="5"/>
      <c r="CI50" s="6"/>
    </row>
    <row r="51" spans="1:87" ht="10.5" customHeight="1" x14ac:dyDescent="0.25">
      <c r="A51" s="512">
        <v>20</v>
      </c>
      <c r="B51" s="54">
        <v>2</v>
      </c>
      <c r="C51" s="54">
        <v>7</v>
      </c>
      <c r="D51" s="512">
        <f t="shared" si="25"/>
        <v>2</v>
      </c>
      <c r="E51" s="512" t="str">
        <f t="shared" si="12"/>
        <v>20_2</v>
      </c>
      <c r="F51" s="512">
        <v>1755</v>
      </c>
      <c r="G51" s="457"/>
      <c r="H51" s="54">
        <v>20</v>
      </c>
      <c r="I51" s="54">
        <v>2</v>
      </c>
      <c r="J51" s="54">
        <v>7</v>
      </c>
      <c r="K51" s="512">
        <f t="shared" si="0"/>
        <v>2</v>
      </c>
      <c r="L51" s="512" t="str">
        <f t="shared" si="1"/>
        <v>20_2</v>
      </c>
      <c r="M51" s="512">
        <v>1815</v>
      </c>
      <c r="N51" s="457"/>
      <c r="O51" s="54">
        <v>20</v>
      </c>
      <c r="P51" s="54">
        <v>2</v>
      </c>
      <c r="Q51" s="54">
        <v>7</v>
      </c>
      <c r="R51" s="512">
        <f t="shared" si="2"/>
        <v>2</v>
      </c>
      <c r="S51" s="512" t="str">
        <f t="shared" si="3"/>
        <v>20_2</v>
      </c>
      <c r="T51" s="512">
        <v>1872</v>
      </c>
      <c r="U51" s="66"/>
      <c r="V51" s="54">
        <v>20</v>
      </c>
      <c r="W51" s="54">
        <v>2</v>
      </c>
      <c r="X51" s="54">
        <v>7</v>
      </c>
      <c r="Y51" s="512">
        <f t="shared" si="4"/>
        <v>2</v>
      </c>
      <c r="Z51" s="512" t="str">
        <f t="shared" si="5"/>
        <v>20_2</v>
      </c>
      <c r="AA51" s="512">
        <v>1957</v>
      </c>
      <c r="AB51" s="513"/>
      <c r="AC51" s="54">
        <v>20</v>
      </c>
      <c r="AD51" s="54">
        <v>2</v>
      </c>
      <c r="AE51" s="54">
        <v>7</v>
      </c>
      <c r="AF51" s="512">
        <f t="shared" si="6"/>
        <v>2</v>
      </c>
      <c r="AG51" s="512" t="str">
        <f t="shared" si="7"/>
        <v>20_2</v>
      </c>
      <c r="AH51" s="512">
        <v>2020</v>
      </c>
      <c r="AI51" s="512"/>
      <c r="AJ51" s="512">
        <v>20</v>
      </c>
      <c r="AK51" s="54">
        <v>2</v>
      </c>
      <c r="AL51" s="54">
        <v>7</v>
      </c>
      <c r="AM51" s="512">
        <f t="shared" si="13"/>
        <v>2</v>
      </c>
      <c r="AN51" s="512" t="str">
        <f t="shared" si="14"/>
        <v>20_2</v>
      </c>
      <c r="AO51" s="54">
        <v>2100</v>
      </c>
      <c r="AP51" s="490"/>
      <c r="AQ51" s="512">
        <v>20</v>
      </c>
      <c r="AR51" s="54">
        <v>2</v>
      </c>
      <c r="AS51" s="54">
        <v>7</v>
      </c>
      <c r="AT51" s="512">
        <f t="shared" si="15"/>
        <v>2</v>
      </c>
      <c r="AU51" s="512" t="str">
        <f t="shared" si="16"/>
        <v>20_2</v>
      </c>
      <c r="AV51" s="54">
        <v>2180</v>
      </c>
      <c r="AW51" s="490"/>
      <c r="AX51" s="512">
        <v>20</v>
      </c>
      <c r="AY51" s="54">
        <v>2</v>
      </c>
      <c r="AZ51" s="54">
        <v>7</v>
      </c>
      <c r="BA51" s="512">
        <f t="shared" si="17"/>
        <v>2</v>
      </c>
      <c r="BB51" s="512" t="str">
        <f t="shared" si="18"/>
        <v>20_2</v>
      </c>
      <c r="BC51" s="54">
        <v>2235</v>
      </c>
      <c r="BD51" s="490"/>
      <c r="BE51" s="512">
        <v>20</v>
      </c>
      <c r="BF51" s="54">
        <v>2</v>
      </c>
      <c r="BG51" s="54">
        <v>7</v>
      </c>
      <c r="BH51" s="512">
        <f t="shared" si="19"/>
        <v>2</v>
      </c>
      <c r="BI51" s="512" t="str">
        <f t="shared" si="20"/>
        <v>20_2</v>
      </c>
      <c r="BJ51" s="54">
        <v>2290</v>
      </c>
      <c r="BK51" s="54"/>
      <c r="BL51" s="512">
        <v>20</v>
      </c>
      <c r="BM51" s="54">
        <v>2</v>
      </c>
      <c r="BN51" s="54">
        <v>7</v>
      </c>
      <c r="BO51" s="512">
        <f t="shared" si="21"/>
        <v>2</v>
      </c>
      <c r="BP51" s="512" t="str">
        <f t="shared" si="22"/>
        <v>20_2</v>
      </c>
      <c r="BQ51" s="54">
        <v>2382</v>
      </c>
      <c r="BR51" s="513"/>
      <c r="BS51" s="54">
        <v>20</v>
      </c>
      <c r="BT51" s="54">
        <v>2</v>
      </c>
      <c r="BU51" s="54">
        <v>7</v>
      </c>
      <c r="BV51" s="512">
        <f t="shared" si="8"/>
        <v>2</v>
      </c>
      <c r="BW51" s="512" t="str">
        <f t="shared" si="9"/>
        <v>20_2</v>
      </c>
      <c r="BX51" s="514" t="str">
        <f t="shared" si="10"/>
        <v>20_2</v>
      </c>
      <c r="BY51" s="514">
        <f t="shared" si="11"/>
        <v>2290</v>
      </c>
      <c r="BZ51" s="514">
        <f t="shared" si="23"/>
        <v>2382</v>
      </c>
      <c r="CA51" s="605">
        <f t="shared" si="24"/>
        <v>2336</v>
      </c>
      <c r="CB51" s="515">
        <f t="shared" si="26"/>
        <v>14.926517571884984</v>
      </c>
      <c r="CC51" s="5"/>
      <c r="CD51" s="5"/>
      <c r="CE51" s="5"/>
      <c r="CF51" s="5"/>
      <c r="CG51" s="5"/>
      <c r="CH51" s="5"/>
      <c r="CI51" s="6"/>
    </row>
    <row r="52" spans="1:87" ht="10.5" customHeight="1" x14ac:dyDescent="0.25">
      <c r="A52" s="512">
        <v>20</v>
      </c>
      <c r="B52" s="54">
        <v>3</v>
      </c>
      <c r="C52" s="54">
        <v>8</v>
      </c>
      <c r="D52" s="512">
        <f t="shared" si="25"/>
        <v>3</v>
      </c>
      <c r="E52" s="512" t="str">
        <f t="shared" si="12"/>
        <v>20_3</v>
      </c>
      <c r="F52" s="512">
        <v>1800</v>
      </c>
      <c r="G52" s="457"/>
      <c r="H52" s="54">
        <v>20</v>
      </c>
      <c r="I52" s="54">
        <v>3</v>
      </c>
      <c r="J52" s="54">
        <v>8</v>
      </c>
      <c r="K52" s="512">
        <f t="shared" si="0"/>
        <v>3</v>
      </c>
      <c r="L52" s="512" t="str">
        <f t="shared" si="1"/>
        <v>20_3</v>
      </c>
      <c r="M52" s="512">
        <v>1861</v>
      </c>
      <c r="N52" s="66"/>
      <c r="O52" s="54">
        <v>20</v>
      </c>
      <c r="P52" s="54">
        <v>3</v>
      </c>
      <c r="Q52" s="54">
        <v>8</v>
      </c>
      <c r="R52" s="512">
        <f t="shared" si="2"/>
        <v>3</v>
      </c>
      <c r="S52" s="512" t="str">
        <f t="shared" si="3"/>
        <v>20_3</v>
      </c>
      <c r="T52" s="512">
        <v>1920</v>
      </c>
      <c r="U52" s="457"/>
      <c r="V52" s="54">
        <v>20</v>
      </c>
      <c r="W52" s="54">
        <v>3</v>
      </c>
      <c r="X52" s="54">
        <v>8</v>
      </c>
      <c r="Y52" s="512">
        <f t="shared" si="4"/>
        <v>3</v>
      </c>
      <c r="Z52" s="512" t="str">
        <f t="shared" si="5"/>
        <v>20_3</v>
      </c>
      <c r="AA52" s="512">
        <v>2005</v>
      </c>
      <c r="AB52" s="513"/>
      <c r="AC52" s="54">
        <v>20</v>
      </c>
      <c r="AD52" s="54">
        <v>3</v>
      </c>
      <c r="AE52" s="54">
        <v>8</v>
      </c>
      <c r="AF52" s="512">
        <f t="shared" si="6"/>
        <v>3</v>
      </c>
      <c r="AG52" s="512" t="str">
        <f t="shared" si="7"/>
        <v>20_3</v>
      </c>
      <c r="AH52" s="512">
        <v>2069</v>
      </c>
      <c r="AI52" s="512"/>
      <c r="AJ52" s="512">
        <v>20</v>
      </c>
      <c r="AK52" s="54">
        <v>3</v>
      </c>
      <c r="AL52" s="54">
        <v>8</v>
      </c>
      <c r="AM52" s="512">
        <f t="shared" si="13"/>
        <v>3</v>
      </c>
      <c r="AN52" s="512" t="str">
        <f t="shared" si="14"/>
        <v>20_3</v>
      </c>
      <c r="AO52" s="54">
        <v>2149</v>
      </c>
      <c r="AP52" s="490"/>
      <c r="AQ52" s="512">
        <v>20</v>
      </c>
      <c r="AR52" s="54">
        <v>3</v>
      </c>
      <c r="AS52" s="54">
        <v>8</v>
      </c>
      <c r="AT52" s="512">
        <f t="shared" si="15"/>
        <v>3</v>
      </c>
      <c r="AU52" s="512" t="str">
        <f t="shared" si="16"/>
        <v>20_3</v>
      </c>
      <c r="AV52" s="54">
        <v>2229</v>
      </c>
      <c r="AW52" s="490"/>
      <c r="AX52" s="512">
        <v>20</v>
      </c>
      <c r="AY52" s="54">
        <v>3</v>
      </c>
      <c r="AZ52" s="54">
        <v>8</v>
      </c>
      <c r="BA52" s="512">
        <f t="shared" si="17"/>
        <v>3</v>
      </c>
      <c r="BB52" s="512" t="str">
        <f t="shared" si="18"/>
        <v>20_3</v>
      </c>
      <c r="BC52" s="54">
        <v>2284</v>
      </c>
      <c r="BD52" s="490"/>
      <c r="BE52" s="512">
        <v>20</v>
      </c>
      <c r="BF52" s="54">
        <v>3</v>
      </c>
      <c r="BG52" s="54">
        <v>8</v>
      </c>
      <c r="BH52" s="512">
        <f t="shared" si="19"/>
        <v>3</v>
      </c>
      <c r="BI52" s="512" t="str">
        <f t="shared" si="20"/>
        <v>20_3</v>
      </c>
      <c r="BJ52" s="54">
        <v>2339</v>
      </c>
      <c r="BK52" s="54"/>
      <c r="BL52" s="512">
        <v>20</v>
      </c>
      <c r="BM52" s="54">
        <v>3</v>
      </c>
      <c r="BN52" s="54">
        <v>8</v>
      </c>
      <c r="BO52" s="512">
        <f t="shared" si="21"/>
        <v>3</v>
      </c>
      <c r="BP52" s="512" t="str">
        <f t="shared" si="22"/>
        <v>20_3</v>
      </c>
      <c r="BQ52" s="54">
        <v>2433</v>
      </c>
      <c r="BR52" s="513"/>
      <c r="BS52" s="54">
        <v>20</v>
      </c>
      <c r="BT52" s="54">
        <v>3</v>
      </c>
      <c r="BU52" s="54">
        <v>8</v>
      </c>
      <c r="BV52" s="512">
        <f t="shared" si="8"/>
        <v>3</v>
      </c>
      <c r="BW52" s="512" t="str">
        <f t="shared" si="9"/>
        <v>20_3</v>
      </c>
      <c r="BX52" s="514" t="str">
        <f t="shared" si="10"/>
        <v>20_3</v>
      </c>
      <c r="BY52" s="514">
        <f t="shared" si="11"/>
        <v>2339</v>
      </c>
      <c r="BZ52" s="514">
        <f t="shared" si="23"/>
        <v>2433</v>
      </c>
      <c r="CA52" s="605">
        <f t="shared" si="24"/>
        <v>2386</v>
      </c>
      <c r="CB52" s="515">
        <f t="shared" si="26"/>
        <v>15.246006389776358</v>
      </c>
      <c r="CC52" s="5"/>
      <c r="CD52" s="5"/>
      <c r="CE52" s="5"/>
      <c r="CF52" s="5"/>
      <c r="CG52" s="5"/>
      <c r="CH52" s="5"/>
      <c r="CI52" s="6"/>
    </row>
    <row r="53" spans="1:87" ht="10.5" customHeight="1" x14ac:dyDescent="0.25">
      <c r="A53" s="512">
        <v>20</v>
      </c>
      <c r="B53" s="54">
        <v>4</v>
      </c>
      <c r="C53" s="54">
        <v>9</v>
      </c>
      <c r="D53" s="512">
        <f t="shared" si="25"/>
        <v>4</v>
      </c>
      <c r="E53" s="512" t="str">
        <f t="shared" si="12"/>
        <v>20_4</v>
      </c>
      <c r="F53" s="512">
        <v>1846</v>
      </c>
      <c r="G53" s="457"/>
      <c r="H53" s="54">
        <v>20</v>
      </c>
      <c r="I53" s="54">
        <v>4</v>
      </c>
      <c r="J53" s="54">
        <v>9</v>
      </c>
      <c r="K53" s="512">
        <f t="shared" si="0"/>
        <v>4</v>
      </c>
      <c r="L53" s="512" t="str">
        <f t="shared" si="1"/>
        <v>20_4</v>
      </c>
      <c r="M53" s="512">
        <v>1909</v>
      </c>
      <c r="N53" s="66"/>
      <c r="O53" s="54">
        <v>20</v>
      </c>
      <c r="P53" s="54">
        <v>4</v>
      </c>
      <c r="Q53" s="54">
        <v>9</v>
      </c>
      <c r="R53" s="512">
        <f t="shared" si="2"/>
        <v>4</v>
      </c>
      <c r="S53" s="512" t="str">
        <f t="shared" si="3"/>
        <v>20_4</v>
      </c>
      <c r="T53" s="512">
        <v>1969</v>
      </c>
      <c r="U53" s="66"/>
      <c r="V53" s="54">
        <v>20</v>
      </c>
      <c r="W53" s="54">
        <v>4</v>
      </c>
      <c r="X53" s="54">
        <v>9</v>
      </c>
      <c r="Y53" s="512">
        <f t="shared" si="4"/>
        <v>4</v>
      </c>
      <c r="Z53" s="512" t="str">
        <f t="shared" si="5"/>
        <v>20_4</v>
      </c>
      <c r="AA53" s="512">
        <v>2054</v>
      </c>
      <c r="AB53" s="513"/>
      <c r="AC53" s="54">
        <v>20</v>
      </c>
      <c r="AD53" s="54">
        <v>4</v>
      </c>
      <c r="AE53" s="54">
        <v>9</v>
      </c>
      <c r="AF53" s="512">
        <f t="shared" si="6"/>
        <v>4</v>
      </c>
      <c r="AG53" s="512" t="str">
        <f t="shared" si="7"/>
        <v>20_4</v>
      </c>
      <c r="AH53" s="512">
        <v>2120</v>
      </c>
      <c r="AI53" s="512"/>
      <c r="AJ53" s="512">
        <v>20</v>
      </c>
      <c r="AK53" s="54">
        <v>4</v>
      </c>
      <c r="AL53" s="54">
        <v>9</v>
      </c>
      <c r="AM53" s="512">
        <f t="shared" si="13"/>
        <v>4</v>
      </c>
      <c r="AN53" s="512" t="str">
        <f t="shared" si="14"/>
        <v>20_4</v>
      </c>
      <c r="AO53" s="54">
        <v>2200</v>
      </c>
      <c r="AP53" s="490"/>
      <c r="AQ53" s="512">
        <v>20</v>
      </c>
      <c r="AR53" s="54">
        <v>4</v>
      </c>
      <c r="AS53" s="54">
        <v>9</v>
      </c>
      <c r="AT53" s="512">
        <f t="shared" si="15"/>
        <v>4</v>
      </c>
      <c r="AU53" s="512" t="str">
        <f t="shared" si="16"/>
        <v>20_4</v>
      </c>
      <c r="AV53" s="54">
        <v>2280</v>
      </c>
      <c r="AW53" s="490"/>
      <c r="AX53" s="512">
        <v>20</v>
      </c>
      <c r="AY53" s="54">
        <v>4</v>
      </c>
      <c r="AZ53" s="54">
        <v>9</v>
      </c>
      <c r="BA53" s="512">
        <f t="shared" si="17"/>
        <v>4</v>
      </c>
      <c r="BB53" s="512" t="str">
        <f t="shared" si="18"/>
        <v>20_4</v>
      </c>
      <c r="BC53" s="54">
        <v>2335</v>
      </c>
      <c r="BD53" s="490"/>
      <c r="BE53" s="512">
        <v>20</v>
      </c>
      <c r="BF53" s="54">
        <v>4</v>
      </c>
      <c r="BG53" s="54">
        <v>9</v>
      </c>
      <c r="BH53" s="512">
        <f t="shared" si="19"/>
        <v>4</v>
      </c>
      <c r="BI53" s="512" t="str">
        <f t="shared" si="20"/>
        <v>20_4</v>
      </c>
      <c r="BJ53" s="54">
        <v>2390</v>
      </c>
      <c r="BK53" s="54"/>
      <c r="BL53" s="512">
        <v>20</v>
      </c>
      <c r="BM53" s="54">
        <v>4</v>
      </c>
      <c r="BN53" s="54">
        <v>9</v>
      </c>
      <c r="BO53" s="512">
        <f t="shared" si="21"/>
        <v>4</v>
      </c>
      <c r="BP53" s="512" t="str">
        <f t="shared" si="22"/>
        <v>20_4</v>
      </c>
      <c r="BQ53" s="54">
        <v>2486</v>
      </c>
      <c r="BR53" s="513"/>
      <c r="BS53" s="54">
        <v>20</v>
      </c>
      <c r="BT53" s="54">
        <v>4</v>
      </c>
      <c r="BU53" s="54">
        <v>9</v>
      </c>
      <c r="BV53" s="512">
        <f t="shared" si="8"/>
        <v>4</v>
      </c>
      <c r="BW53" s="512" t="str">
        <f t="shared" si="9"/>
        <v>20_4</v>
      </c>
      <c r="BX53" s="514" t="str">
        <f t="shared" si="10"/>
        <v>20_4</v>
      </c>
      <c r="BY53" s="514">
        <f t="shared" si="11"/>
        <v>2390</v>
      </c>
      <c r="BZ53" s="514">
        <f t="shared" si="23"/>
        <v>2486</v>
      </c>
      <c r="CA53" s="605">
        <f t="shared" si="24"/>
        <v>2438</v>
      </c>
      <c r="CB53" s="515">
        <f t="shared" si="26"/>
        <v>15.578274760383387</v>
      </c>
      <c r="CC53" s="5"/>
      <c r="CD53" s="5"/>
      <c r="CE53" s="5"/>
      <c r="CF53" s="5"/>
      <c r="CG53" s="5"/>
      <c r="CH53" s="5"/>
      <c r="CI53" s="6"/>
    </row>
    <row r="54" spans="1:87" ht="10.5" customHeight="1" x14ac:dyDescent="0.25">
      <c r="A54" s="512">
        <v>20</v>
      </c>
      <c r="B54" s="54">
        <v>5</v>
      </c>
      <c r="C54" s="54">
        <v>10</v>
      </c>
      <c r="D54" s="512">
        <f t="shared" si="25"/>
        <v>5</v>
      </c>
      <c r="E54" s="512" t="str">
        <f t="shared" si="12"/>
        <v>20_5</v>
      </c>
      <c r="F54" s="512">
        <v>1898</v>
      </c>
      <c r="G54" s="457"/>
      <c r="H54" s="54">
        <v>20</v>
      </c>
      <c r="I54" s="54">
        <v>5</v>
      </c>
      <c r="J54" s="54">
        <v>10</v>
      </c>
      <c r="K54" s="512">
        <f t="shared" si="0"/>
        <v>5</v>
      </c>
      <c r="L54" s="512" t="str">
        <f t="shared" si="1"/>
        <v>20_5</v>
      </c>
      <c r="M54" s="512">
        <v>1963</v>
      </c>
      <c r="N54" s="66"/>
      <c r="O54" s="54">
        <v>20</v>
      </c>
      <c r="P54" s="54">
        <v>5</v>
      </c>
      <c r="Q54" s="54">
        <v>10</v>
      </c>
      <c r="R54" s="512">
        <f t="shared" si="2"/>
        <v>5</v>
      </c>
      <c r="S54" s="512" t="str">
        <f t="shared" si="3"/>
        <v>20_5</v>
      </c>
      <c r="T54" s="512">
        <v>2025</v>
      </c>
      <c r="U54" s="66"/>
      <c r="V54" s="54">
        <v>20</v>
      </c>
      <c r="W54" s="54">
        <v>5</v>
      </c>
      <c r="X54" s="54">
        <v>10</v>
      </c>
      <c r="Y54" s="512">
        <f t="shared" si="4"/>
        <v>5</v>
      </c>
      <c r="Z54" s="512" t="str">
        <f t="shared" si="5"/>
        <v>20_5</v>
      </c>
      <c r="AA54" s="512">
        <v>2110</v>
      </c>
      <c r="AB54" s="513"/>
      <c r="AC54" s="54">
        <v>20</v>
      </c>
      <c r="AD54" s="54">
        <v>5</v>
      </c>
      <c r="AE54" s="54">
        <v>10</v>
      </c>
      <c r="AF54" s="512">
        <f t="shared" si="6"/>
        <v>5</v>
      </c>
      <c r="AG54" s="512" t="str">
        <f t="shared" si="7"/>
        <v>20_5</v>
      </c>
      <c r="AH54" s="512">
        <v>2178</v>
      </c>
      <c r="AI54" s="512"/>
      <c r="AJ54" s="512">
        <v>20</v>
      </c>
      <c r="AK54" s="54">
        <v>5</v>
      </c>
      <c r="AL54" s="54">
        <v>10</v>
      </c>
      <c r="AM54" s="512">
        <f t="shared" si="13"/>
        <v>5</v>
      </c>
      <c r="AN54" s="512" t="str">
        <f t="shared" si="14"/>
        <v>20_5</v>
      </c>
      <c r="AO54" s="54">
        <v>2258</v>
      </c>
      <c r="AP54" s="490"/>
      <c r="AQ54" s="512">
        <v>20</v>
      </c>
      <c r="AR54" s="54">
        <v>5</v>
      </c>
      <c r="AS54" s="54">
        <v>10</v>
      </c>
      <c r="AT54" s="512">
        <f t="shared" si="15"/>
        <v>5</v>
      </c>
      <c r="AU54" s="512" t="str">
        <f t="shared" si="16"/>
        <v>20_5</v>
      </c>
      <c r="AV54" s="54">
        <v>2338</v>
      </c>
      <c r="AW54" s="490"/>
      <c r="AX54" s="512">
        <v>20</v>
      </c>
      <c r="AY54" s="54">
        <v>5</v>
      </c>
      <c r="AZ54" s="54">
        <v>10</v>
      </c>
      <c r="BA54" s="512">
        <f t="shared" si="17"/>
        <v>5</v>
      </c>
      <c r="BB54" s="512" t="str">
        <f t="shared" si="18"/>
        <v>20_5</v>
      </c>
      <c r="BC54" s="54">
        <v>2393</v>
      </c>
      <c r="BD54" s="490"/>
      <c r="BE54" s="512">
        <v>20</v>
      </c>
      <c r="BF54" s="54">
        <v>5</v>
      </c>
      <c r="BG54" s="54">
        <v>10</v>
      </c>
      <c r="BH54" s="512">
        <f t="shared" si="19"/>
        <v>5</v>
      </c>
      <c r="BI54" s="512" t="str">
        <f t="shared" si="20"/>
        <v>20_5</v>
      </c>
      <c r="BJ54" s="54">
        <v>2448</v>
      </c>
      <c r="BK54" s="54"/>
      <c r="BL54" s="512">
        <v>20</v>
      </c>
      <c r="BM54" s="54">
        <v>5</v>
      </c>
      <c r="BN54" s="54">
        <v>10</v>
      </c>
      <c r="BO54" s="512">
        <f t="shared" si="21"/>
        <v>5</v>
      </c>
      <c r="BP54" s="512" t="str">
        <f t="shared" si="22"/>
        <v>20_5</v>
      </c>
      <c r="BQ54" s="54">
        <v>2546</v>
      </c>
      <c r="BR54" s="513"/>
      <c r="BS54" s="54">
        <v>20</v>
      </c>
      <c r="BT54" s="54">
        <v>5</v>
      </c>
      <c r="BU54" s="54">
        <v>10</v>
      </c>
      <c r="BV54" s="512">
        <f t="shared" si="8"/>
        <v>5</v>
      </c>
      <c r="BW54" s="512" t="str">
        <f t="shared" si="9"/>
        <v>20_5</v>
      </c>
      <c r="BX54" s="514" t="str">
        <f t="shared" si="10"/>
        <v>20_5</v>
      </c>
      <c r="BY54" s="514">
        <f t="shared" si="11"/>
        <v>2448</v>
      </c>
      <c r="BZ54" s="514">
        <f t="shared" si="23"/>
        <v>2546</v>
      </c>
      <c r="CA54" s="605">
        <f t="shared" si="24"/>
        <v>2497</v>
      </c>
      <c r="CB54" s="515">
        <f t="shared" si="26"/>
        <v>15.955271565495208</v>
      </c>
      <c r="CC54" s="5"/>
      <c r="CD54" s="5"/>
      <c r="CE54" s="5"/>
      <c r="CF54" s="5"/>
      <c r="CG54" s="5"/>
      <c r="CH54" s="5"/>
      <c r="CI54" s="6"/>
    </row>
    <row r="55" spans="1:87" ht="10.5" customHeight="1" x14ac:dyDescent="0.25">
      <c r="A55" s="512">
        <v>20</v>
      </c>
      <c r="B55" s="54">
        <v>6</v>
      </c>
      <c r="C55" s="54">
        <v>11</v>
      </c>
      <c r="D55" s="512">
        <f t="shared" si="25"/>
        <v>6</v>
      </c>
      <c r="E55" s="512" t="str">
        <f t="shared" si="12"/>
        <v>20_6</v>
      </c>
      <c r="F55" s="512">
        <v>1956</v>
      </c>
      <c r="G55" s="457"/>
      <c r="H55" s="54">
        <v>20</v>
      </c>
      <c r="I55" s="54">
        <v>6</v>
      </c>
      <c r="J55" s="54">
        <v>11</v>
      </c>
      <c r="K55" s="512">
        <f t="shared" si="0"/>
        <v>6</v>
      </c>
      <c r="L55" s="512" t="str">
        <f t="shared" si="1"/>
        <v>20_6</v>
      </c>
      <c r="M55" s="512">
        <v>2023</v>
      </c>
      <c r="N55" s="66"/>
      <c r="O55" s="54">
        <v>20</v>
      </c>
      <c r="P55" s="54">
        <v>6</v>
      </c>
      <c r="Q55" s="54">
        <v>11</v>
      </c>
      <c r="R55" s="512">
        <f t="shared" si="2"/>
        <v>6</v>
      </c>
      <c r="S55" s="512" t="str">
        <f t="shared" si="3"/>
        <v>20_6</v>
      </c>
      <c r="T55" s="512">
        <v>2087</v>
      </c>
      <c r="U55" s="457"/>
      <c r="V55" s="54">
        <v>20</v>
      </c>
      <c r="W55" s="54">
        <v>6</v>
      </c>
      <c r="X55" s="54">
        <v>11</v>
      </c>
      <c r="Y55" s="512">
        <f t="shared" si="4"/>
        <v>6</v>
      </c>
      <c r="Z55" s="512" t="str">
        <f t="shared" si="5"/>
        <v>20_6</v>
      </c>
      <c r="AA55" s="512">
        <v>2172</v>
      </c>
      <c r="AB55" s="513"/>
      <c r="AC55" s="54">
        <v>20</v>
      </c>
      <c r="AD55" s="54">
        <v>6</v>
      </c>
      <c r="AE55" s="54">
        <v>11</v>
      </c>
      <c r="AF55" s="512">
        <f t="shared" si="6"/>
        <v>6</v>
      </c>
      <c r="AG55" s="512" t="str">
        <f t="shared" si="7"/>
        <v>20_6</v>
      </c>
      <c r="AH55" s="512">
        <v>2242</v>
      </c>
      <c r="AI55" s="512"/>
      <c r="AJ55" s="512">
        <v>20</v>
      </c>
      <c r="AK55" s="54">
        <v>6</v>
      </c>
      <c r="AL55" s="54">
        <v>11</v>
      </c>
      <c r="AM55" s="512">
        <f t="shared" si="13"/>
        <v>6</v>
      </c>
      <c r="AN55" s="512" t="str">
        <f t="shared" si="14"/>
        <v>20_6</v>
      </c>
      <c r="AO55" s="54">
        <v>2322</v>
      </c>
      <c r="AP55" s="490"/>
      <c r="AQ55" s="512">
        <v>20</v>
      </c>
      <c r="AR55" s="54">
        <v>6</v>
      </c>
      <c r="AS55" s="54">
        <v>11</v>
      </c>
      <c r="AT55" s="512">
        <f t="shared" si="15"/>
        <v>6</v>
      </c>
      <c r="AU55" s="512" t="str">
        <f t="shared" si="16"/>
        <v>20_6</v>
      </c>
      <c r="AV55" s="54">
        <v>2402</v>
      </c>
      <c r="AW55" s="490"/>
      <c r="AX55" s="512">
        <v>20</v>
      </c>
      <c r="AY55" s="54">
        <v>6</v>
      </c>
      <c r="AZ55" s="54">
        <v>11</v>
      </c>
      <c r="BA55" s="512">
        <f t="shared" si="17"/>
        <v>6</v>
      </c>
      <c r="BB55" s="512" t="str">
        <f t="shared" si="18"/>
        <v>20_6</v>
      </c>
      <c r="BC55" s="54">
        <v>2457</v>
      </c>
      <c r="BD55" s="490"/>
      <c r="BE55" s="512">
        <v>20</v>
      </c>
      <c r="BF55" s="54">
        <v>6</v>
      </c>
      <c r="BG55" s="54">
        <v>11</v>
      </c>
      <c r="BH55" s="512">
        <f t="shared" si="19"/>
        <v>6</v>
      </c>
      <c r="BI55" s="512" t="str">
        <f t="shared" si="20"/>
        <v>20_6</v>
      </c>
      <c r="BJ55" s="54">
        <v>2512</v>
      </c>
      <c r="BK55" s="54"/>
      <c r="BL55" s="512">
        <v>20</v>
      </c>
      <c r="BM55" s="54">
        <v>6</v>
      </c>
      <c r="BN55" s="54">
        <v>11</v>
      </c>
      <c r="BO55" s="512">
        <f t="shared" si="21"/>
        <v>6</v>
      </c>
      <c r="BP55" s="512" t="str">
        <f t="shared" si="22"/>
        <v>20_6</v>
      </c>
      <c r="BQ55" s="54">
        <v>2612</v>
      </c>
      <c r="BR55" s="513"/>
      <c r="BS55" s="54">
        <v>20</v>
      </c>
      <c r="BT55" s="54">
        <v>6</v>
      </c>
      <c r="BU55" s="54">
        <v>11</v>
      </c>
      <c r="BV55" s="512">
        <f t="shared" si="8"/>
        <v>6</v>
      </c>
      <c r="BW55" s="512" t="str">
        <f t="shared" si="9"/>
        <v>20_6</v>
      </c>
      <c r="BX55" s="514" t="str">
        <f t="shared" si="10"/>
        <v>20_6</v>
      </c>
      <c r="BY55" s="514">
        <f t="shared" si="11"/>
        <v>2512</v>
      </c>
      <c r="BZ55" s="514">
        <f t="shared" si="23"/>
        <v>2612</v>
      </c>
      <c r="CA55" s="605">
        <f t="shared" si="24"/>
        <v>2562</v>
      </c>
      <c r="CB55" s="515">
        <f t="shared" si="26"/>
        <v>16.370607028753994</v>
      </c>
      <c r="CC55" s="5"/>
      <c r="CD55" s="5"/>
      <c r="CE55" s="5"/>
      <c r="CF55" s="5"/>
      <c r="CG55" s="5"/>
      <c r="CH55" s="5"/>
      <c r="CI55" s="6"/>
    </row>
    <row r="56" spans="1:87" ht="10.5" customHeight="1" x14ac:dyDescent="0.25">
      <c r="A56" s="512">
        <v>20</v>
      </c>
      <c r="B56" s="54">
        <v>7</v>
      </c>
      <c r="C56" s="54">
        <v>12</v>
      </c>
      <c r="D56" s="512">
        <f t="shared" si="25"/>
        <v>7</v>
      </c>
      <c r="E56" s="512" t="str">
        <f t="shared" si="12"/>
        <v>20_7</v>
      </c>
      <c r="F56" s="512">
        <v>2016</v>
      </c>
      <c r="G56" s="457"/>
      <c r="H56" s="54">
        <v>20</v>
      </c>
      <c r="I56" s="54">
        <v>7</v>
      </c>
      <c r="J56" s="54">
        <v>12</v>
      </c>
      <c r="K56" s="512">
        <f t="shared" si="0"/>
        <v>7</v>
      </c>
      <c r="L56" s="512" t="str">
        <f t="shared" si="1"/>
        <v>20_7</v>
      </c>
      <c r="M56" s="512">
        <v>2085</v>
      </c>
      <c r="N56" s="457"/>
      <c r="O56" s="54">
        <v>20</v>
      </c>
      <c r="P56" s="54">
        <v>7</v>
      </c>
      <c r="Q56" s="54">
        <v>12</v>
      </c>
      <c r="R56" s="512">
        <f t="shared" si="2"/>
        <v>7</v>
      </c>
      <c r="S56" s="512" t="str">
        <f t="shared" si="3"/>
        <v>20_7</v>
      </c>
      <c r="T56" s="512">
        <v>2151</v>
      </c>
      <c r="U56" s="66"/>
      <c r="V56" s="54">
        <v>20</v>
      </c>
      <c r="W56" s="54">
        <v>7</v>
      </c>
      <c r="X56" s="54">
        <v>12</v>
      </c>
      <c r="Y56" s="512">
        <f t="shared" si="4"/>
        <v>7</v>
      </c>
      <c r="Z56" s="512" t="str">
        <f t="shared" si="5"/>
        <v>20_7</v>
      </c>
      <c r="AA56" s="512">
        <v>2236</v>
      </c>
      <c r="AB56" s="513"/>
      <c r="AC56" s="54">
        <v>20</v>
      </c>
      <c r="AD56" s="54">
        <v>7</v>
      </c>
      <c r="AE56" s="54">
        <v>12</v>
      </c>
      <c r="AF56" s="512">
        <f t="shared" si="6"/>
        <v>7</v>
      </c>
      <c r="AG56" s="512" t="str">
        <f t="shared" si="7"/>
        <v>20_7</v>
      </c>
      <c r="AH56" s="512">
        <v>2308</v>
      </c>
      <c r="AI56" s="512"/>
      <c r="AJ56" s="512">
        <v>20</v>
      </c>
      <c r="AK56" s="54">
        <v>7</v>
      </c>
      <c r="AL56" s="54">
        <v>12</v>
      </c>
      <c r="AM56" s="512">
        <f t="shared" si="13"/>
        <v>7</v>
      </c>
      <c r="AN56" s="512" t="str">
        <f t="shared" si="14"/>
        <v>20_7</v>
      </c>
      <c r="AO56" s="54">
        <v>2388</v>
      </c>
      <c r="AP56" s="490"/>
      <c r="AQ56" s="512">
        <v>20</v>
      </c>
      <c r="AR56" s="54">
        <v>7</v>
      </c>
      <c r="AS56" s="54">
        <v>12</v>
      </c>
      <c r="AT56" s="512">
        <f t="shared" si="15"/>
        <v>7</v>
      </c>
      <c r="AU56" s="512" t="str">
        <f t="shared" si="16"/>
        <v>20_7</v>
      </c>
      <c r="AV56" s="54">
        <v>2468</v>
      </c>
      <c r="AW56" s="490"/>
      <c r="AX56" s="512">
        <v>20</v>
      </c>
      <c r="AY56" s="54">
        <v>7</v>
      </c>
      <c r="AZ56" s="54">
        <v>12</v>
      </c>
      <c r="BA56" s="512">
        <f t="shared" si="17"/>
        <v>7</v>
      </c>
      <c r="BB56" s="512" t="str">
        <f t="shared" si="18"/>
        <v>20_7</v>
      </c>
      <c r="BC56" s="54">
        <v>2523</v>
      </c>
      <c r="BD56" s="490"/>
      <c r="BE56" s="512">
        <v>20</v>
      </c>
      <c r="BF56" s="54">
        <v>7</v>
      </c>
      <c r="BG56" s="54">
        <v>12</v>
      </c>
      <c r="BH56" s="512">
        <f t="shared" si="19"/>
        <v>7</v>
      </c>
      <c r="BI56" s="512" t="str">
        <f t="shared" si="20"/>
        <v>20_7</v>
      </c>
      <c r="BJ56" s="54">
        <v>2578</v>
      </c>
      <c r="BK56" s="54"/>
      <c r="BL56" s="512">
        <v>20</v>
      </c>
      <c r="BM56" s="54">
        <v>7</v>
      </c>
      <c r="BN56" s="54">
        <v>12</v>
      </c>
      <c r="BO56" s="512">
        <f t="shared" si="21"/>
        <v>7</v>
      </c>
      <c r="BP56" s="512" t="str">
        <f t="shared" si="22"/>
        <v>20_7</v>
      </c>
      <c r="BQ56" s="54">
        <v>2681</v>
      </c>
      <c r="BR56" s="513"/>
      <c r="BS56" s="54">
        <v>20</v>
      </c>
      <c r="BT56" s="54">
        <v>7</v>
      </c>
      <c r="BU56" s="54">
        <v>12</v>
      </c>
      <c r="BV56" s="512">
        <f t="shared" si="8"/>
        <v>7</v>
      </c>
      <c r="BW56" s="512" t="str">
        <f t="shared" si="9"/>
        <v>20_7</v>
      </c>
      <c r="BX56" s="514" t="str">
        <f t="shared" si="10"/>
        <v>20_7</v>
      </c>
      <c r="BY56" s="514">
        <f t="shared" si="11"/>
        <v>2578</v>
      </c>
      <c r="BZ56" s="514">
        <f t="shared" si="23"/>
        <v>2681</v>
      </c>
      <c r="CA56" s="605">
        <f t="shared" si="24"/>
        <v>2629.5</v>
      </c>
      <c r="CB56" s="515">
        <f t="shared" si="26"/>
        <v>16.80191693290735</v>
      </c>
      <c r="CC56" s="5"/>
      <c r="CD56" s="5"/>
      <c r="CE56" s="5"/>
      <c r="CF56" s="5"/>
      <c r="CG56" s="5"/>
      <c r="CH56" s="5"/>
      <c r="CI56" s="6"/>
    </row>
    <row r="57" spans="1:87" ht="10.5" customHeight="1" x14ac:dyDescent="0.25">
      <c r="A57" s="512">
        <v>20</v>
      </c>
      <c r="B57" s="54">
        <v>8</v>
      </c>
      <c r="C57" s="54">
        <v>13</v>
      </c>
      <c r="D57" s="512">
        <f t="shared" si="25"/>
        <v>8</v>
      </c>
      <c r="E57" s="512" t="str">
        <f t="shared" si="12"/>
        <v>20_8</v>
      </c>
      <c r="F57" s="512">
        <v>2083</v>
      </c>
      <c r="G57" s="457"/>
      <c r="H57" s="54">
        <v>20</v>
      </c>
      <c r="I57" s="54">
        <v>8</v>
      </c>
      <c r="J57" s="54">
        <v>13</v>
      </c>
      <c r="K57" s="512">
        <f t="shared" si="0"/>
        <v>8</v>
      </c>
      <c r="L57" s="512" t="str">
        <f t="shared" si="1"/>
        <v>20_8</v>
      </c>
      <c r="M57" s="512">
        <v>2154</v>
      </c>
      <c r="N57" s="66"/>
      <c r="O57" s="54">
        <v>20</v>
      </c>
      <c r="P57" s="54">
        <v>8</v>
      </c>
      <c r="Q57" s="54">
        <v>13</v>
      </c>
      <c r="R57" s="512">
        <f t="shared" si="2"/>
        <v>8</v>
      </c>
      <c r="S57" s="512" t="str">
        <f t="shared" si="3"/>
        <v>20_8</v>
      </c>
      <c r="T57" s="512">
        <v>2222</v>
      </c>
      <c r="U57" s="66"/>
      <c r="V57" s="54">
        <v>20</v>
      </c>
      <c r="W57" s="54">
        <v>8</v>
      </c>
      <c r="X57" s="54">
        <v>13</v>
      </c>
      <c r="Y57" s="512">
        <f t="shared" si="4"/>
        <v>8</v>
      </c>
      <c r="Z57" s="512" t="str">
        <f t="shared" si="5"/>
        <v>20_8</v>
      </c>
      <c r="AA57" s="512">
        <v>2307</v>
      </c>
      <c r="AB57" s="513"/>
      <c r="AC57" s="54">
        <v>20</v>
      </c>
      <c r="AD57" s="54">
        <v>8</v>
      </c>
      <c r="AE57" s="54">
        <v>13</v>
      </c>
      <c r="AF57" s="512">
        <f t="shared" si="6"/>
        <v>8</v>
      </c>
      <c r="AG57" s="512" t="str">
        <f t="shared" si="7"/>
        <v>20_8</v>
      </c>
      <c r="AH57" s="512">
        <v>2381</v>
      </c>
      <c r="AI57" s="512"/>
      <c r="AJ57" s="512">
        <v>20</v>
      </c>
      <c r="AK57" s="54">
        <v>8</v>
      </c>
      <c r="AL57" s="54">
        <v>13</v>
      </c>
      <c r="AM57" s="512">
        <f t="shared" si="13"/>
        <v>8</v>
      </c>
      <c r="AN57" s="512" t="str">
        <f t="shared" si="14"/>
        <v>20_8</v>
      </c>
      <c r="AO57" s="54">
        <v>2461</v>
      </c>
      <c r="AP57" s="490"/>
      <c r="AQ57" s="512">
        <v>20</v>
      </c>
      <c r="AR57" s="54">
        <v>8</v>
      </c>
      <c r="AS57" s="54">
        <v>13</v>
      </c>
      <c r="AT57" s="512">
        <f t="shared" si="15"/>
        <v>8</v>
      </c>
      <c r="AU57" s="512" t="str">
        <f t="shared" si="16"/>
        <v>20_8</v>
      </c>
      <c r="AV57" s="54">
        <v>2541</v>
      </c>
      <c r="AW57" s="490"/>
      <c r="AX57" s="512">
        <v>20</v>
      </c>
      <c r="AY57" s="54">
        <v>8</v>
      </c>
      <c r="AZ57" s="54">
        <v>13</v>
      </c>
      <c r="BA57" s="512">
        <f t="shared" si="17"/>
        <v>8</v>
      </c>
      <c r="BB57" s="512" t="str">
        <f t="shared" si="18"/>
        <v>20_8</v>
      </c>
      <c r="BC57" s="54">
        <v>2596</v>
      </c>
      <c r="BD57" s="490"/>
      <c r="BE57" s="512">
        <v>20</v>
      </c>
      <c r="BF57" s="54">
        <v>8</v>
      </c>
      <c r="BG57" s="54">
        <v>13</v>
      </c>
      <c r="BH57" s="512">
        <f t="shared" si="19"/>
        <v>8</v>
      </c>
      <c r="BI57" s="512" t="str">
        <f t="shared" si="20"/>
        <v>20_8</v>
      </c>
      <c r="BJ57" s="54">
        <v>2651</v>
      </c>
      <c r="BK57" s="54"/>
      <c r="BL57" s="512">
        <v>20</v>
      </c>
      <c r="BM57" s="54">
        <v>8</v>
      </c>
      <c r="BN57" s="54">
        <v>13</v>
      </c>
      <c r="BO57" s="512">
        <f t="shared" si="21"/>
        <v>8</v>
      </c>
      <c r="BP57" s="512" t="str">
        <f t="shared" si="22"/>
        <v>20_8</v>
      </c>
      <c r="BQ57" s="54">
        <v>2757</v>
      </c>
      <c r="BR57" s="513"/>
      <c r="BS57" s="54">
        <v>20</v>
      </c>
      <c r="BT57" s="54">
        <v>8</v>
      </c>
      <c r="BU57" s="54">
        <v>13</v>
      </c>
      <c r="BV57" s="512">
        <f t="shared" si="8"/>
        <v>8</v>
      </c>
      <c r="BW57" s="512" t="str">
        <f t="shared" si="9"/>
        <v>20_8</v>
      </c>
      <c r="BX57" s="514" t="str">
        <f t="shared" si="10"/>
        <v>20_8</v>
      </c>
      <c r="BY57" s="514">
        <f t="shared" si="11"/>
        <v>2651</v>
      </c>
      <c r="BZ57" s="514">
        <f t="shared" si="23"/>
        <v>2757</v>
      </c>
      <c r="CA57" s="605">
        <f t="shared" si="24"/>
        <v>2704</v>
      </c>
      <c r="CB57" s="515">
        <f t="shared" si="26"/>
        <v>17.277955271565496</v>
      </c>
      <c r="CC57" s="5"/>
      <c r="CD57" s="5"/>
      <c r="CE57" s="5"/>
      <c r="CF57" s="5"/>
      <c r="CG57" s="5"/>
      <c r="CH57" s="5"/>
      <c r="CI57" s="6"/>
    </row>
    <row r="58" spans="1:87" ht="10.5" customHeight="1" x14ac:dyDescent="0.25">
      <c r="A58" s="512">
        <v>20</v>
      </c>
      <c r="B58" s="54">
        <v>9</v>
      </c>
      <c r="C58" s="54">
        <v>14</v>
      </c>
      <c r="D58" s="512">
        <f t="shared" si="25"/>
        <v>9</v>
      </c>
      <c r="E58" s="512" t="str">
        <f t="shared" si="12"/>
        <v>20_9</v>
      </c>
      <c r="F58" s="512">
        <v>2153</v>
      </c>
      <c r="G58" s="457"/>
      <c r="H58" s="54">
        <v>20</v>
      </c>
      <c r="I58" s="54">
        <v>9</v>
      </c>
      <c r="J58" s="54">
        <v>14</v>
      </c>
      <c r="K58" s="512">
        <f t="shared" si="0"/>
        <v>9</v>
      </c>
      <c r="L58" s="512" t="str">
        <f t="shared" si="1"/>
        <v>20_9</v>
      </c>
      <c r="M58" s="512">
        <v>2226</v>
      </c>
      <c r="N58" s="66"/>
      <c r="O58" s="54">
        <v>20</v>
      </c>
      <c r="P58" s="54">
        <v>9</v>
      </c>
      <c r="Q58" s="54">
        <v>14</v>
      </c>
      <c r="R58" s="512">
        <f t="shared" si="2"/>
        <v>9</v>
      </c>
      <c r="S58" s="512" t="str">
        <f t="shared" si="3"/>
        <v>20_9</v>
      </c>
      <c r="T58" s="512">
        <v>2296</v>
      </c>
      <c r="U58" s="457"/>
      <c r="V58" s="54">
        <v>20</v>
      </c>
      <c r="W58" s="54">
        <v>9</v>
      </c>
      <c r="X58" s="54">
        <v>14</v>
      </c>
      <c r="Y58" s="512">
        <f t="shared" si="4"/>
        <v>9</v>
      </c>
      <c r="Z58" s="512" t="str">
        <f t="shared" si="5"/>
        <v>20_9</v>
      </c>
      <c r="AA58" s="512">
        <v>2381</v>
      </c>
      <c r="AB58" s="513"/>
      <c r="AC58" s="54">
        <v>20</v>
      </c>
      <c r="AD58" s="54">
        <v>9</v>
      </c>
      <c r="AE58" s="54">
        <v>14</v>
      </c>
      <c r="AF58" s="512">
        <f t="shared" si="6"/>
        <v>9</v>
      </c>
      <c r="AG58" s="512" t="str">
        <f t="shared" si="7"/>
        <v>20_9</v>
      </c>
      <c r="AH58" s="512">
        <v>2457</v>
      </c>
      <c r="AI58" s="512"/>
      <c r="AJ58" s="512">
        <v>20</v>
      </c>
      <c r="AK58" s="54">
        <v>9</v>
      </c>
      <c r="AL58" s="54">
        <v>14</v>
      </c>
      <c r="AM58" s="512">
        <f t="shared" si="13"/>
        <v>9</v>
      </c>
      <c r="AN58" s="512" t="str">
        <f t="shared" si="14"/>
        <v>20_9</v>
      </c>
      <c r="AO58" s="54">
        <v>2537</v>
      </c>
      <c r="AP58" s="490"/>
      <c r="AQ58" s="512">
        <v>20</v>
      </c>
      <c r="AR58" s="54">
        <v>9</v>
      </c>
      <c r="AS58" s="54">
        <v>14</v>
      </c>
      <c r="AT58" s="512">
        <f t="shared" si="15"/>
        <v>9</v>
      </c>
      <c r="AU58" s="512" t="str">
        <f t="shared" si="16"/>
        <v>20_9</v>
      </c>
      <c r="AV58" s="54">
        <v>2617</v>
      </c>
      <c r="AW58" s="490"/>
      <c r="AX58" s="512">
        <v>20</v>
      </c>
      <c r="AY58" s="54">
        <v>9</v>
      </c>
      <c r="AZ58" s="54">
        <v>14</v>
      </c>
      <c r="BA58" s="512">
        <f t="shared" si="17"/>
        <v>9</v>
      </c>
      <c r="BB58" s="512" t="str">
        <f t="shared" si="18"/>
        <v>20_9</v>
      </c>
      <c r="BC58" s="54">
        <v>2672</v>
      </c>
      <c r="BD58" s="490"/>
      <c r="BE58" s="512">
        <v>20</v>
      </c>
      <c r="BF58" s="54">
        <v>9</v>
      </c>
      <c r="BG58" s="54">
        <v>14</v>
      </c>
      <c r="BH58" s="512">
        <f t="shared" si="19"/>
        <v>9</v>
      </c>
      <c r="BI58" s="512" t="str">
        <f t="shared" si="20"/>
        <v>20_9</v>
      </c>
      <c r="BJ58" s="54">
        <v>2727</v>
      </c>
      <c r="BK58" s="54"/>
      <c r="BL58" s="512">
        <v>20</v>
      </c>
      <c r="BM58" s="54">
        <v>9</v>
      </c>
      <c r="BN58" s="54">
        <v>14</v>
      </c>
      <c r="BO58" s="512">
        <f t="shared" si="21"/>
        <v>9</v>
      </c>
      <c r="BP58" s="512" t="str">
        <f t="shared" si="22"/>
        <v>20_9</v>
      </c>
      <c r="BQ58" s="54">
        <v>2836</v>
      </c>
      <c r="BR58" s="513"/>
      <c r="BS58" s="54">
        <v>20</v>
      </c>
      <c r="BT58" s="54">
        <v>9</v>
      </c>
      <c r="BU58" s="54">
        <v>14</v>
      </c>
      <c r="BV58" s="512">
        <f t="shared" si="8"/>
        <v>9</v>
      </c>
      <c r="BW58" s="512" t="str">
        <f t="shared" si="9"/>
        <v>20_9</v>
      </c>
      <c r="BX58" s="514" t="str">
        <f t="shared" si="10"/>
        <v>20_9</v>
      </c>
      <c r="BY58" s="514">
        <f t="shared" si="11"/>
        <v>2727</v>
      </c>
      <c r="BZ58" s="514">
        <f t="shared" si="23"/>
        <v>2836</v>
      </c>
      <c r="CA58" s="605">
        <f t="shared" si="24"/>
        <v>2781.5</v>
      </c>
      <c r="CB58" s="515">
        <f t="shared" si="26"/>
        <v>17.773162939297123</v>
      </c>
      <c r="CC58" s="5"/>
      <c r="CD58" s="5"/>
      <c r="CE58" s="5"/>
      <c r="CF58" s="5"/>
      <c r="CG58" s="5"/>
      <c r="CH58" s="5"/>
      <c r="CI58" s="6"/>
    </row>
    <row r="59" spans="1:87" ht="10.5" customHeight="1" x14ac:dyDescent="0.25">
      <c r="A59" s="512">
        <v>20</v>
      </c>
      <c r="B59" s="54">
        <v>10</v>
      </c>
      <c r="C59" s="54">
        <v>15</v>
      </c>
      <c r="D59" s="512">
        <f t="shared" si="25"/>
        <v>10</v>
      </c>
      <c r="E59" s="512" t="str">
        <f t="shared" si="12"/>
        <v>20_10</v>
      </c>
      <c r="F59" s="512">
        <v>2216</v>
      </c>
      <c r="G59" s="457"/>
      <c r="H59" s="54">
        <v>20</v>
      </c>
      <c r="I59" s="54">
        <v>10</v>
      </c>
      <c r="J59" s="54">
        <v>15</v>
      </c>
      <c r="K59" s="512">
        <f t="shared" si="0"/>
        <v>10</v>
      </c>
      <c r="L59" s="512" t="str">
        <f t="shared" si="1"/>
        <v>20_10</v>
      </c>
      <c r="M59" s="512">
        <v>2291</v>
      </c>
      <c r="N59" s="66"/>
      <c r="O59" s="54">
        <v>20</v>
      </c>
      <c r="P59" s="54">
        <v>10</v>
      </c>
      <c r="Q59" s="54">
        <v>15</v>
      </c>
      <c r="R59" s="512">
        <f t="shared" si="2"/>
        <v>10</v>
      </c>
      <c r="S59" s="512" t="str">
        <f t="shared" si="3"/>
        <v>20_10</v>
      </c>
      <c r="T59" s="512">
        <v>2363</v>
      </c>
      <c r="U59" s="66"/>
      <c r="V59" s="54">
        <v>20</v>
      </c>
      <c r="W59" s="54">
        <v>10</v>
      </c>
      <c r="X59" s="54">
        <v>15</v>
      </c>
      <c r="Y59" s="512">
        <f t="shared" si="4"/>
        <v>10</v>
      </c>
      <c r="Z59" s="512" t="str">
        <f t="shared" si="5"/>
        <v>20_10</v>
      </c>
      <c r="AA59" s="512">
        <v>2448</v>
      </c>
      <c r="AB59" s="513"/>
      <c r="AC59" s="54">
        <v>20</v>
      </c>
      <c r="AD59" s="54">
        <v>10</v>
      </c>
      <c r="AE59" s="54">
        <v>15</v>
      </c>
      <c r="AF59" s="512">
        <f t="shared" si="6"/>
        <v>10</v>
      </c>
      <c r="AG59" s="512" t="str">
        <f t="shared" si="7"/>
        <v>20_10</v>
      </c>
      <c r="AH59" s="512">
        <v>2526</v>
      </c>
      <c r="AI59" s="512"/>
      <c r="AJ59" s="512">
        <v>20</v>
      </c>
      <c r="AK59" s="54">
        <v>10</v>
      </c>
      <c r="AL59" s="54">
        <v>15</v>
      </c>
      <c r="AM59" s="512">
        <f t="shared" si="13"/>
        <v>10</v>
      </c>
      <c r="AN59" s="512" t="str">
        <f t="shared" si="14"/>
        <v>20_10</v>
      </c>
      <c r="AO59" s="54">
        <v>2606</v>
      </c>
      <c r="AP59" s="490"/>
      <c r="AQ59" s="512">
        <v>20</v>
      </c>
      <c r="AR59" s="54">
        <v>10</v>
      </c>
      <c r="AS59" s="54">
        <v>15</v>
      </c>
      <c r="AT59" s="512">
        <f t="shared" si="15"/>
        <v>10</v>
      </c>
      <c r="AU59" s="512" t="str">
        <f t="shared" si="16"/>
        <v>20_10</v>
      </c>
      <c r="AV59" s="54">
        <v>2686</v>
      </c>
      <c r="AW59" s="490"/>
      <c r="AX59" s="512">
        <v>20</v>
      </c>
      <c r="AY59" s="54">
        <v>10</v>
      </c>
      <c r="AZ59" s="54">
        <v>15</v>
      </c>
      <c r="BA59" s="512">
        <f t="shared" si="17"/>
        <v>10</v>
      </c>
      <c r="BB59" s="512" t="str">
        <f t="shared" si="18"/>
        <v>20_10</v>
      </c>
      <c r="BC59" s="54">
        <v>2741</v>
      </c>
      <c r="BD59" s="490"/>
      <c r="BE59" s="512">
        <v>20</v>
      </c>
      <c r="BF59" s="54">
        <v>10</v>
      </c>
      <c r="BG59" s="54">
        <v>15</v>
      </c>
      <c r="BH59" s="512">
        <f t="shared" si="19"/>
        <v>10</v>
      </c>
      <c r="BI59" s="512" t="str">
        <f t="shared" si="20"/>
        <v>20_10</v>
      </c>
      <c r="BJ59" s="54">
        <v>2796</v>
      </c>
      <c r="BK59" s="54"/>
      <c r="BL59" s="512">
        <v>20</v>
      </c>
      <c r="BM59" s="54">
        <v>10</v>
      </c>
      <c r="BN59" s="54">
        <v>15</v>
      </c>
      <c r="BO59" s="512">
        <f t="shared" si="21"/>
        <v>10</v>
      </c>
      <c r="BP59" s="512" t="str">
        <f t="shared" si="22"/>
        <v>20_10</v>
      </c>
      <c r="BQ59" s="54">
        <v>2908</v>
      </c>
      <c r="BR59" s="513"/>
      <c r="BS59" s="54">
        <v>20</v>
      </c>
      <c r="BT59" s="54">
        <v>10</v>
      </c>
      <c r="BU59" s="54">
        <v>15</v>
      </c>
      <c r="BV59" s="512">
        <f t="shared" si="8"/>
        <v>10</v>
      </c>
      <c r="BW59" s="512" t="str">
        <f t="shared" si="9"/>
        <v>20_10</v>
      </c>
      <c r="BX59" s="514" t="str">
        <f t="shared" si="10"/>
        <v>20_10</v>
      </c>
      <c r="BY59" s="514">
        <f t="shared" si="11"/>
        <v>2796</v>
      </c>
      <c r="BZ59" s="514">
        <f t="shared" si="23"/>
        <v>2908</v>
      </c>
      <c r="CA59" s="605">
        <f t="shared" si="24"/>
        <v>2852</v>
      </c>
      <c r="CB59" s="515">
        <f t="shared" si="26"/>
        <v>18.223642172523963</v>
      </c>
      <c r="CC59" s="5"/>
      <c r="CD59" s="5"/>
      <c r="CE59" s="5"/>
      <c r="CF59" s="5"/>
      <c r="CG59" s="5"/>
      <c r="CH59" s="5"/>
      <c r="CI59" s="6"/>
    </row>
    <row r="60" spans="1:87" ht="10.5" customHeight="1" x14ac:dyDescent="0.25">
      <c r="A60" s="512">
        <v>20</v>
      </c>
      <c r="B60" s="54">
        <v>11</v>
      </c>
      <c r="C60" s="54">
        <v>16</v>
      </c>
      <c r="D60" s="512">
        <f t="shared" si="25"/>
        <v>11</v>
      </c>
      <c r="E60" s="512" t="str">
        <f t="shared" si="12"/>
        <v>20_11</v>
      </c>
      <c r="F60" s="512">
        <v>2287</v>
      </c>
      <c r="G60" s="457"/>
      <c r="H60" s="54">
        <v>20</v>
      </c>
      <c r="I60" s="54">
        <v>11</v>
      </c>
      <c r="J60" s="54">
        <v>16</v>
      </c>
      <c r="K60" s="512">
        <f t="shared" si="0"/>
        <v>11</v>
      </c>
      <c r="L60" s="512" t="str">
        <f t="shared" si="1"/>
        <v>20_11</v>
      </c>
      <c r="M60" s="512">
        <v>2365</v>
      </c>
      <c r="N60" s="66"/>
      <c r="O60" s="54">
        <v>20</v>
      </c>
      <c r="P60" s="54">
        <v>11</v>
      </c>
      <c r="Q60" s="54">
        <v>16</v>
      </c>
      <c r="R60" s="512">
        <f t="shared" si="2"/>
        <v>11</v>
      </c>
      <c r="S60" s="512" t="str">
        <f t="shared" si="3"/>
        <v>20_11</v>
      </c>
      <c r="T60" s="512">
        <v>2439</v>
      </c>
      <c r="U60" s="66"/>
      <c r="V60" s="54">
        <v>20</v>
      </c>
      <c r="W60" s="54">
        <v>11</v>
      </c>
      <c r="X60" s="54">
        <v>16</v>
      </c>
      <c r="Y60" s="512">
        <f t="shared" si="4"/>
        <v>11</v>
      </c>
      <c r="Z60" s="512" t="str">
        <f t="shared" si="5"/>
        <v>20_11</v>
      </c>
      <c r="AA60" s="512">
        <v>2524</v>
      </c>
      <c r="AB60" s="513"/>
      <c r="AC60" s="54">
        <v>20</v>
      </c>
      <c r="AD60" s="54">
        <v>11</v>
      </c>
      <c r="AE60" s="54">
        <v>16</v>
      </c>
      <c r="AF60" s="512">
        <f t="shared" si="6"/>
        <v>11</v>
      </c>
      <c r="AG60" s="512" t="str">
        <f t="shared" si="7"/>
        <v>20_11</v>
      </c>
      <c r="AH60" s="512">
        <v>2605</v>
      </c>
      <c r="AI60" s="512"/>
      <c r="AJ60" s="512">
        <v>20</v>
      </c>
      <c r="AK60" s="54">
        <v>11</v>
      </c>
      <c r="AL60" s="54">
        <v>16</v>
      </c>
      <c r="AM60" s="512">
        <f t="shared" si="13"/>
        <v>11</v>
      </c>
      <c r="AN60" s="512" t="str">
        <f t="shared" si="14"/>
        <v>20_11</v>
      </c>
      <c r="AO60" s="54">
        <v>2685</v>
      </c>
      <c r="AP60" s="490"/>
      <c r="AQ60" s="512">
        <v>20</v>
      </c>
      <c r="AR60" s="54">
        <v>11</v>
      </c>
      <c r="AS60" s="54">
        <v>16</v>
      </c>
      <c r="AT60" s="512">
        <f t="shared" si="15"/>
        <v>11</v>
      </c>
      <c r="AU60" s="512" t="str">
        <f t="shared" si="16"/>
        <v>20_11</v>
      </c>
      <c r="AV60" s="54">
        <v>2766</v>
      </c>
      <c r="AW60" s="490"/>
      <c r="AX60" s="512">
        <v>20</v>
      </c>
      <c r="AY60" s="54">
        <v>11</v>
      </c>
      <c r="AZ60" s="54">
        <v>16</v>
      </c>
      <c r="BA60" s="512">
        <f t="shared" si="17"/>
        <v>11</v>
      </c>
      <c r="BB60" s="512" t="str">
        <f t="shared" si="18"/>
        <v>20_11</v>
      </c>
      <c r="BC60" s="54">
        <v>2821</v>
      </c>
      <c r="BD60" s="490"/>
      <c r="BE60" s="512">
        <v>20</v>
      </c>
      <c r="BF60" s="54">
        <v>11</v>
      </c>
      <c r="BG60" s="54">
        <v>16</v>
      </c>
      <c r="BH60" s="512">
        <f t="shared" si="19"/>
        <v>11</v>
      </c>
      <c r="BI60" s="512" t="str">
        <f t="shared" si="20"/>
        <v>20_11</v>
      </c>
      <c r="BJ60" s="54">
        <v>2877</v>
      </c>
      <c r="BK60" s="54"/>
      <c r="BL60" s="512">
        <v>20</v>
      </c>
      <c r="BM60" s="54">
        <v>11</v>
      </c>
      <c r="BN60" s="54">
        <v>16</v>
      </c>
      <c r="BO60" s="512">
        <f t="shared" si="21"/>
        <v>11</v>
      </c>
      <c r="BP60" s="512" t="str">
        <f t="shared" si="22"/>
        <v>20_11</v>
      </c>
      <c r="BQ60" s="54">
        <v>2992</v>
      </c>
      <c r="BR60" s="513"/>
      <c r="BS60" s="54">
        <v>20</v>
      </c>
      <c r="BT60" s="54">
        <v>11</v>
      </c>
      <c r="BU60" s="54">
        <v>16</v>
      </c>
      <c r="BV60" s="512">
        <f t="shared" si="8"/>
        <v>11</v>
      </c>
      <c r="BW60" s="512" t="str">
        <f t="shared" si="9"/>
        <v>20_11</v>
      </c>
      <c r="BX60" s="514" t="str">
        <f t="shared" si="10"/>
        <v>20_11</v>
      </c>
      <c r="BY60" s="514">
        <f t="shared" si="11"/>
        <v>2877</v>
      </c>
      <c r="BZ60" s="514">
        <f t="shared" si="23"/>
        <v>2992</v>
      </c>
      <c r="CA60" s="605">
        <f t="shared" si="24"/>
        <v>2934.5</v>
      </c>
      <c r="CB60" s="515">
        <f t="shared" si="26"/>
        <v>18.750798722044728</v>
      </c>
      <c r="CC60" s="5"/>
      <c r="CD60" s="5"/>
      <c r="CE60" s="5"/>
      <c r="CF60" s="5"/>
      <c r="CG60" s="5"/>
      <c r="CH60" s="5"/>
      <c r="CI60" s="6"/>
    </row>
    <row r="61" spans="1:87" ht="10.5" customHeight="1" x14ac:dyDescent="0.25">
      <c r="A61" s="512">
        <v>25</v>
      </c>
      <c r="B61" s="54">
        <v>0</v>
      </c>
      <c r="C61" s="54">
        <v>5</v>
      </c>
      <c r="D61" s="512">
        <f t="shared" si="25"/>
        <v>0</v>
      </c>
      <c r="E61" s="512" t="str">
        <f t="shared" si="12"/>
        <v>25_0</v>
      </c>
      <c r="F61" s="512">
        <v>1676</v>
      </c>
      <c r="G61" s="457"/>
      <c r="H61" s="512">
        <v>25</v>
      </c>
      <c r="I61" s="54">
        <v>0</v>
      </c>
      <c r="J61" s="54">
        <v>5</v>
      </c>
      <c r="K61" s="512">
        <f t="shared" si="0"/>
        <v>0</v>
      </c>
      <c r="L61" s="512" t="str">
        <f t="shared" si="1"/>
        <v>25_0</v>
      </c>
      <c r="M61" s="512">
        <v>1733</v>
      </c>
      <c r="N61" s="457"/>
      <c r="O61" s="512">
        <v>25</v>
      </c>
      <c r="P61" s="54">
        <v>0</v>
      </c>
      <c r="Q61" s="54">
        <v>5</v>
      </c>
      <c r="R61" s="512">
        <f t="shared" si="2"/>
        <v>0</v>
      </c>
      <c r="S61" s="512" t="str">
        <f t="shared" si="3"/>
        <v>25_0</v>
      </c>
      <c r="T61" s="512">
        <v>1788</v>
      </c>
      <c r="U61" s="457"/>
      <c r="V61" s="512">
        <v>25</v>
      </c>
      <c r="W61" s="54">
        <v>0</v>
      </c>
      <c r="X61" s="54">
        <v>5</v>
      </c>
      <c r="Y61" s="512">
        <f t="shared" si="4"/>
        <v>0</v>
      </c>
      <c r="Z61" s="512" t="str">
        <f t="shared" si="5"/>
        <v>25_0</v>
      </c>
      <c r="AA61" s="512">
        <v>1873</v>
      </c>
      <c r="AB61" s="513"/>
      <c r="AC61" s="512">
        <v>25</v>
      </c>
      <c r="AD61" s="54">
        <v>0</v>
      </c>
      <c r="AE61" s="54">
        <v>5</v>
      </c>
      <c r="AF61" s="512">
        <f t="shared" si="6"/>
        <v>0</v>
      </c>
      <c r="AG61" s="512" t="str">
        <f t="shared" si="7"/>
        <v>25_0</v>
      </c>
      <c r="AH61" s="512">
        <v>1933</v>
      </c>
      <c r="AI61" s="512"/>
      <c r="AJ61" s="512">
        <v>25</v>
      </c>
      <c r="AK61" s="54">
        <v>0</v>
      </c>
      <c r="AL61" s="54">
        <v>5</v>
      </c>
      <c r="AM61" s="512">
        <f t="shared" si="13"/>
        <v>0</v>
      </c>
      <c r="AN61" s="512" t="str">
        <f t="shared" si="14"/>
        <v>25_0</v>
      </c>
      <c r="AO61" s="54">
        <v>2013</v>
      </c>
      <c r="AP61" s="490"/>
      <c r="AQ61" s="512">
        <v>25</v>
      </c>
      <c r="AR61" s="54">
        <v>0</v>
      </c>
      <c r="AS61" s="54">
        <v>5</v>
      </c>
      <c r="AT61" s="512">
        <f t="shared" si="15"/>
        <v>0</v>
      </c>
      <c r="AU61" s="512" t="str">
        <f t="shared" si="16"/>
        <v>25_0</v>
      </c>
      <c r="AV61" s="54">
        <v>2093</v>
      </c>
      <c r="AW61" s="490"/>
      <c r="AX61" s="512">
        <v>25</v>
      </c>
      <c r="AY61" s="54">
        <v>0</v>
      </c>
      <c r="AZ61" s="54">
        <v>5</v>
      </c>
      <c r="BA61" s="512">
        <f t="shared" si="17"/>
        <v>0</v>
      </c>
      <c r="BB61" s="512" t="str">
        <f t="shared" si="18"/>
        <v>25_0</v>
      </c>
      <c r="BC61" s="54">
        <v>2148</v>
      </c>
      <c r="BD61" s="490"/>
      <c r="BE61" s="512">
        <v>25</v>
      </c>
      <c r="BF61" s="54">
        <v>0</v>
      </c>
      <c r="BG61" s="54">
        <v>5</v>
      </c>
      <c r="BH61" s="512">
        <f t="shared" si="19"/>
        <v>0</v>
      </c>
      <c r="BI61" s="512" t="str">
        <f t="shared" si="20"/>
        <v>25_0</v>
      </c>
      <c r="BJ61" s="54">
        <v>2203</v>
      </c>
      <c r="BK61" s="54"/>
      <c r="BL61" s="512">
        <v>25</v>
      </c>
      <c r="BM61" s="54">
        <v>0</v>
      </c>
      <c r="BN61" s="54">
        <v>5</v>
      </c>
      <c r="BO61" s="512">
        <f t="shared" si="21"/>
        <v>0</v>
      </c>
      <c r="BP61" s="512" t="str">
        <f t="shared" si="22"/>
        <v>25_0</v>
      </c>
      <c r="BQ61" s="54">
        <v>2291</v>
      </c>
      <c r="BR61" s="513"/>
      <c r="BS61" s="512">
        <v>25</v>
      </c>
      <c r="BT61" s="54">
        <v>0</v>
      </c>
      <c r="BU61" s="54">
        <v>5</v>
      </c>
      <c r="BV61" s="512">
        <f t="shared" si="8"/>
        <v>0</v>
      </c>
      <c r="BW61" s="512" t="str">
        <f t="shared" si="9"/>
        <v>25_0</v>
      </c>
      <c r="BX61" s="514" t="str">
        <f t="shared" si="10"/>
        <v>25_0</v>
      </c>
      <c r="BY61" s="514">
        <f t="shared" si="11"/>
        <v>2203</v>
      </c>
      <c r="BZ61" s="514">
        <f t="shared" si="23"/>
        <v>2291</v>
      </c>
      <c r="CA61" s="605">
        <f t="shared" si="24"/>
        <v>2247</v>
      </c>
      <c r="CB61" s="515">
        <f t="shared" si="26"/>
        <v>14.357827476038338</v>
      </c>
      <c r="CC61" s="5"/>
      <c r="CD61" s="5"/>
      <c r="CE61" s="5"/>
      <c r="CF61" s="5"/>
      <c r="CG61" s="5"/>
      <c r="CH61" s="5"/>
      <c r="CI61" s="6"/>
    </row>
    <row r="62" spans="1:87" ht="10.5" customHeight="1" x14ac:dyDescent="0.25">
      <c r="A62" s="512">
        <v>25</v>
      </c>
      <c r="B62" s="54">
        <v>1</v>
      </c>
      <c r="C62" s="54">
        <v>7</v>
      </c>
      <c r="D62" s="512">
        <f t="shared" si="25"/>
        <v>1</v>
      </c>
      <c r="E62" s="512" t="str">
        <f t="shared" si="12"/>
        <v>25_1</v>
      </c>
      <c r="F62" s="512">
        <v>1755</v>
      </c>
      <c r="G62" s="457"/>
      <c r="H62" s="512">
        <v>25</v>
      </c>
      <c r="I62" s="54">
        <v>1</v>
      </c>
      <c r="J62" s="54">
        <v>7</v>
      </c>
      <c r="K62" s="512">
        <f t="shared" si="0"/>
        <v>1</v>
      </c>
      <c r="L62" s="512" t="str">
        <f t="shared" si="1"/>
        <v>25_1</v>
      </c>
      <c r="M62" s="512">
        <v>1815</v>
      </c>
      <c r="N62" s="66"/>
      <c r="O62" s="512">
        <v>25</v>
      </c>
      <c r="P62" s="54">
        <v>1</v>
      </c>
      <c r="Q62" s="54">
        <v>7</v>
      </c>
      <c r="R62" s="512">
        <f t="shared" si="2"/>
        <v>1</v>
      </c>
      <c r="S62" s="512" t="str">
        <f t="shared" si="3"/>
        <v>25_1</v>
      </c>
      <c r="T62" s="512">
        <v>1872</v>
      </c>
      <c r="U62" s="66"/>
      <c r="V62" s="512">
        <v>25</v>
      </c>
      <c r="W62" s="54">
        <v>1</v>
      </c>
      <c r="X62" s="54">
        <v>7</v>
      </c>
      <c r="Y62" s="512">
        <f t="shared" si="4"/>
        <v>1</v>
      </c>
      <c r="Z62" s="512" t="str">
        <f t="shared" si="5"/>
        <v>25_1</v>
      </c>
      <c r="AA62" s="512">
        <v>1957</v>
      </c>
      <c r="AB62" s="513"/>
      <c r="AC62" s="512">
        <v>25</v>
      </c>
      <c r="AD62" s="54">
        <v>1</v>
      </c>
      <c r="AE62" s="54">
        <v>7</v>
      </c>
      <c r="AF62" s="512">
        <f t="shared" si="6"/>
        <v>1</v>
      </c>
      <c r="AG62" s="512" t="str">
        <f t="shared" si="7"/>
        <v>25_1</v>
      </c>
      <c r="AH62" s="512">
        <v>2020</v>
      </c>
      <c r="AI62" s="512"/>
      <c r="AJ62" s="512">
        <v>25</v>
      </c>
      <c r="AK62" s="54">
        <v>1</v>
      </c>
      <c r="AL62" s="54">
        <v>7</v>
      </c>
      <c r="AM62" s="512">
        <f t="shared" si="13"/>
        <v>1</v>
      </c>
      <c r="AN62" s="512" t="str">
        <f t="shared" si="14"/>
        <v>25_1</v>
      </c>
      <c r="AO62" s="54">
        <v>2100</v>
      </c>
      <c r="AP62" s="490"/>
      <c r="AQ62" s="512">
        <v>25</v>
      </c>
      <c r="AR62" s="54">
        <v>1</v>
      </c>
      <c r="AS62" s="54">
        <v>7</v>
      </c>
      <c r="AT62" s="512">
        <f t="shared" si="15"/>
        <v>1</v>
      </c>
      <c r="AU62" s="512" t="str">
        <f t="shared" si="16"/>
        <v>25_1</v>
      </c>
      <c r="AV62" s="54">
        <v>2180</v>
      </c>
      <c r="AW62" s="490"/>
      <c r="AX62" s="512">
        <v>25</v>
      </c>
      <c r="AY62" s="54">
        <v>1</v>
      </c>
      <c r="AZ62" s="54">
        <v>7</v>
      </c>
      <c r="BA62" s="512">
        <f t="shared" si="17"/>
        <v>1</v>
      </c>
      <c r="BB62" s="512" t="str">
        <f t="shared" si="18"/>
        <v>25_1</v>
      </c>
      <c r="BC62" s="54">
        <v>2235</v>
      </c>
      <c r="BD62" s="490"/>
      <c r="BE62" s="512">
        <v>25</v>
      </c>
      <c r="BF62" s="54">
        <v>1</v>
      </c>
      <c r="BG62" s="54">
        <v>7</v>
      </c>
      <c r="BH62" s="512">
        <f t="shared" si="19"/>
        <v>1</v>
      </c>
      <c r="BI62" s="512" t="str">
        <f t="shared" si="20"/>
        <v>25_1</v>
      </c>
      <c r="BJ62" s="54">
        <v>2290</v>
      </c>
      <c r="BK62" s="54"/>
      <c r="BL62" s="512">
        <v>25</v>
      </c>
      <c r="BM62" s="54">
        <v>1</v>
      </c>
      <c r="BN62" s="54">
        <v>7</v>
      </c>
      <c r="BO62" s="512">
        <f t="shared" si="21"/>
        <v>1</v>
      </c>
      <c r="BP62" s="512" t="str">
        <f t="shared" si="22"/>
        <v>25_1</v>
      </c>
      <c r="BQ62" s="54">
        <v>2382</v>
      </c>
      <c r="BR62" s="513"/>
      <c r="BS62" s="512">
        <v>25</v>
      </c>
      <c r="BT62" s="54">
        <v>1</v>
      </c>
      <c r="BU62" s="54">
        <v>7</v>
      </c>
      <c r="BV62" s="512">
        <f t="shared" si="8"/>
        <v>1</v>
      </c>
      <c r="BW62" s="512" t="str">
        <f t="shared" si="9"/>
        <v>25_1</v>
      </c>
      <c r="BX62" s="514" t="str">
        <f t="shared" si="10"/>
        <v>25_1</v>
      </c>
      <c r="BY62" s="514">
        <f t="shared" si="11"/>
        <v>2290</v>
      </c>
      <c r="BZ62" s="514">
        <f t="shared" si="23"/>
        <v>2382</v>
      </c>
      <c r="CA62" s="605">
        <f t="shared" si="24"/>
        <v>2336</v>
      </c>
      <c r="CB62" s="515">
        <f t="shared" si="26"/>
        <v>14.926517571884984</v>
      </c>
      <c r="CC62" s="5"/>
      <c r="CD62" s="5"/>
      <c r="CE62" s="5"/>
      <c r="CF62" s="5"/>
      <c r="CG62" s="5"/>
      <c r="CH62" s="5"/>
      <c r="CI62" s="6"/>
    </row>
    <row r="63" spans="1:87" ht="10.5" customHeight="1" x14ac:dyDescent="0.25">
      <c r="A63" s="512">
        <v>25</v>
      </c>
      <c r="B63" s="54">
        <v>2</v>
      </c>
      <c r="C63" s="54">
        <v>9</v>
      </c>
      <c r="D63" s="512">
        <f t="shared" si="25"/>
        <v>2</v>
      </c>
      <c r="E63" s="512" t="str">
        <f t="shared" si="12"/>
        <v>25_2</v>
      </c>
      <c r="F63" s="512">
        <v>1846</v>
      </c>
      <c r="G63" s="457"/>
      <c r="H63" s="512">
        <v>25</v>
      </c>
      <c r="I63" s="54">
        <v>2</v>
      </c>
      <c r="J63" s="54">
        <v>9</v>
      </c>
      <c r="K63" s="512">
        <f t="shared" si="0"/>
        <v>2</v>
      </c>
      <c r="L63" s="512" t="str">
        <f t="shared" si="1"/>
        <v>25_2</v>
      </c>
      <c r="M63" s="512">
        <v>1909</v>
      </c>
      <c r="N63" s="66"/>
      <c r="O63" s="512">
        <v>25</v>
      </c>
      <c r="P63" s="54">
        <v>2</v>
      </c>
      <c r="Q63" s="54">
        <v>9</v>
      </c>
      <c r="R63" s="512">
        <f t="shared" si="2"/>
        <v>2</v>
      </c>
      <c r="S63" s="512" t="str">
        <f t="shared" si="3"/>
        <v>25_2</v>
      </c>
      <c r="T63" s="512">
        <v>1969</v>
      </c>
      <c r="U63" s="66"/>
      <c r="V63" s="512">
        <v>25</v>
      </c>
      <c r="W63" s="54">
        <v>2</v>
      </c>
      <c r="X63" s="54">
        <v>9</v>
      </c>
      <c r="Y63" s="512">
        <f t="shared" si="4"/>
        <v>2</v>
      </c>
      <c r="Z63" s="512" t="str">
        <f t="shared" si="5"/>
        <v>25_2</v>
      </c>
      <c r="AA63" s="512">
        <v>2054</v>
      </c>
      <c r="AB63" s="513"/>
      <c r="AC63" s="512">
        <v>25</v>
      </c>
      <c r="AD63" s="54">
        <v>2</v>
      </c>
      <c r="AE63" s="54">
        <v>9</v>
      </c>
      <c r="AF63" s="512">
        <f t="shared" si="6"/>
        <v>2</v>
      </c>
      <c r="AG63" s="512" t="str">
        <f t="shared" si="7"/>
        <v>25_2</v>
      </c>
      <c r="AH63" s="512">
        <v>2120</v>
      </c>
      <c r="AI63" s="512"/>
      <c r="AJ63" s="512">
        <v>25</v>
      </c>
      <c r="AK63" s="54">
        <v>2</v>
      </c>
      <c r="AL63" s="54">
        <v>9</v>
      </c>
      <c r="AM63" s="512">
        <f t="shared" si="13"/>
        <v>2</v>
      </c>
      <c r="AN63" s="512" t="str">
        <f t="shared" si="14"/>
        <v>25_2</v>
      </c>
      <c r="AO63" s="54">
        <v>2200</v>
      </c>
      <c r="AP63" s="490"/>
      <c r="AQ63" s="512">
        <v>25</v>
      </c>
      <c r="AR63" s="54">
        <v>2</v>
      </c>
      <c r="AS63" s="54">
        <v>9</v>
      </c>
      <c r="AT63" s="512">
        <f t="shared" si="15"/>
        <v>2</v>
      </c>
      <c r="AU63" s="512" t="str">
        <f t="shared" si="16"/>
        <v>25_2</v>
      </c>
      <c r="AV63" s="54">
        <v>2280</v>
      </c>
      <c r="AW63" s="490"/>
      <c r="AX63" s="512">
        <v>25</v>
      </c>
      <c r="AY63" s="54">
        <v>2</v>
      </c>
      <c r="AZ63" s="54">
        <v>9</v>
      </c>
      <c r="BA63" s="512">
        <f t="shared" si="17"/>
        <v>2</v>
      </c>
      <c r="BB63" s="512" t="str">
        <f t="shared" si="18"/>
        <v>25_2</v>
      </c>
      <c r="BC63" s="54">
        <v>2335</v>
      </c>
      <c r="BD63" s="490"/>
      <c r="BE63" s="512">
        <v>25</v>
      </c>
      <c r="BF63" s="54">
        <v>2</v>
      </c>
      <c r="BG63" s="54">
        <v>9</v>
      </c>
      <c r="BH63" s="512">
        <f t="shared" si="19"/>
        <v>2</v>
      </c>
      <c r="BI63" s="512" t="str">
        <f t="shared" si="20"/>
        <v>25_2</v>
      </c>
      <c r="BJ63" s="54">
        <v>2390</v>
      </c>
      <c r="BK63" s="54"/>
      <c r="BL63" s="512">
        <v>25</v>
      </c>
      <c r="BM63" s="54">
        <v>2</v>
      </c>
      <c r="BN63" s="54">
        <v>9</v>
      </c>
      <c r="BO63" s="512">
        <f t="shared" si="21"/>
        <v>2</v>
      </c>
      <c r="BP63" s="512" t="str">
        <f t="shared" si="22"/>
        <v>25_2</v>
      </c>
      <c r="BQ63" s="54">
        <v>2486</v>
      </c>
      <c r="BR63" s="513"/>
      <c r="BS63" s="512">
        <v>25</v>
      </c>
      <c r="BT63" s="54">
        <v>2</v>
      </c>
      <c r="BU63" s="54">
        <v>9</v>
      </c>
      <c r="BV63" s="512">
        <f t="shared" si="8"/>
        <v>2</v>
      </c>
      <c r="BW63" s="512" t="str">
        <f t="shared" si="9"/>
        <v>25_2</v>
      </c>
      <c r="BX63" s="514" t="str">
        <f t="shared" si="10"/>
        <v>25_2</v>
      </c>
      <c r="BY63" s="514">
        <f t="shared" si="11"/>
        <v>2390</v>
      </c>
      <c r="BZ63" s="514">
        <f t="shared" si="23"/>
        <v>2486</v>
      </c>
      <c r="CA63" s="605">
        <f t="shared" si="24"/>
        <v>2438</v>
      </c>
      <c r="CB63" s="515">
        <f t="shared" si="26"/>
        <v>15.578274760383387</v>
      </c>
      <c r="CC63" s="5"/>
      <c r="CD63" s="5"/>
      <c r="CE63" s="5"/>
      <c r="CF63" s="5"/>
      <c r="CG63" s="5"/>
      <c r="CH63" s="5"/>
      <c r="CI63" s="6"/>
    </row>
    <row r="64" spans="1:87" ht="10.5" customHeight="1" x14ac:dyDescent="0.25">
      <c r="A64" s="512">
        <v>25</v>
      </c>
      <c r="B64" s="54">
        <v>3</v>
      </c>
      <c r="C64" s="54">
        <v>10</v>
      </c>
      <c r="D64" s="512">
        <f t="shared" si="25"/>
        <v>3</v>
      </c>
      <c r="E64" s="512" t="str">
        <f t="shared" si="12"/>
        <v>25_3</v>
      </c>
      <c r="F64" s="512">
        <v>1898</v>
      </c>
      <c r="G64" s="457"/>
      <c r="H64" s="512">
        <v>25</v>
      </c>
      <c r="I64" s="54">
        <v>3</v>
      </c>
      <c r="J64" s="54">
        <v>10</v>
      </c>
      <c r="K64" s="512">
        <f t="shared" si="0"/>
        <v>3</v>
      </c>
      <c r="L64" s="512" t="str">
        <f t="shared" si="1"/>
        <v>25_3</v>
      </c>
      <c r="M64" s="512">
        <v>1963</v>
      </c>
      <c r="N64" s="66"/>
      <c r="O64" s="512">
        <v>25</v>
      </c>
      <c r="P64" s="54">
        <v>3</v>
      </c>
      <c r="Q64" s="54">
        <v>10</v>
      </c>
      <c r="R64" s="512">
        <f t="shared" si="2"/>
        <v>3</v>
      </c>
      <c r="S64" s="512" t="str">
        <f t="shared" si="3"/>
        <v>25_3</v>
      </c>
      <c r="T64" s="512">
        <v>2025</v>
      </c>
      <c r="U64" s="457"/>
      <c r="V64" s="512">
        <v>25</v>
      </c>
      <c r="W64" s="54">
        <v>3</v>
      </c>
      <c r="X64" s="54">
        <v>10</v>
      </c>
      <c r="Y64" s="512">
        <f t="shared" si="4"/>
        <v>3</v>
      </c>
      <c r="Z64" s="512" t="str">
        <f t="shared" si="5"/>
        <v>25_3</v>
      </c>
      <c r="AA64" s="512">
        <v>2110</v>
      </c>
      <c r="AB64" s="513"/>
      <c r="AC64" s="512">
        <v>25</v>
      </c>
      <c r="AD64" s="54">
        <v>3</v>
      </c>
      <c r="AE64" s="54">
        <v>10</v>
      </c>
      <c r="AF64" s="512">
        <f t="shared" si="6"/>
        <v>3</v>
      </c>
      <c r="AG64" s="512" t="str">
        <f t="shared" si="7"/>
        <v>25_3</v>
      </c>
      <c r="AH64" s="512">
        <v>2178</v>
      </c>
      <c r="AI64" s="512"/>
      <c r="AJ64" s="512">
        <v>25</v>
      </c>
      <c r="AK64" s="54">
        <v>3</v>
      </c>
      <c r="AL64" s="54">
        <v>10</v>
      </c>
      <c r="AM64" s="512">
        <f t="shared" si="13"/>
        <v>3</v>
      </c>
      <c r="AN64" s="512" t="str">
        <f t="shared" si="14"/>
        <v>25_3</v>
      </c>
      <c r="AO64" s="54">
        <v>2258</v>
      </c>
      <c r="AP64" s="490"/>
      <c r="AQ64" s="512">
        <v>25</v>
      </c>
      <c r="AR64" s="54">
        <v>3</v>
      </c>
      <c r="AS64" s="54">
        <v>10</v>
      </c>
      <c r="AT64" s="512">
        <f t="shared" si="15"/>
        <v>3</v>
      </c>
      <c r="AU64" s="512" t="str">
        <f t="shared" si="16"/>
        <v>25_3</v>
      </c>
      <c r="AV64" s="54">
        <v>2338</v>
      </c>
      <c r="AW64" s="490"/>
      <c r="AX64" s="512">
        <v>25</v>
      </c>
      <c r="AY64" s="54">
        <v>3</v>
      </c>
      <c r="AZ64" s="54">
        <v>10</v>
      </c>
      <c r="BA64" s="512">
        <f t="shared" si="17"/>
        <v>3</v>
      </c>
      <c r="BB64" s="512" t="str">
        <f t="shared" si="18"/>
        <v>25_3</v>
      </c>
      <c r="BC64" s="54">
        <v>2393</v>
      </c>
      <c r="BD64" s="490"/>
      <c r="BE64" s="512">
        <v>25</v>
      </c>
      <c r="BF64" s="54">
        <v>3</v>
      </c>
      <c r="BG64" s="54">
        <v>10</v>
      </c>
      <c r="BH64" s="512">
        <f t="shared" si="19"/>
        <v>3</v>
      </c>
      <c r="BI64" s="512" t="str">
        <f t="shared" si="20"/>
        <v>25_3</v>
      </c>
      <c r="BJ64" s="54">
        <v>2448</v>
      </c>
      <c r="BK64" s="54"/>
      <c r="BL64" s="512">
        <v>25</v>
      </c>
      <c r="BM64" s="54">
        <v>3</v>
      </c>
      <c r="BN64" s="54">
        <v>10</v>
      </c>
      <c r="BO64" s="512">
        <f t="shared" si="21"/>
        <v>3</v>
      </c>
      <c r="BP64" s="512" t="str">
        <f t="shared" si="22"/>
        <v>25_3</v>
      </c>
      <c r="BQ64" s="54">
        <v>2546</v>
      </c>
      <c r="BR64" s="513"/>
      <c r="BS64" s="512">
        <v>25</v>
      </c>
      <c r="BT64" s="54">
        <v>3</v>
      </c>
      <c r="BU64" s="54">
        <v>10</v>
      </c>
      <c r="BV64" s="512">
        <f t="shared" si="8"/>
        <v>3</v>
      </c>
      <c r="BW64" s="512" t="str">
        <f t="shared" si="9"/>
        <v>25_3</v>
      </c>
      <c r="BX64" s="514" t="str">
        <f t="shared" si="10"/>
        <v>25_3</v>
      </c>
      <c r="BY64" s="514">
        <f t="shared" si="11"/>
        <v>2448</v>
      </c>
      <c r="BZ64" s="514">
        <f t="shared" si="23"/>
        <v>2546</v>
      </c>
      <c r="CA64" s="605">
        <f t="shared" si="24"/>
        <v>2497</v>
      </c>
      <c r="CB64" s="515">
        <f t="shared" si="26"/>
        <v>15.955271565495208</v>
      </c>
      <c r="CC64" s="5"/>
      <c r="CD64" s="5"/>
      <c r="CE64" s="5"/>
      <c r="CF64" s="5"/>
      <c r="CG64" s="5"/>
      <c r="CH64" s="5"/>
      <c r="CI64" s="6"/>
    </row>
    <row r="65" spans="1:87" ht="10.5" customHeight="1" x14ac:dyDescent="0.25">
      <c r="A65" s="512">
        <v>25</v>
      </c>
      <c r="B65" s="54">
        <v>4</v>
      </c>
      <c r="C65" s="54">
        <v>11</v>
      </c>
      <c r="D65" s="512">
        <f t="shared" si="25"/>
        <v>4</v>
      </c>
      <c r="E65" s="512" t="str">
        <f t="shared" si="12"/>
        <v>25_4</v>
      </c>
      <c r="F65" s="512">
        <v>1956</v>
      </c>
      <c r="G65" s="457"/>
      <c r="H65" s="512">
        <v>25</v>
      </c>
      <c r="I65" s="54">
        <v>4</v>
      </c>
      <c r="J65" s="54">
        <v>11</v>
      </c>
      <c r="K65" s="512">
        <f t="shared" si="0"/>
        <v>4</v>
      </c>
      <c r="L65" s="512" t="str">
        <f t="shared" si="1"/>
        <v>25_4</v>
      </c>
      <c r="M65" s="512">
        <v>2023</v>
      </c>
      <c r="N65" s="66"/>
      <c r="O65" s="512">
        <v>25</v>
      </c>
      <c r="P65" s="54">
        <v>4</v>
      </c>
      <c r="Q65" s="54">
        <v>11</v>
      </c>
      <c r="R65" s="512">
        <f t="shared" si="2"/>
        <v>4</v>
      </c>
      <c r="S65" s="512" t="str">
        <f t="shared" si="3"/>
        <v>25_4</v>
      </c>
      <c r="T65" s="512">
        <v>2087</v>
      </c>
      <c r="U65" s="66"/>
      <c r="V65" s="512">
        <v>25</v>
      </c>
      <c r="W65" s="54">
        <v>4</v>
      </c>
      <c r="X65" s="54">
        <v>11</v>
      </c>
      <c r="Y65" s="512">
        <f t="shared" si="4"/>
        <v>4</v>
      </c>
      <c r="Z65" s="512" t="str">
        <f t="shared" si="5"/>
        <v>25_4</v>
      </c>
      <c r="AA65" s="512">
        <v>2172</v>
      </c>
      <c r="AB65" s="513"/>
      <c r="AC65" s="512">
        <v>25</v>
      </c>
      <c r="AD65" s="54">
        <v>4</v>
      </c>
      <c r="AE65" s="54">
        <v>11</v>
      </c>
      <c r="AF65" s="512">
        <f t="shared" si="6"/>
        <v>4</v>
      </c>
      <c r="AG65" s="512" t="str">
        <f t="shared" si="7"/>
        <v>25_4</v>
      </c>
      <c r="AH65" s="512">
        <v>2242</v>
      </c>
      <c r="AI65" s="512"/>
      <c r="AJ65" s="512">
        <v>25</v>
      </c>
      <c r="AK65" s="54">
        <v>4</v>
      </c>
      <c r="AL65" s="54">
        <v>11</v>
      </c>
      <c r="AM65" s="512">
        <f t="shared" si="13"/>
        <v>4</v>
      </c>
      <c r="AN65" s="512" t="str">
        <f t="shared" si="14"/>
        <v>25_4</v>
      </c>
      <c r="AO65" s="54">
        <v>2322</v>
      </c>
      <c r="AP65" s="490"/>
      <c r="AQ65" s="512">
        <v>25</v>
      </c>
      <c r="AR65" s="54">
        <v>4</v>
      </c>
      <c r="AS65" s="54">
        <v>11</v>
      </c>
      <c r="AT65" s="512">
        <f t="shared" si="15"/>
        <v>4</v>
      </c>
      <c r="AU65" s="512" t="str">
        <f t="shared" si="16"/>
        <v>25_4</v>
      </c>
      <c r="AV65" s="54">
        <v>2402</v>
      </c>
      <c r="AW65" s="490"/>
      <c r="AX65" s="512">
        <v>25</v>
      </c>
      <c r="AY65" s="54">
        <v>4</v>
      </c>
      <c r="AZ65" s="54">
        <v>11</v>
      </c>
      <c r="BA65" s="512">
        <f t="shared" si="17"/>
        <v>4</v>
      </c>
      <c r="BB65" s="512" t="str">
        <f t="shared" si="18"/>
        <v>25_4</v>
      </c>
      <c r="BC65" s="54">
        <v>2457</v>
      </c>
      <c r="BD65" s="490"/>
      <c r="BE65" s="512">
        <v>25</v>
      </c>
      <c r="BF65" s="54">
        <v>4</v>
      </c>
      <c r="BG65" s="54">
        <v>11</v>
      </c>
      <c r="BH65" s="512">
        <f t="shared" si="19"/>
        <v>4</v>
      </c>
      <c r="BI65" s="512" t="str">
        <f t="shared" si="20"/>
        <v>25_4</v>
      </c>
      <c r="BJ65" s="54">
        <v>2512</v>
      </c>
      <c r="BK65" s="54"/>
      <c r="BL65" s="512">
        <v>25</v>
      </c>
      <c r="BM65" s="54">
        <v>4</v>
      </c>
      <c r="BN65" s="54">
        <v>11</v>
      </c>
      <c r="BO65" s="512">
        <f t="shared" si="21"/>
        <v>4</v>
      </c>
      <c r="BP65" s="512" t="str">
        <f t="shared" si="22"/>
        <v>25_4</v>
      </c>
      <c r="BQ65" s="54">
        <v>2612</v>
      </c>
      <c r="BR65" s="513"/>
      <c r="BS65" s="512">
        <v>25</v>
      </c>
      <c r="BT65" s="54">
        <v>4</v>
      </c>
      <c r="BU65" s="54">
        <v>11</v>
      </c>
      <c r="BV65" s="512">
        <f t="shared" si="8"/>
        <v>4</v>
      </c>
      <c r="BW65" s="512" t="str">
        <f t="shared" si="9"/>
        <v>25_4</v>
      </c>
      <c r="BX65" s="514" t="str">
        <f t="shared" si="10"/>
        <v>25_4</v>
      </c>
      <c r="BY65" s="514">
        <f t="shared" si="11"/>
        <v>2512</v>
      </c>
      <c r="BZ65" s="514">
        <f t="shared" si="23"/>
        <v>2612</v>
      </c>
      <c r="CA65" s="605">
        <f t="shared" si="24"/>
        <v>2562</v>
      </c>
      <c r="CB65" s="515">
        <f t="shared" si="26"/>
        <v>16.370607028753994</v>
      </c>
      <c r="CC65" s="5"/>
      <c r="CD65" s="5"/>
      <c r="CE65" s="5"/>
      <c r="CF65" s="5"/>
      <c r="CG65" s="5"/>
      <c r="CH65" s="5"/>
      <c r="CI65" s="6"/>
    </row>
    <row r="66" spans="1:87" ht="10.5" customHeight="1" x14ac:dyDescent="0.25">
      <c r="A66" s="512">
        <v>25</v>
      </c>
      <c r="B66" s="54">
        <v>5</v>
      </c>
      <c r="C66" s="54">
        <v>12</v>
      </c>
      <c r="D66" s="512">
        <f t="shared" si="25"/>
        <v>5</v>
      </c>
      <c r="E66" s="512" t="str">
        <f t="shared" si="12"/>
        <v>25_5</v>
      </c>
      <c r="F66" s="512">
        <v>2016</v>
      </c>
      <c r="G66" s="457"/>
      <c r="H66" s="512">
        <v>25</v>
      </c>
      <c r="I66" s="54">
        <v>5</v>
      </c>
      <c r="J66" s="54">
        <v>12</v>
      </c>
      <c r="K66" s="512">
        <f t="shared" si="0"/>
        <v>5</v>
      </c>
      <c r="L66" s="512" t="str">
        <f t="shared" si="1"/>
        <v>25_5</v>
      </c>
      <c r="M66" s="512">
        <v>2085</v>
      </c>
      <c r="N66" s="457"/>
      <c r="O66" s="512">
        <v>25</v>
      </c>
      <c r="P66" s="54">
        <v>5</v>
      </c>
      <c r="Q66" s="54">
        <v>12</v>
      </c>
      <c r="R66" s="512">
        <f t="shared" si="2"/>
        <v>5</v>
      </c>
      <c r="S66" s="512" t="str">
        <f t="shared" si="3"/>
        <v>25_5</v>
      </c>
      <c r="T66" s="512">
        <v>2151</v>
      </c>
      <c r="U66" s="66"/>
      <c r="V66" s="512">
        <v>25</v>
      </c>
      <c r="W66" s="54">
        <v>5</v>
      </c>
      <c r="X66" s="54">
        <v>12</v>
      </c>
      <c r="Y66" s="512">
        <f t="shared" si="4"/>
        <v>5</v>
      </c>
      <c r="Z66" s="512" t="str">
        <f t="shared" si="5"/>
        <v>25_5</v>
      </c>
      <c r="AA66" s="512">
        <v>2236</v>
      </c>
      <c r="AB66" s="513"/>
      <c r="AC66" s="512">
        <v>25</v>
      </c>
      <c r="AD66" s="54">
        <v>5</v>
      </c>
      <c r="AE66" s="54">
        <v>12</v>
      </c>
      <c r="AF66" s="512">
        <f t="shared" si="6"/>
        <v>5</v>
      </c>
      <c r="AG66" s="512" t="str">
        <f t="shared" si="7"/>
        <v>25_5</v>
      </c>
      <c r="AH66" s="512">
        <v>2308</v>
      </c>
      <c r="AI66" s="512"/>
      <c r="AJ66" s="512">
        <v>25</v>
      </c>
      <c r="AK66" s="54">
        <v>5</v>
      </c>
      <c r="AL66" s="54">
        <v>12</v>
      </c>
      <c r="AM66" s="512">
        <f t="shared" si="13"/>
        <v>5</v>
      </c>
      <c r="AN66" s="512" t="str">
        <f t="shared" si="14"/>
        <v>25_5</v>
      </c>
      <c r="AO66" s="54">
        <v>2388</v>
      </c>
      <c r="AP66" s="490"/>
      <c r="AQ66" s="512">
        <v>25</v>
      </c>
      <c r="AR66" s="54">
        <v>5</v>
      </c>
      <c r="AS66" s="54">
        <v>12</v>
      </c>
      <c r="AT66" s="512">
        <f t="shared" si="15"/>
        <v>5</v>
      </c>
      <c r="AU66" s="512" t="str">
        <f t="shared" si="16"/>
        <v>25_5</v>
      </c>
      <c r="AV66" s="54">
        <v>2468</v>
      </c>
      <c r="AW66" s="490"/>
      <c r="AX66" s="512">
        <v>25</v>
      </c>
      <c r="AY66" s="54">
        <v>5</v>
      </c>
      <c r="AZ66" s="54">
        <v>12</v>
      </c>
      <c r="BA66" s="512">
        <f t="shared" si="17"/>
        <v>5</v>
      </c>
      <c r="BB66" s="512" t="str">
        <f t="shared" si="18"/>
        <v>25_5</v>
      </c>
      <c r="BC66" s="54">
        <v>2523</v>
      </c>
      <c r="BD66" s="490"/>
      <c r="BE66" s="512">
        <v>25</v>
      </c>
      <c r="BF66" s="54">
        <v>5</v>
      </c>
      <c r="BG66" s="54">
        <v>12</v>
      </c>
      <c r="BH66" s="512">
        <f t="shared" si="19"/>
        <v>5</v>
      </c>
      <c r="BI66" s="512" t="str">
        <f t="shared" si="20"/>
        <v>25_5</v>
      </c>
      <c r="BJ66" s="54">
        <v>2578</v>
      </c>
      <c r="BK66" s="54"/>
      <c r="BL66" s="512">
        <v>25</v>
      </c>
      <c r="BM66" s="54">
        <v>5</v>
      </c>
      <c r="BN66" s="54">
        <v>12</v>
      </c>
      <c r="BO66" s="512">
        <f t="shared" si="21"/>
        <v>5</v>
      </c>
      <c r="BP66" s="512" t="str">
        <f t="shared" si="22"/>
        <v>25_5</v>
      </c>
      <c r="BQ66" s="54">
        <v>2681</v>
      </c>
      <c r="BR66" s="513"/>
      <c r="BS66" s="512">
        <v>25</v>
      </c>
      <c r="BT66" s="54">
        <v>5</v>
      </c>
      <c r="BU66" s="54">
        <v>12</v>
      </c>
      <c r="BV66" s="512">
        <f t="shared" si="8"/>
        <v>5</v>
      </c>
      <c r="BW66" s="512" t="str">
        <f t="shared" si="9"/>
        <v>25_5</v>
      </c>
      <c r="BX66" s="514" t="str">
        <f t="shared" si="10"/>
        <v>25_5</v>
      </c>
      <c r="BY66" s="514">
        <f t="shared" si="11"/>
        <v>2578</v>
      </c>
      <c r="BZ66" s="514">
        <f t="shared" si="23"/>
        <v>2681</v>
      </c>
      <c r="CA66" s="605">
        <f t="shared" si="24"/>
        <v>2629.5</v>
      </c>
      <c r="CB66" s="515">
        <f t="shared" si="26"/>
        <v>16.80191693290735</v>
      </c>
      <c r="CC66" s="5"/>
      <c r="CD66" s="5"/>
      <c r="CE66" s="5"/>
      <c r="CF66" s="5"/>
      <c r="CG66" s="5"/>
      <c r="CH66" s="5"/>
      <c r="CI66" s="6"/>
    </row>
    <row r="67" spans="1:87" ht="10.5" customHeight="1" x14ac:dyDescent="0.25">
      <c r="A67" s="512">
        <v>25</v>
      </c>
      <c r="B67" s="54">
        <v>6</v>
      </c>
      <c r="C67" s="54">
        <v>13</v>
      </c>
      <c r="D67" s="512">
        <f t="shared" si="25"/>
        <v>6</v>
      </c>
      <c r="E67" s="512" t="str">
        <f t="shared" si="12"/>
        <v>25_6</v>
      </c>
      <c r="F67" s="512">
        <v>2083</v>
      </c>
      <c r="G67" s="457"/>
      <c r="H67" s="512">
        <v>25</v>
      </c>
      <c r="I67" s="54">
        <v>6</v>
      </c>
      <c r="J67" s="54">
        <v>13</v>
      </c>
      <c r="K67" s="512">
        <f t="shared" si="0"/>
        <v>6</v>
      </c>
      <c r="L67" s="512" t="str">
        <f t="shared" si="1"/>
        <v>25_6</v>
      </c>
      <c r="M67" s="512">
        <v>2154</v>
      </c>
      <c r="N67" s="66"/>
      <c r="O67" s="512">
        <v>25</v>
      </c>
      <c r="P67" s="54">
        <v>6</v>
      </c>
      <c r="Q67" s="54">
        <v>13</v>
      </c>
      <c r="R67" s="512">
        <f t="shared" si="2"/>
        <v>6</v>
      </c>
      <c r="S67" s="512" t="str">
        <f t="shared" si="3"/>
        <v>25_6</v>
      </c>
      <c r="T67" s="512">
        <v>2222</v>
      </c>
      <c r="U67" s="457"/>
      <c r="V67" s="512">
        <v>25</v>
      </c>
      <c r="W67" s="54">
        <v>6</v>
      </c>
      <c r="X67" s="54">
        <v>13</v>
      </c>
      <c r="Y67" s="512">
        <f t="shared" si="4"/>
        <v>6</v>
      </c>
      <c r="Z67" s="512" t="str">
        <f t="shared" si="5"/>
        <v>25_6</v>
      </c>
      <c r="AA67" s="512">
        <v>2307</v>
      </c>
      <c r="AB67" s="513"/>
      <c r="AC67" s="512">
        <v>25</v>
      </c>
      <c r="AD67" s="54">
        <v>6</v>
      </c>
      <c r="AE67" s="54">
        <v>13</v>
      </c>
      <c r="AF67" s="512">
        <f t="shared" si="6"/>
        <v>6</v>
      </c>
      <c r="AG67" s="512" t="str">
        <f t="shared" si="7"/>
        <v>25_6</v>
      </c>
      <c r="AH67" s="512">
        <v>2381</v>
      </c>
      <c r="AI67" s="512"/>
      <c r="AJ67" s="512">
        <v>25</v>
      </c>
      <c r="AK67" s="54">
        <v>6</v>
      </c>
      <c r="AL67" s="54">
        <v>13</v>
      </c>
      <c r="AM67" s="512">
        <f t="shared" si="13"/>
        <v>6</v>
      </c>
      <c r="AN67" s="512" t="str">
        <f t="shared" si="14"/>
        <v>25_6</v>
      </c>
      <c r="AO67" s="54">
        <v>2461</v>
      </c>
      <c r="AP67" s="490"/>
      <c r="AQ67" s="512">
        <v>25</v>
      </c>
      <c r="AR67" s="54">
        <v>6</v>
      </c>
      <c r="AS67" s="54">
        <v>13</v>
      </c>
      <c r="AT67" s="512">
        <f t="shared" si="15"/>
        <v>6</v>
      </c>
      <c r="AU67" s="512" t="str">
        <f t="shared" si="16"/>
        <v>25_6</v>
      </c>
      <c r="AV67" s="54">
        <v>2541</v>
      </c>
      <c r="AW67" s="490"/>
      <c r="AX67" s="512">
        <v>25</v>
      </c>
      <c r="AY67" s="54">
        <v>6</v>
      </c>
      <c r="AZ67" s="54">
        <v>13</v>
      </c>
      <c r="BA67" s="512">
        <f t="shared" si="17"/>
        <v>6</v>
      </c>
      <c r="BB67" s="512" t="str">
        <f t="shared" si="18"/>
        <v>25_6</v>
      </c>
      <c r="BC67" s="54">
        <v>2596</v>
      </c>
      <c r="BD67" s="490"/>
      <c r="BE67" s="512">
        <v>25</v>
      </c>
      <c r="BF67" s="54">
        <v>6</v>
      </c>
      <c r="BG67" s="54">
        <v>13</v>
      </c>
      <c r="BH67" s="512">
        <f t="shared" si="19"/>
        <v>6</v>
      </c>
      <c r="BI67" s="512" t="str">
        <f t="shared" si="20"/>
        <v>25_6</v>
      </c>
      <c r="BJ67" s="54">
        <v>2651</v>
      </c>
      <c r="BK67" s="54"/>
      <c r="BL67" s="512">
        <v>25</v>
      </c>
      <c r="BM67" s="54">
        <v>6</v>
      </c>
      <c r="BN67" s="54">
        <v>13</v>
      </c>
      <c r="BO67" s="512">
        <f t="shared" si="21"/>
        <v>6</v>
      </c>
      <c r="BP67" s="512" t="str">
        <f t="shared" si="22"/>
        <v>25_6</v>
      </c>
      <c r="BQ67" s="54">
        <v>2757</v>
      </c>
      <c r="BR67" s="513"/>
      <c r="BS67" s="512">
        <v>25</v>
      </c>
      <c r="BT67" s="54">
        <v>6</v>
      </c>
      <c r="BU67" s="54">
        <v>13</v>
      </c>
      <c r="BV67" s="512">
        <f t="shared" si="8"/>
        <v>6</v>
      </c>
      <c r="BW67" s="512" t="str">
        <f t="shared" si="9"/>
        <v>25_6</v>
      </c>
      <c r="BX67" s="514" t="str">
        <f t="shared" si="10"/>
        <v>25_6</v>
      </c>
      <c r="BY67" s="514">
        <f t="shared" si="11"/>
        <v>2651</v>
      </c>
      <c r="BZ67" s="514">
        <f t="shared" si="23"/>
        <v>2757</v>
      </c>
      <c r="CA67" s="605">
        <f t="shared" si="24"/>
        <v>2704</v>
      </c>
      <c r="CB67" s="515">
        <f t="shared" si="26"/>
        <v>17.277955271565496</v>
      </c>
      <c r="CC67" s="5"/>
      <c r="CD67" s="5"/>
      <c r="CE67" s="5"/>
      <c r="CF67" s="5"/>
      <c r="CG67" s="5"/>
      <c r="CH67" s="5"/>
      <c r="CI67" s="6"/>
    </row>
    <row r="68" spans="1:87" ht="10.5" customHeight="1" x14ac:dyDescent="0.25">
      <c r="A68" s="512">
        <v>25</v>
      </c>
      <c r="B68" s="54">
        <v>7</v>
      </c>
      <c r="C68" s="54">
        <v>14</v>
      </c>
      <c r="D68" s="512">
        <f t="shared" si="25"/>
        <v>7</v>
      </c>
      <c r="E68" s="512" t="str">
        <f t="shared" si="12"/>
        <v>25_7</v>
      </c>
      <c r="F68" s="512">
        <v>2153</v>
      </c>
      <c r="G68" s="457"/>
      <c r="H68" s="512">
        <v>25</v>
      </c>
      <c r="I68" s="54">
        <v>7</v>
      </c>
      <c r="J68" s="54">
        <v>14</v>
      </c>
      <c r="K68" s="512">
        <f t="shared" si="0"/>
        <v>7</v>
      </c>
      <c r="L68" s="512" t="str">
        <f t="shared" si="1"/>
        <v>25_7</v>
      </c>
      <c r="M68" s="512">
        <v>2226</v>
      </c>
      <c r="N68" s="66"/>
      <c r="O68" s="512">
        <v>25</v>
      </c>
      <c r="P68" s="54">
        <v>7</v>
      </c>
      <c r="Q68" s="54">
        <v>14</v>
      </c>
      <c r="R68" s="512">
        <f t="shared" si="2"/>
        <v>7</v>
      </c>
      <c r="S68" s="512" t="str">
        <f t="shared" si="3"/>
        <v>25_7</v>
      </c>
      <c r="T68" s="512">
        <v>2296</v>
      </c>
      <c r="U68" s="66"/>
      <c r="V68" s="512">
        <v>25</v>
      </c>
      <c r="W68" s="54">
        <v>7</v>
      </c>
      <c r="X68" s="54">
        <v>14</v>
      </c>
      <c r="Y68" s="512">
        <f t="shared" si="4"/>
        <v>7</v>
      </c>
      <c r="Z68" s="512" t="str">
        <f t="shared" si="5"/>
        <v>25_7</v>
      </c>
      <c r="AA68" s="512">
        <v>2381</v>
      </c>
      <c r="AB68" s="513"/>
      <c r="AC68" s="512">
        <v>25</v>
      </c>
      <c r="AD68" s="54">
        <v>7</v>
      </c>
      <c r="AE68" s="54">
        <v>14</v>
      </c>
      <c r="AF68" s="512">
        <f t="shared" si="6"/>
        <v>7</v>
      </c>
      <c r="AG68" s="512" t="str">
        <f t="shared" si="7"/>
        <v>25_7</v>
      </c>
      <c r="AH68" s="512">
        <v>2457</v>
      </c>
      <c r="AI68" s="512"/>
      <c r="AJ68" s="512">
        <v>25</v>
      </c>
      <c r="AK68" s="54">
        <v>7</v>
      </c>
      <c r="AL68" s="54">
        <v>14</v>
      </c>
      <c r="AM68" s="512">
        <f t="shared" si="13"/>
        <v>7</v>
      </c>
      <c r="AN68" s="512" t="str">
        <f t="shared" si="14"/>
        <v>25_7</v>
      </c>
      <c r="AO68" s="54">
        <v>2537</v>
      </c>
      <c r="AP68" s="490"/>
      <c r="AQ68" s="512">
        <v>25</v>
      </c>
      <c r="AR68" s="54">
        <v>7</v>
      </c>
      <c r="AS68" s="54">
        <v>14</v>
      </c>
      <c r="AT68" s="512">
        <f t="shared" si="15"/>
        <v>7</v>
      </c>
      <c r="AU68" s="512" t="str">
        <f t="shared" si="16"/>
        <v>25_7</v>
      </c>
      <c r="AV68" s="54">
        <v>2617</v>
      </c>
      <c r="AW68" s="490"/>
      <c r="AX68" s="512">
        <v>25</v>
      </c>
      <c r="AY68" s="54">
        <v>7</v>
      </c>
      <c r="AZ68" s="54">
        <v>14</v>
      </c>
      <c r="BA68" s="512">
        <f t="shared" si="17"/>
        <v>7</v>
      </c>
      <c r="BB68" s="512" t="str">
        <f t="shared" si="18"/>
        <v>25_7</v>
      </c>
      <c r="BC68" s="54">
        <v>2672</v>
      </c>
      <c r="BD68" s="490"/>
      <c r="BE68" s="512">
        <v>25</v>
      </c>
      <c r="BF68" s="54">
        <v>7</v>
      </c>
      <c r="BG68" s="54">
        <v>14</v>
      </c>
      <c r="BH68" s="512">
        <f t="shared" si="19"/>
        <v>7</v>
      </c>
      <c r="BI68" s="512" t="str">
        <f t="shared" si="20"/>
        <v>25_7</v>
      </c>
      <c r="BJ68" s="54">
        <v>2727</v>
      </c>
      <c r="BK68" s="54"/>
      <c r="BL68" s="512">
        <v>25</v>
      </c>
      <c r="BM68" s="54">
        <v>7</v>
      </c>
      <c r="BN68" s="54">
        <v>14</v>
      </c>
      <c r="BO68" s="512">
        <f t="shared" si="21"/>
        <v>7</v>
      </c>
      <c r="BP68" s="512" t="str">
        <f t="shared" si="22"/>
        <v>25_7</v>
      </c>
      <c r="BQ68" s="54">
        <v>2836</v>
      </c>
      <c r="BR68" s="513"/>
      <c r="BS68" s="512">
        <v>25</v>
      </c>
      <c r="BT68" s="54">
        <v>7</v>
      </c>
      <c r="BU68" s="54">
        <v>14</v>
      </c>
      <c r="BV68" s="512">
        <f t="shared" si="8"/>
        <v>7</v>
      </c>
      <c r="BW68" s="512" t="str">
        <f t="shared" si="9"/>
        <v>25_7</v>
      </c>
      <c r="BX68" s="514" t="str">
        <f t="shared" si="10"/>
        <v>25_7</v>
      </c>
      <c r="BY68" s="514">
        <f t="shared" si="11"/>
        <v>2727</v>
      </c>
      <c r="BZ68" s="514">
        <f t="shared" si="23"/>
        <v>2836</v>
      </c>
      <c r="CA68" s="605">
        <f t="shared" si="24"/>
        <v>2781.5</v>
      </c>
      <c r="CB68" s="515">
        <f t="shared" si="26"/>
        <v>17.773162939297123</v>
      </c>
      <c r="CC68" s="5"/>
      <c r="CD68" s="5"/>
      <c r="CE68" s="5"/>
      <c r="CF68" s="5"/>
      <c r="CG68" s="5"/>
      <c r="CH68" s="5"/>
      <c r="CI68" s="6"/>
    </row>
    <row r="69" spans="1:87" ht="10.5" customHeight="1" x14ac:dyDescent="0.25">
      <c r="A69" s="512">
        <v>25</v>
      </c>
      <c r="B69" s="54">
        <v>8</v>
      </c>
      <c r="C69" s="54">
        <v>15</v>
      </c>
      <c r="D69" s="512">
        <f t="shared" si="25"/>
        <v>8</v>
      </c>
      <c r="E69" s="512" t="str">
        <f t="shared" si="12"/>
        <v>25_8</v>
      </c>
      <c r="F69" s="512">
        <v>2216</v>
      </c>
      <c r="G69" s="457"/>
      <c r="H69" s="512">
        <v>25</v>
      </c>
      <c r="I69" s="54">
        <v>8</v>
      </c>
      <c r="J69" s="54">
        <v>15</v>
      </c>
      <c r="K69" s="512">
        <f t="shared" si="0"/>
        <v>8</v>
      </c>
      <c r="L69" s="512" t="str">
        <f t="shared" si="1"/>
        <v>25_8</v>
      </c>
      <c r="M69" s="512">
        <v>2291</v>
      </c>
      <c r="N69" s="66"/>
      <c r="O69" s="54">
        <v>25</v>
      </c>
      <c r="P69" s="54">
        <v>8</v>
      </c>
      <c r="Q69" s="54">
        <v>15</v>
      </c>
      <c r="R69" s="54">
        <f t="shared" si="2"/>
        <v>8</v>
      </c>
      <c r="S69" s="54" t="str">
        <f t="shared" si="3"/>
        <v>25_8</v>
      </c>
      <c r="T69" s="54">
        <v>2363</v>
      </c>
      <c r="U69" s="66"/>
      <c r="V69" s="54">
        <v>25</v>
      </c>
      <c r="W69" s="54">
        <v>8</v>
      </c>
      <c r="X69" s="54">
        <v>15</v>
      </c>
      <c r="Y69" s="54">
        <f t="shared" si="4"/>
        <v>8</v>
      </c>
      <c r="Z69" s="54" t="str">
        <f t="shared" si="5"/>
        <v>25_8</v>
      </c>
      <c r="AA69" s="512">
        <v>2448</v>
      </c>
      <c r="AB69" s="513"/>
      <c r="AC69" s="54">
        <v>25</v>
      </c>
      <c r="AD69" s="54">
        <v>8</v>
      </c>
      <c r="AE69" s="54">
        <v>15</v>
      </c>
      <c r="AF69" s="54">
        <f t="shared" si="6"/>
        <v>8</v>
      </c>
      <c r="AG69" s="54" t="str">
        <f t="shared" si="7"/>
        <v>25_8</v>
      </c>
      <c r="AH69" s="512">
        <v>2526</v>
      </c>
      <c r="AI69" s="512"/>
      <c r="AJ69" s="512">
        <v>25</v>
      </c>
      <c r="AK69" s="54">
        <v>8</v>
      </c>
      <c r="AL69" s="54">
        <v>15</v>
      </c>
      <c r="AM69" s="512">
        <f t="shared" si="13"/>
        <v>8</v>
      </c>
      <c r="AN69" s="512" t="str">
        <f t="shared" si="14"/>
        <v>25_8</v>
      </c>
      <c r="AO69" s="54">
        <v>2606</v>
      </c>
      <c r="AP69" s="490"/>
      <c r="AQ69" s="512">
        <v>25</v>
      </c>
      <c r="AR69" s="54">
        <v>8</v>
      </c>
      <c r="AS69" s="54">
        <v>15</v>
      </c>
      <c r="AT69" s="512">
        <f t="shared" si="15"/>
        <v>8</v>
      </c>
      <c r="AU69" s="512" t="str">
        <f t="shared" si="16"/>
        <v>25_8</v>
      </c>
      <c r="AV69" s="54">
        <v>2686</v>
      </c>
      <c r="AW69" s="490"/>
      <c r="AX69" s="512">
        <v>25</v>
      </c>
      <c r="AY69" s="54">
        <v>8</v>
      </c>
      <c r="AZ69" s="54">
        <v>15</v>
      </c>
      <c r="BA69" s="512">
        <f t="shared" si="17"/>
        <v>8</v>
      </c>
      <c r="BB69" s="512" t="str">
        <f t="shared" si="18"/>
        <v>25_8</v>
      </c>
      <c r="BC69" s="54">
        <v>2741</v>
      </c>
      <c r="BD69" s="490"/>
      <c r="BE69" s="512">
        <v>25</v>
      </c>
      <c r="BF69" s="54">
        <v>8</v>
      </c>
      <c r="BG69" s="54">
        <v>15</v>
      </c>
      <c r="BH69" s="512">
        <f t="shared" si="19"/>
        <v>8</v>
      </c>
      <c r="BI69" s="512" t="str">
        <f t="shared" si="20"/>
        <v>25_8</v>
      </c>
      <c r="BJ69" s="54">
        <v>2796</v>
      </c>
      <c r="BK69" s="54"/>
      <c r="BL69" s="512">
        <v>25</v>
      </c>
      <c r="BM69" s="54">
        <v>8</v>
      </c>
      <c r="BN69" s="54">
        <v>15</v>
      </c>
      <c r="BO69" s="512">
        <f t="shared" si="21"/>
        <v>8</v>
      </c>
      <c r="BP69" s="512" t="str">
        <f t="shared" si="22"/>
        <v>25_8</v>
      </c>
      <c r="BQ69" s="54">
        <v>2908</v>
      </c>
      <c r="BR69" s="513"/>
      <c r="BS69" s="512">
        <v>25</v>
      </c>
      <c r="BT69" s="54">
        <v>8</v>
      </c>
      <c r="BU69" s="54">
        <v>15</v>
      </c>
      <c r="BV69" s="512">
        <f t="shared" si="8"/>
        <v>8</v>
      </c>
      <c r="BW69" s="54" t="str">
        <f t="shared" si="9"/>
        <v>25_8</v>
      </c>
      <c r="BX69" s="514" t="str">
        <f t="shared" si="10"/>
        <v>25_8</v>
      </c>
      <c r="BY69" s="514">
        <f t="shared" si="11"/>
        <v>2796</v>
      </c>
      <c r="BZ69" s="514">
        <f t="shared" si="23"/>
        <v>2908</v>
      </c>
      <c r="CA69" s="605">
        <f t="shared" si="24"/>
        <v>2852</v>
      </c>
      <c r="CB69" s="515">
        <f t="shared" si="26"/>
        <v>18.223642172523963</v>
      </c>
      <c r="CC69" s="5"/>
      <c r="CD69" s="5"/>
      <c r="CE69" s="5"/>
      <c r="CF69" s="5"/>
      <c r="CG69" s="5"/>
      <c r="CH69" s="5"/>
      <c r="CI69" s="6"/>
    </row>
    <row r="70" spans="1:87" ht="10.5" customHeight="1" x14ac:dyDescent="0.25">
      <c r="A70" s="512">
        <v>25</v>
      </c>
      <c r="B70" s="54">
        <v>9</v>
      </c>
      <c r="C70" s="54">
        <v>16</v>
      </c>
      <c r="D70" s="512">
        <f t="shared" si="25"/>
        <v>9</v>
      </c>
      <c r="E70" s="512" t="str">
        <f t="shared" si="12"/>
        <v>25_9</v>
      </c>
      <c r="F70" s="512">
        <v>2287</v>
      </c>
      <c r="G70" s="457"/>
      <c r="H70" s="512">
        <v>25</v>
      </c>
      <c r="I70" s="54">
        <v>9</v>
      </c>
      <c r="J70" s="54">
        <v>16</v>
      </c>
      <c r="K70" s="512">
        <f t="shared" si="0"/>
        <v>9</v>
      </c>
      <c r="L70" s="512" t="str">
        <f t="shared" si="1"/>
        <v>25_9</v>
      </c>
      <c r="M70" s="512">
        <v>2365</v>
      </c>
      <c r="N70" s="66"/>
      <c r="O70" s="512">
        <v>25</v>
      </c>
      <c r="P70" s="54">
        <v>9</v>
      </c>
      <c r="Q70" s="54">
        <v>16</v>
      </c>
      <c r="R70" s="512">
        <f t="shared" si="2"/>
        <v>9</v>
      </c>
      <c r="S70" s="512" t="str">
        <f t="shared" si="3"/>
        <v>25_9</v>
      </c>
      <c r="T70" s="512">
        <v>2439</v>
      </c>
      <c r="U70" s="457"/>
      <c r="V70" s="512">
        <v>25</v>
      </c>
      <c r="W70" s="54">
        <v>9</v>
      </c>
      <c r="X70" s="54">
        <v>16</v>
      </c>
      <c r="Y70" s="512">
        <f t="shared" si="4"/>
        <v>9</v>
      </c>
      <c r="Z70" s="512" t="str">
        <f t="shared" si="5"/>
        <v>25_9</v>
      </c>
      <c r="AA70" s="512">
        <v>2524</v>
      </c>
      <c r="AB70" s="513"/>
      <c r="AC70" s="512">
        <v>25</v>
      </c>
      <c r="AD70" s="54">
        <v>9</v>
      </c>
      <c r="AE70" s="54">
        <v>16</v>
      </c>
      <c r="AF70" s="512">
        <f t="shared" si="6"/>
        <v>9</v>
      </c>
      <c r="AG70" s="512" t="str">
        <f t="shared" si="7"/>
        <v>25_9</v>
      </c>
      <c r="AH70" s="512">
        <v>2605</v>
      </c>
      <c r="AI70" s="512"/>
      <c r="AJ70" s="512">
        <v>25</v>
      </c>
      <c r="AK70" s="512">
        <v>9</v>
      </c>
      <c r="AL70" s="54">
        <v>16</v>
      </c>
      <c r="AM70" s="512">
        <f t="shared" si="13"/>
        <v>9</v>
      </c>
      <c r="AN70" s="512" t="str">
        <f t="shared" si="14"/>
        <v>25_9</v>
      </c>
      <c r="AO70" s="54">
        <v>2685</v>
      </c>
      <c r="AP70" s="490"/>
      <c r="AQ70" s="512">
        <v>25</v>
      </c>
      <c r="AR70" s="512">
        <v>9</v>
      </c>
      <c r="AS70" s="54">
        <v>16</v>
      </c>
      <c r="AT70" s="512">
        <f t="shared" si="15"/>
        <v>9</v>
      </c>
      <c r="AU70" s="512" t="str">
        <f t="shared" si="16"/>
        <v>25_9</v>
      </c>
      <c r="AV70" s="54">
        <v>2766</v>
      </c>
      <c r="AW70" s="490"/>
      <c r="AX70" s="512">
        <v>25</v>
      </c>
      <c r="AY70" s="512">
        <v>9</v>
      </c>
      <c r="AZ70" s="54">
        <v>16</v>
      </c>
      <c r="BA70" s="512">
        <f t="shared" si="17"/>
        <v>9</v>
      </c>
      <c r="BB70" s="512" t="str">
        <f t="shared" si="18"/>
        <v>25_9</v>
      </c>
      <c r="BC70" s="54">
        <v>2821</v>
      </c>
      <c r="BD70" s="490"/>
      <c r="BE70" s="512">
        <v>25</v>
      </c>
      <c r="BF70" s="512">
        <v>9</v>
      </c>
      <c r="BG70" s="54">
        <v>16</v>
      </c>
      <c r="BH70" s="512">
        <f t="shared" si="19"/>
        <v>9</v>
      </c>
      <c r="BI70" s="512" t="str">
        <f t="shared" si="20"/>
        <v>25_9</v>
      </c>
      <c r="BJ70" s="54">
        <v>2877</v>
      </c>
      <c r="BK70" s="54"/>
      <c r="BL70" s="512">
        <v>25</v>
      </c>
      <c r="BM70" s="512">
        <v>9</v>
      </c>
      <c r="BN70" s="54">
        <v>16</v>
      </c>
      <c r="BO70" s="512">
        <f t="shared" si="21"/>
        <v>9</v>
      </c>
      <c r="BP70" s="512" t="str">
        <f t="shared" si="22"/>
        <v>25_9</v>
      </c>
      <c r="BQ70" s="54">
        <v>2992</v>
      </c>
      <c r="BR70" s="513"/>
      <c r="BS70" s="512">
        <v>25</v>
      </c>
      <c r="BT70" s="54">
        <v>9</v>
      </c>
      <c r="BU70" s="54">
        <v>16</v>
      </c>
      <c r="BV70" s="512">
        <f t="shared" si="8"/>
        <v>9</v>
      </c>
      <c r="BW70" s="512" t="str">
        <f t="shared" si="9"/>
        <v>25_9</v>
      </c>
      <c r="BX70" s="514" t="str">
        <f t="shared" si="10"/>
        <v>25_9</v>
      </c>
      <c r="BY70" s="514">
        <f t="shared" si="11"/>
        <v>2877</v>
      </c>
      <c r="BZ70" s="514">
        <f t="shared" si="23"/>
        <v>2992</v>
      </c>
      <c r="CA70" s="605">
        <f t="shared" si="24"/>
        <v>2934.5</v>
      </c>
      <c r="CB70" s="515">
        <f t="shared" si="26"/>
        <v>18.750798722044728</v>
      </c>
      <c r="CC70" s="5"/>
      <c r="CD70" s="5"/>
      <c r="CE70" s="5"/>
      <c r="CF70" s="5"/>
      <c r="CG70" s="5"/>
      <c r="CH70" s="5"/>
      <c r="CI70" s="6"/>
    </row>
    <row r="71" spans="1:87" ht="10.5" customHeight="1" x14ac:dyDescent="0.25">
      <c r="A71" s="512">
        <v>25</v>
      </c>
      <c r="B71" s="54">
        <v>10</v>
      </c>
      <c r="C71" s="54">
        <v>17</v>
      </c>
      <c r="D71" s="512">
        <f t="shared" si="25"/>
        <v>10</v>
      </c>
      <c r="E71" s="512" t="str">
        <f t="shared" si="12"/>
        <v>25_10</v>
      </c>
      <c r="F71" s="512">
        <v>2345</v>
      </c>
      <c r="G71" s="457"/>
      <c r="H71" s="512">
        <v>25</v>
      </c>
      <c r="I71" s="54">
        <v>10</v>
      </c>
      <c r="J71" s="54">
        <v>17</v>
      </c>
      <c r="K71" s="512">
        <f t="shared" si="0"/>
        <v>10</v>
      </c>
      <c r="L71" s="512" t="str">
        <f t="shared" si="1"/>
        <v>25_10</v>
      </c>
      <c r="M71" s="512">
        <v>2425</v>
      </c>
      <c r="N71" s="457"/>
      <c r="O71" s="512">
        <v>25</v>
      </c>
      <c r="P71" s="54">
        <v>10</v>
      </c>
      <c r="Q71" s="54">
        <v>17</v>
      </c>
      <c r="R71" s="512">
        <f t="shared" si="2"/>
        <v>10</v>
      </c>
      <c r="S71" s="512" t="str">
        <f t="shared" si="3"/>
        <v>25_10</v>
      </c>
      <c r="T71" s="512">
        <v>2501</v>
      </c>
      <c r="U71" s="66"/>
      <c r="V71" s="512">
        <v>25</v>
      </c>
      <c r="W71" s="54">
        <v>10</v>
      </c>
      <c r="X71" s="54">
        <v>17</v>
      </c>
      <c r="Y71" s="512">
        <f t="shared" si="4"/>
        <v>10</v>
      </c>
      <c r="Z71" s="512" t="str">
        <f t="shared" si="5"/>
        <v>25_10</v>
      </c>
      <c r="AA71" s="512">
        <v>2586</v>
      </c>
      <c r="AB71" s="513"/>
      <c r="AC71" s="512">
        <v>25</v>
      </c>
      <c r="AD71" s="54">
        <v>10</v>
      </c>
      <c r="AE71" s="54">
        <v>17</v>
      </c>
      <c r="AF71" s="512">
        <f t="shared" si="6"/>
        <v>10</v>
      </c>
      <c r="AG71" s="512" t="str">
        <f t="shared" si="7"/>
        <v>25_10</v>
      </c>
      <c r="AH71" s="512">
        <v>2669</v>
      </c>
      <c r="AI71" s="512"/>
      <c r="AJ71" s="512">
        <v>25</v>
      </c>
      <c r="AK71" s="512">
        <v>10</v>
      </c>
      <c r="AL71" s="54">
        <v>17</v>
      </c>
      <c r="AM71" s="512">
        <f t="shared" si="13"/>
        <v>10</v>
      </c>
      <c r="AN71" s="512" t="str">
        <f t="shared" si="14"/>
        <v>25_10</v>
      </c>
      <c r="AO71" s="54">
        <v>2749</v>
      </c>
      <c r="AP71" s="490"/>
      <c r="AQ71" s="512">
        <v>25</v>
      </c>
      <c r="AR71" s="512">
        <v>10</v>
      </c>
      <c r="AS71" s="54">
        <v>17</v>
      </c>
      <c r="AT71" s="512">
        <f t="shared" si="15"/>
        <v>10</v>
      </c>
      <c r="AU71" s="512" t="str">
        <f t="shared" si="16"/>
        <v>25_10</v>
      </c>
      <c r="AV71" s="54">
        <v>2831</v>
      </c>
      <c r="AW71" s="490"/>
      <c r="AX71" s="512">
        <v>25</v>
      </c>
      <c r="AY71" s="512">
        <v>10</v>
      </c>
      <c r="AZ71" s="54">
        <v>17</v>
      </c>
      <c r="BA71" s="512">
        <f t="shared" si="17"/>
        <v>10</v>
      </c>
      <c r="BB71" s="512" t="str">
        <f t="shared" si="18"/>
        <v>25_10</v>
      </c>
      <c r="BC71" s="54">
        <v>2888</v>
      </c>
      <c r="BD71" s="490"/>
      <c r="BE71" s="512">
        <v>25</v>
      </c>
      <c r="BF71" s="512">
        <v>10</v>
      </c>
      <c r="BG71" s="54">
        <v>17</v>
      </c>
      <c r="BH71" s="512">
        <f t="shared" si="19"/>
        <v>10</v>
      </c>
      <c r="BI71" s="512" t="str">
        <f t="shared" si="20"/>
        <v>25_10</v>
      </c>
      <c r="BJ71" s="54">
        <v>2946</v>
      </c>
      <c r="BK71" s="54"/>
      <c r="BL71" s="512">
        <v>25</v>
      </c>
      <c r="BM71" s="512">
        <v>10</v>
      </c>
      <c r="BN71" s="54">
        <v>17</v>
      </c>
      <c r="BO71" s="512">
        <f t="shared" si="21"/>
        <v>10</v>
      </c>
      <c r="BP71" s="512" t="str">
        <f t="shared" si="22"/>
        <v>25_10</v>
      </c>
      <c r="BQ71" s="54">
        <v>3064</v>
      </c>
      <c r="BR71" s="513"/>
      <c r="BS71" s="512">
        <v>25</v>
      </c>
      <c r="BT71" s="54">
        <v>10</v>
      </c>
      <c r="BU71" s="54">
        <v>17</v>
      </c>
      <c r="BV71" s="512">
        <f t="shared" si="8"/>
        <v>10</v>
      </c>
      <c r="BW71" s="512" t="str">
        <f t="shared" si="9"/>
        <v>25_10</v>
      </c>
      <c r="BX71" s="514" t="str">
        <f t="shared" si="10"/>
        <v>25_10</v>
      </c>
      <c r="BY71" s="514">
        <f t="shared" si="11"/>
        <v>2946</v>
      </c>
      <c r="BZ71" s="514">
        <f t="shared" si="23"/>
        <v>3064</v>
      </c>
      <c r="CA71" s="605">
        <f t="shared" si="24"/>
        <v>3005</v>
      </c>
      <c r="CB71" s="515">
        <f t="shared" si="26"/>
        <v>19.201277955271564</v>
      </c>
      <c r="CC71" s="5"/>
      <c r="CD71" s="5"/>
      <c r="CE71" s="5"/>
      <c r="CF71" s="5"/>
      <c r="CG71" s="5"/>
      <c r="CH71" s="5"/>
      <c r="CI71" s="6"/>
    </row>
    <row r="72" spans="1:87" ht="10.5" customHeight="1" x14ac:dyDescent="0.25">
      <c r="A72" s="512">
        <v>25</v>
      </c>
      <c r="B72" s="54">
        <v>11</v>
      </c>
      <c r="C72" s="54">
        <v>18</v>
      </c>
      <c r="D72" s="512">
        <f t="shared" si="25"/>
        <v>11</v>
      </c>
      <c r="E72" s="512" t="str">
        <f t="shared" si="12"/>
        <v>25_11</v>
      </c>
      <c r="F72" s="512">
        <v>2413</v>
      </c>
      <c r="G72" s="457"/>
      <c r="H72" s="512">
        <v>25</v>
      </c>
      <c r="I72" s="54">
        <v>11</v>
      </c>
      <c r="J72" s="54">
        <v>18</v>
      </c>
      <c r="K72" s="512">
        <f t="shared" si="0"/>
        <v>11</v>
      </c>
      <c r="L72" s="512" t="str">
        <f t="shared" si="1"/>
        <v>25_11</v>
      </c>
      <c r="M72" s="512">
        <v>2495</v>
      </c>
      <c r="N72" s="66"/>
      <c r="O72" s="512">
        <v>25</v>
      </c>
      <c r="P72" s="54">
        <v>11</v>
      </c>
      <c r="Q72" s="54">
        <v>18</v>
      </c>
      <c r="R72" s="512">
        <f t="shared" si="2"/>
        <v>11</v>
      </c>
      <c r="S72" s="512" t="str">
        <f t="shared" si="3"/>
        <v>25_11</v>
      </c>
      <c r="T72" s="512">
        <v>2574</v>
      </c>
      <c r="U72" s="66"/>
      <c r="V72" s="512">
        <v>25</v>
      </c>
      <c r="W72" s="54">
        <v>11</v>
      </c>
      <c r="X72" s="54">
        <v>18</v>
      </c>
      <c r="Y72" s="512">
        <f t="shared" si="4"/>
        <v>11</v>
      </c>
      <c r="Z72" s="512" t="str">
        <f t="shared" si="5"/>
        <v>25_11</v>
      </c>
      <c r="AA72" s="512">
        <v>2659</v>
      </c>
      <c r="AB72" s="513"/>
      <c r="AC72" s="512">
        <v>25</v>
      </c>
      <c r="AD72" s="54">
        <v>11</v>
      </c>
      <c r="AE72" s="54">
        <v>18</v>
      </c>
      <c r="AF72" s="512">
        <f t="shared" si="6"/>
        <v>11</v>
      </c>
      <c r="AG72" s="512" t="str">
        <f t="shared" si="7"/>
        <v>25_11</v>
      </c>
      <c r="AH72" s="512">
        <v>2744</v>
      </c>
      <c r="AI72" s="512"/>
      <c r="AJ72" s="512">
        <v>25</v>
      </c>
      <c r="AK72" s="512">
        <v>11</v>
      </c>
      <c r="AL72" s="54">
        <v>18</v>
      </c>
      <c r="AM72" s="512">
        <f t="shared" si="13"/>
        <v>11</v>
      </c>
      <c r="AN72" s="512" t="str">
        <f t="shared" si="14"/>
        <v>25_11</v>
      </c>
      <c r="AO72" s="54">
        <v>2826</v>
      </c>
      <c r="AP72" s="490"/>
      <c r="AQ72" s="512">
        <v>25</v>
      </c>
      <c r="AR72" s="512">
        <v>11</v>
      </c>
      <c r="AS72" s="54">
        <v>18</v>
      </c>
      <c r="AT72" s="512">
        <f t="shared" si="15"/>
        <v>11</v>
      </c>
      <c r="AU72" s="512" t="str">
        <f t="shared" si="16"/>
        <v>25_11</v>
      </c>
      <c r="AV72" s="54">
        <v>2911</v>
      </c>
      <c r="AW72" s="490"/>
      <c r="AX72" s="512">
        <v>25</v>
      </c>
      <c r="AY72" s="512">
        <v>11</v>
      </c>
      <c r="AZ72" s="54">
        <v>18</v>
      </c>
      <c r="BA72" s="512">
        <f t="shared" si="17"/>
        <v>11</v>
      </c>
      <c r="BB72" s="512" t="str">
        <f t="shared" si="18"/>
        <v>25_11</v>
      </c>
      <c r="BC72" s="54">
        <v>2969</v>
      </c>
      <c r="BD72" s="490"/>
      <c r="BE72" s="512">
        <v>25</v>
      </c>
      <c r="BF72" s="512">
        <v>11</v>
      </c>
      <c r="BG72" s="54">
        <v>18</v>
      </c>
      <c r="BH72" s="512">
        <f t="shared" si="19"/>
        <v>11</v>
      </c>
      <c r="BI72" s="512" t="str">
        <f t="shared" si="20"/>
        <v>25_11</v>
      </c>
      <c r="BJ72" s="54">
        <v>3028</v>
      </c>
      <c r="BK72" s="54"/>
      <c r="BL72" s="512">
        <v>25</v>
      </c>
      <c r="BM72" s="512">
        <v>11</v>
      </c>
      <c r="BN72" s="54">
        <v>18</v>
      </c>
      <c r="BO72" s="512">
        <f t="shared" si="21"/>
        <v>11</v>
      </c>
      <c r="BP72" s="512" t="str">
        <f t="shared" si="22"/>
        <v>25_11</v>
      </c>
      <c r="BQ72" s="54">
        <v>3149</v>
      </c>
      <c r="BR72" s="513"/>
      <c r="BS72" s="512">
        <v>25</v>
      </c>
      <c r="BT72" s="54">
        <v>11</v>
      </c>
      <c r="BU72" s="54">
        <v>18</v>
      </c>
      <c r="BV72" s="512">
        <f t="shared" si="8"/>
        <v>11</v>
      </c>
      <c r="BW72" s="512" t="str">
        <f t="shared" si="9"/>
        <v>25_11</v>
      </c>
      <c r="BX72" s="514" t="str">
        <f t="shared" si="10"/>
        <v>25_11</v>
      </c>
      <c r="BY72" s="514">
        <f t="shared" si="11"/>
        <v>3028</v>
      </c>
      <c r="BZ72" s="514">
        <f t="shared" si="23"/>
        <v>3149</v>
      </c>
      <c r="CA72" s="605">
        <f t="shared" si="24"/>
        <v>3088.5</v>
      </c>
      <c r="CB72" s="515">
        <f t="shared" si="26"/>
        <v>19.734824281150161</v>
      </c>
      <c r="CC72" s="5"/>
      <c r="CD72" s="5"/>
      <c r="CE72" s="5"/>
      <c r="CF72" s="5"/>
      <c r="CG72" s="5"/>
      <c r="CH72" s="5"/>
      <c r="CI72" s="6"/>
    </row>
    <row r="73" spans="1:87" ht="10.5" customHeight="1" x14ac:dyDescent="0.25">
      <c r="A73" s="512">
        <v>30</v>
      </c>
      <c r="B73" s="54">
        <v>0</v>
      </c>
      <c r="C73" s="54">
        <v>6</v>
      </c>
      <c r="D73" s="512">
        <f t="shared" si="25"/>
        <v>0</v>
      </c>
      <c r="E73" s="512" t="str">
        <f t="shared" si="12"/>
        <v>30_0</v>
      </c>
      <c r="F73" s="512">
        <v>1707</v>
      </c>
      <c r="G73" s="457"/>
      <c r="H73" s="512">
        <v>30</v>
      </c>
      <c r="I73" s="54">
        <v>0</v>
      </c>
      <c r="J73" s="54">
        <v>6</v>
      </c>
      <c r="K73" s="512">
        <f t="shared" si="0"/>
        <v>0</v>
      </c>
      <c r="L73" s="512" t="str">
        <f t="shared" si="1"/>
        <v>30_0</v>
      </c>
      <c r="M73" s="512">
        <v>1765</v>
      </c>
      <c r="N73" s="66"/>
      <c r="O73" s="512">
        <v>30</v>
      </c>
      <c r="P73" s="54">
        <v>0</v>
      </c>
      <c r="Q73" s="54">
        <v>6</v>
      </c>
      <c r="R73" s="512">
        <f t="shared" si="2"/>
        <v>0</v>
      </c>
      <c r="S73" s="512" t="str">
        <f t="shared" si="3"/>
        <v>30_0</v>
      </c>
      <c r="T73" s="512">
        <v>1821</v>
      </c>
      <c r="U73" s="457"/>
      <c r="V73" s="512">
        <v>30</v>
      </c>
      <c r="W73" s="54">
        <v>0</v>
      </c>
      <c r="X73" s="54">
        <v>6</v>
      </c>
      <c r="Y73" s="512">
        <f t="shared" si="4"/>
        <v>0</v>
      </c>
      <c r="Z73" s="512" t="str">
        <f t="shared" si="5"/>
        <v>30_0</v>
      </c>
      <c r="AA73" s="512">
        <v>1906</v>
      </c>
      <c r="AB73" s="513"/>
      <c r="AC73" s="512">
        <v>30</v>
      </c>
      <c r="AD73" s="54">
        <v>0</v>
      </c>
      <c r="AE73" s="54">
        <v>6</v>
      </c>
      <c r="AF73" s="512">
        <f t="shared" si="6"/>
        <v>0</v>
      </c>
      <c r="AG73" s="512" t="str">
        <f t="shared" si="7"/>
        <v>30_0</v>
      </c>
      <c r="AH73" s="512">
        <v>1967</v>
      </c>
      <c r="AI73" s="512"/>
      <c r="AJ73" s="512">
        <v>30</v>
      </c>
      <c r="AK73" s="512">
        <v>0</v>
      </c>
      <c r="AL73" s="54">
        <v>6</v>
      </c>
      <c r="AM73" s="512">
        <f t="shared" si="13"/>
        <v>0</v>
      </c>
      <c r="AN73" s="512" t="str">
        <f t="shared" si="14"/>
        <v>30_0</v>
      </c>
      <c r="AO73" s="54">
        <v>2047</v>
      </c>
      <c r="AP73" s="490"/>
      <c r="AQ73" s="512">
        <v>30</v>
      </c>
      <c r="AR73" s="512">
        <v>0</v>
      </c>
      <c r="AS73" s="54">
        <v>6</v>
      </c>
      <c r="AT73" s="512">
        <f t="shared" si="15"/>
        <v>0</v>
      </c>
      <c r="AU73" s="512" t="str">
        <f t="shared" si="16"/>
        <v>30_0</v>
      </c>
      <c r="AV73" s="54">
        <v>2127</v>
      </c>
      <c r="AW73" s="490"/>
      <c r="AX73" s="512">
        <v>30</v>
      </c>
      <c r="AY73" s="512">
        <v>0</v>
      </c>
      <c r="AZ73" s="54">
        <v>6</v>
      </c>
      <c r="BA73" s="512">
        <f t="shared" si="17"/>
        <v>0</v>
      </c>
      <c r="BB73" s="512" t="str">
        <f t="shared" si="18"/>
        <v>30_0</v>
      </c>
      <c r="BC73" s="54">
        <v>2182</v>
      </c>
      <c r="BD73" s="490"/>
      <c r="BE73" s="512">
        <v>30</v>
      </c>
      <c r="BF73" s="512">
        <v>0</v>
      </c>
      <c r="BG73" s="54">
        <v>6</v>
      </c>
      <c r="BH73" s="512">
        <f t="shared" si="19"/>
        <v>0</v>
      </c>
      <c r="BI73" s="512" t="str">
        <f t="shared" si="20"/>
        <v>30_0</v>
      </c>
      <c r="BJ73" s="54">
        <v>2237</v>
      </c>
      <c r="BK73" s="54"/>
      <c r="BL73" s="512">
        <v>30</v>
      </c>
      <c r="BM73" s="512">
        <v>0</v>
      </c>
      <c r="BN73" s="54">
        <v>6</v>
      </c>
      <c r="BO73" s="512">
        <f t="shared" si="21"/>
        <v>0</v>
      </c>
      <c r="BP73" s="512" t="str">
        <f t="shared" si="22"/>
        <v>30_0</v>
      </c>
      <c r="BQ73" s="54">
        <v>2326</v>
      </c>
      <c r="BR73" s="513"/>
      <c r="BS73" s="512">
        <v>30</v>
      </c>
      <c r="BT73" s="54">
        <v>0</v>
      </c>
      <c r="BU73" s="54">
        <v>6</v>
      </c>
      <c r="BV73" s="512">
        <f t="shared" si="8"/>
        <v>0</v>
      </c>
      <c r="BW73" s="512" t="str">
        <f t="shared" si="9"/>
        <v>30_0</v>
      </c>
      <c r="BX73" s="514" t="str">
        <f t="shared" si="10"/>
        <v>30_0</v>
      </c>
      <c r="BY73" s="514">
        <f t="shared" si="11"/>
        <v>2237</v>
      </c>
      <c r="BZ73" s="514">
        <f t="shared" si="23"/>
        <v>2326</v>
      </c>
      <c r="CA73" s="605">
        <f t="shared" si="24"/>
        <v>2281.5</v>
      </c>
      <c r="CB73" s="515">
        <f t="shared" si="26"/>
        <v>14.578274760383387</v>
      </c>
      <c r="CC73" s="5"/>
      <c r="CD73" s="5"/>
      <c r="CE73" s="5"/>
      <c r="CF73" s="5"/>
      <c r="CG73" s="5"/>
      <c r="CH73" s="5"/>
      <c r="CI73" s="6"/>
    </row>
    <row r="74" spans="1:87" ht="10.5" customHeight="1" x14ac:dyDescent="0.25">
      <c r="A74" s="512">
        <v>30</v>
      </c>
      <c r="B74" s="54">
        <v>1</v>
      </c>
      <c r="C74" s="54">
        <v>8</v>
      </c>
      <c r="D74" s="512">
        <f t="shared" si="25"/>
        <v>1</v>
      </c>
      <c r="E74" s="512" t="str">
        <f t="shared" si="12"/>
        <v>30_1</v>
      </c>
      <c r="F74" s="512">
        <v>1800</v>
      </c>
      <c r="G74" s="457"/>
      <c r="H74" s="512">
        <v>30</v>
      </c>
      <c r="I74" s="54">
        <v>1</v>
      </c>
      <c r="J74" s="54">
        <v>8</v>
      </c>
      <c r="K74" s="512">
        <f t="shared" si="0"/>
        <v>1</v>
      </c>
      <c r="L74" s="512" t="str">
        <f t="shared" si="1"/>
        <v>30_1</v>
      </c>
      <c r="M74" s="512">
        <v>1861</v>
      </c>
      <c r="N74" s="66"/>
      <c r="O74" s="512">
        <v>30</v>
      </c>
      <c r="P74" s="54">
        <v>1</v>
      </c>
      <c r="Q74" s="54">
        <v>8</v>
      </c>
      <c r="R74" s="512">
        <f t="shared" si="2"/>
        <v>1</v>
      </c>
      <c r="S74" s="512" t="str">
        <f t="shared" si="3"/>
        <v>30_1</v>
      </c>
      <c r="T74" s="512">
        <v>1920</v>
      </c>
      <c r="U74" s="66"/>
      <c r="V74" s="512">
        <v>30</v>
      </c>
      <c r="W74" s="54">
        <v>1</v>
      </c>
      <c r="X74" s="54">
        <v>8</v>
      </c>
      <c r="Y74" s="512">
        <f t="shared" si="4"/>
        <v>1</v>
      </c>
      <c r="Z74" s="512" t="str">
        <f t="shared" si="5"/>
        <v>30_1</v>
      </c>
      <c r="AA74" s="512">
        <v>2005</v>
      </c>
      <c r="AB74" s="513"/>
      <c r="AC74" s="512">
        <v>30</v>
      </c>
      <c r="AD74" s="54">
        <v>1</v>
      </c>
      <c r="AE74" s="54">
        <v>8</v>
      </c>
      <c r="AF74" s="512">
        <f t="shared" si="6"/>
        <v>1</v>
      </c>
      <c r="AG74" s="512" t="str">
        <f t="shared" si="7"/>
        <v>30_1</v>
      </c>
      <c r="AH74" s="512">
        <v>2069</v>
      </c>
      <c r="AI74" s="512"/>
      <c r="AJ74" s="512">
        <v>30</v>
      </c>
      <c r="AK74" s="512">
        <v>1</v>
      </c>
      <c r="AL74" s="54">
        <v>8</v>
      </c>
      <c r="AM74" s="512">
        <f t="shared" si="13"/>
        <v>1</v>
      </c>
      <c r="AN74" s="512" t="str">
        <f t="shared" si="14"/>
        <v>30_1</v>
      </c>
      <c r="AO74" s="54">
        <v>2149</v>
      </c>
      <c r="AP74" s="490"/>
      <c r="AQ74" s="512">
        <v>30</v>
      </c>
      <c r="AR74" s="512">
        <v>1</v>
      </c>
      <c r="AS74" s="54">
        <v>8</v>
      </c>
      <c r="AT74" s="512">
        <f t="shared" si="15"/>
        <v>1</v>
      </c>
      <c r="AU74" s="512" t="str">
        <f t="shared" si="16"/>
        <v>30_1</v>
      </c>
      <c r="AV74" s="54">
        <v>2229</v>
      </c>
      <c r="AW74" s="490"/>
      <c r="AX74" s="512">
        <v>30</v>
      </c>
      <c r="AY74" s="512">
        <v>1</v>
      </c>
      <c r="AZ74" s="54">
        <v>8</v>
      </c>
      <c r="BA74" s="512">
        <f t="shared" si="17"/>
        <v>1</v>
      </c>
      <c r="BB74" s="512" t="str">
        <f t="shared" si="18"/>
        <v>30_1</v>
      </c>
      <c r="BC74" s="54">
        <v>2284</v>
      </c>
      <c r="BD74" s="490"/>
      <c r="BE74" s="512">
        <v>30</v>
      </c>
      <c r="BF74" s="512">
        <v>1</v>
      </c>
      <c r="BG74" s="54">
        <v>8</v>
      </c>
      <c r="BH74" s="512">
        <f t="shared" si="19"/>
        <v>1</v>
      </c>
      <c r="BI74" s="512" t="str">
        <f t="shared" si="20"/>
        <v>30_1</v>
      </c>
      <c r="BJ74" s="54">
        <v>2339</v>
      </c>
      <c r="BK74" s="54"/>
      <c r="BL74" s="512">
        <v>30</v>
      </c>
      <c r="BM74" s="512">
        <v>1</v>
      </c>
      <c r="BN74" s="54">
        <v>8</v>
      </c>
      <c r="BO74" s="512">
        <f t="shared" si="21"/>
        <v>1</v>
      </c>
      <c r="BP74" s="512" t="str">
        <f t="shared" si="22"/>
        <v>30_1</v>
      </c>
      <c r="BQ74" s="54">
        <v>2433</v>
      </c>
      <c r="BR74" s="513"/>
      <c r="BS74" s="512">
        <v>30</v>
      </c>
      <c r="BT74" s="54">
        <v>1</v>
      </c>
      <c r="BU74" s="54">
        <v>8</v>
      </c>
      <c r="BV74" s="512">
        <f t="shared" si="8"/>
        <v>1</v>
      </c>
      <c r="BW74" s="512" t="str">
        <f t="shared" si="9"/>
        <v>30_1</v>
      </c>
      <c r="BX74" s="514" t="str">
        <f t="shared" si="10"/>
        <v>30_1</v>
      </c>
      <c r="BY74" s="514">
        <f t="shared" si="11"/>
        <v>2339</v>
      </c>
      <c r="BZ74" s="514">
        <f t="shared" si="23"/>
        <v>2433</v>
      </c>
      <c r="CA74" s="605">
        <f t="shared" si="24"/>
        <v>2386</v>
      </c>
      <c r="CB74" s="515">
        <f t="shared" si="26"/>
        <v>15.246006389776358</v>
      </c>
      <c r="CC74" s="5"/>
      <c r="CD74" s="5"/>
      <c r="CE74" s="5"/>
      <c r="CF74" s="5"/>
      <c r="CG74" s="5"/>
      <c r="CH74" s="5"/>
      <c r="CI74" s="6"/>
    </row>
    <row r="75" spans="1:87" ht="10.5" customHeight="1" x14ac:dyDescent="0.25">
      <c r="A75" s="512">
        <v>30</v>
      </c>
      <c r="B75" s="54">
        <v>2</v>
      </c>
      <c r="C75" s="54">
        <v>10</v>
      </c>
      <c r="D75" s="512">
        <f t="shared" si="25"/>
        <v>2</v>
      </c>
      <c r="E75" s="512" t="str">
        <f t="shared" si="12"/>
        <v>30_2</v>
      </c>
      <c r="F75" s="512">
        <v>1898</v>
      </c>
      <c r="G75" s="457"/>
      <c r="H75" s="512">
        <v>30</v>
      </c>
      <c r="I75" s="54">
        <v>2</v>
      </c>
      <c r="J75" s="54">
        <v>10</v>
      </c>
      <c r="K75" s="512">
        <f t="shared" si="0"/>
        <v>2</v>
      </c>
      <c r="L75" s="512" t="str">
        <f t="shared" si="1"/>
        <v>30_2</v>
      </c>
      <c r="M75" s="512">
        <v>1963</v>
      </c>
      <c r="N75" s="66"/>
      <c r="O75" s="512">
        <v>30</v>
      </c>
      <c r="P75" s="54">
        <v>2</v>
      </c>
      <c r="Q75" s="54">
        <v>10</v>
      </c>
      <c r="R75" s="512">
        <f t="shared" si="2"/>
        <v>2</v>
      </c>
      <c r="S75" s="512" t="str">
        <f t="shared" si="3"/>
        <v>30_2</v>
      </c>
      <c r="T75" s="512">
        <v>2025</v>
      </c>
      <c r="U75" s="66"/>
      <c r="V75" s="512">
        <v>30</v>
      </c>
      <c r="W75" s="54">
        <v>2</v>
      </c>
      <c r="X75" s="54">
        <v>10</v>
      </c>
      <c r="Y75" s="512">
        <f t="shared" si="4"/>
        <v>2</v>
      </c>
      <c r="Z75" s="512" t="str">
        <f t="shared" si="5"/>
        <v>30_2</v>
      </c>
      <c r="AA75" s="512">
        <v>2110</v>
      </c>
      <c r="AB75" s="513"/>
      <c r="AC75" s="512">
        <v>30</v>
      </c>
      <c r="AD75" s="54">
        <v>2</v>
      </c>
      <c r="AE75" s="54">
        <v>10</v>
      </c>
      <c r="AF75" s="512">
        <f t="shared" si="6"/>
        <v>2</v>
      </c>
      <c r="AG75" s="512" t="str">
        <f t="shared" si="7"/>
        <v>30_2</v>
      </c>
      <c r="AH75" s="512">
        <v>2178</v>
      </c>
      <c r="AI75" s="512"/>
      <c r="AJ75" s="512">
        <v>30</v>
      </c>
      <c r="AK75" s="512">
        <v>2</v>
      </c>
      <c r="AL75" s="54">
        <v>10</v>
      </c>
      <c r="AM75" s="512">
        <f t="shared" si="13"/>
        <v>2</v>
      </c>
      <c r="AN75" s="512" t="str">
        <f t="shared" si="14"/>
        <v>30_2</v>
      </c>
      <c r="AO75" s="54">
        <v>2258</v>
      </c>
      <c r="AP75" s="490"/>
      <c r="AQ75" s="512">
        <v>30</v>
      </c>
      <c r="AR75" s="512">
        <v>2</v>
      </c>
      <c r="AS75" s="54">
        <v>10</v>
      </c>
      <c r="AT75" s="512">
        <f t="shared" si="15"/>
        <v>2</v>
      </c>
      <c r="AU75" s="512" t="str">
        <f t="shared" si="16"/>
        <v>30_2</v>
      </c>
      <c r="AV75" s="54">
        <v>2338</v>
      </c>
      <c r="AW75" s="490"/>
      <c r="AX75" s="512">
        <v>30</v>
      </c>
      <c r="AY75" s="512">
        <v>2</v>
      </c>
      <c r="AZ75" s="54">
        <v>10</v>
      </c>
      <c r="BA75" s="512">
        <f t="shared" si="17"/>
        <v>2</v>
      </c>
      <c r="BB75" s="512" t="str">
        <f t="shared" si="18"/>
        <v>30_2</v>
      </c>
      <c r="BC75" s="54">
        <v>2393</v>
      </c>
      <c r="BD75" s="490"/>
      <c r="BE75" s="512">
        <v>30</v>
      </c>
      <c r="BF75" s="512">
        <v>2</v>
      </c>
      <c r="BG75" s="54">
        <v>10</v>
      </c>
      <c r="BH75" s="512">
        <f t="shared" si="19"/>
        <v>2</v>
      </c>
      <c r="BI75" s="512" t="str">
        <f t="shared" si="20"/>
        <v>30_2</v>
      </c>
      <c r="BJ75" s="54">
        <v>2448</v>
      </c>
      <c r="BK75" s="54"/>
      <c r="BL75" s="512">
        <v>30</v>
      </c>
      <c r="BM75" s="512">
        <v>2</v>
      </c>
      <c r="BN75" s="54">
        <v>10</v>
      </c>
      <c r="BO75" s="512">
        <f t="shared" si="21"/>
        <v>2</v>
      </c>
      <c r="BP75" s="512" t="str">
        <f t="shared" si="22"/>
        <v>30_2</v>
      </c>
      <c r="BQ75" s="54">
        <v>2546</v>
      </c>
      <c r="BR75" s="513"/>
      <c r="BS75" s="512">
        <v>30</v>
      </c>
      <c r="BT75" s="54">
        <v>2</v>
      </c>
      <c r="BU75" s="54">
        <v>10</v>
      </c>
      <c r="BV75" s="512">
        <f t="shared" si="8"/>
        <v>2</v>
      </c>
      <c r="BW75" s="512" t="str">
        <f t="shared" si="9"/>
        <v>30_2</v>
      </c>
      <c r="BX75" s="514" t="str">
        <f t="shared" si="10"/>
        <v>30_2</v>
      </c>
      <c r="BY75" s="514">
        <f t="shared" si="11"/>
        <v>2448</v>
      </c>
      <c r="BZ75" s="514">
        <f t="shared" si="23"/>
        <v>2546</v>
      </c>
      <c r="CA75" s="605">
        <f t="shared" si="24"/>
        <v>2497</v>
      </c>
      <c r="CB75" s="515">
        <f t="shared" si="26"/>
        <v>15.955271565495208</v>
      </c>
      <c r="CC75" s="5"/>
      <c r="CD75" s="5"/>
      <c r="CE75" s="5"/>
      <c r="CF75" s="5"/>
      <c r="CG75" s="5"/>
      <c r="CH75" s="5"/>
      <c r="CI75" s="6"/>
    </row>
    <row r="76" spans="1:87" ht="10.5" customHeight="1" x14ac:dyDescent="0.25">
      <c r="A76" s="512">
        <v>30</v>
      </c>
      <c r="B76" s="54">
        <v>3</v>
      </c>
      <c r="C76" s="54">
        <v>12</v>
      </c>
      <c r="D76" s="512">
        <f t="shared" si="25"/>
        <v>3</v>
      </c>
      <c r="E76" s="512" t="str">
        <f t="shared" si="12"/>
        <v>30_3</v>
      </c>
      <c r="F76" s="512">
        <v>2016</v>
      </c>
      <c r="G76" s="457"/>
      <c r="H76" s="512">
        <v>30</v>
      </c>
      <c r="I76" s="54">
        <v>3</v>
      </c>
      <c r="J76" s="54">
        <v>12</v>
      </c>
      <c r="K76" s="512">
        <f t="shared" si="0"/>
        <v>3</v>
      </c>
      <c r="L76" s="512" t="str">
        <f t="shared" si="1"/>
        <v>30_3</v>
      </c>
      <c r="M76" s="512">
        <v>2085</v>
      </c>
      <c r="N76" s="457"/>
      <c r="O76" s="512">
        <v>30</v>
      </c>
      <c r="P76" s="54">
        <v>3</v>
      </c>
      <c r="Q76" s="54">
        <v>12</v>
      </c>
      <c r="R76" s="512">
        <f t="shared" si="2"/>
        <v>3</v>
      </c>
      <c r="S76" s="512" t="str">
        <f t="shared" si="3"/>
        <v>30_3</v>
      </c>
      <c r="T76" s="512">
        <v>2151</v>
      </c>
      <c r="U76" s="457"/>
      <c r="V76" s="512">
        <v>30</v>
      </c>
      <c r="W76" s="54">
        <v>3</v>
      </c>
      <c r="X76" s="54">
        <v>12</v>
      </c>
      <c r="Y76" s="512">
        <f t="shared" si="4"/>
        <v>3</v>
      </c>
      <c r="Z76" s="512" t="str">
        <f t="shared" si="5"/>
        <v>30_3</v>
      </c>
      <c r="AA76" s="512">
        <v>2236</v>
      </c>
      <c r="AB76" s="513"/>
      <c r="AC76" s="512">
        <v>30</v>
      </c>
      <c r="AD76" s="54">
        <v>3</v>
      </c>
      <c r="AE76" s="54">
        <v>12</v>
      </c>
      <c r="AF76" s="512">
        <f t="shared" si="6"/>
        <v>3</v>
      </c>
      <c r="AG76" s="512" t="str">
        <f t="shared" si="7"/>
        <v>30_3</v>
      </c>
      <c r="AH76" s="512">
        <v>2308</v>
      </c>
      <c r="AI76" s="512"/>
      <c r="AJ76" s="512">
        <v>30</v>
      </c>
      <c r="AK76" s="512">
        <v>3</v>
      </c>
      <c r="AL76" s="54">
        <v>12</v>
      </c>
      <c r="AM76" s="512">
        <f t="shared" si="13"/>
        <v>3</v>
      </c>
      <c r="AN76" s="512" t="str">
        <f t="shared" si="14"/>
        <v>30_3</v>
      </c>
      <c r="AO76" s="54">
        <v>2388</v>
      </c>
      <c r="AP76" s="490"/>
      <c r="AQ76" s="512">
        <v>30</v>
      </c>
      <c r="AR76" s="512">
        <v>3</v>
      </c>
      <c r="AS76" s="54">
        <v>12</v>
      </c>
      <c r="AT76" s="512">
        <f t="shared" si="15"/>
        <v>3</v>
      </c>
      <c r="AU76" s="512" t="str">
        <f t="shared" si="16"/>
        <v>30_3</v>
      </c>
      <c r="AV76" s="54">
        <v>2468</v>
      </c>
      <c r="AW76" s="490"/>
      <c r="AX76" s="512">
        <v>30</v>
      </c>
      <c r="AY76" s="512">
        <v>3</v>
      </c>
      <c r="AZ76" s="54">
        <v>12</v>
      </c>
      <c r="BA76" s="512">
        <f t="shared" si="17"/>
        <v>3</v>
      </c>
      <c r="BB76" s="512" t="str">
        <f t="shared" si="18"/>
        <v>30_3</v>
      </c>
      <c r="BC76" s="54">
        <v>2523</v>
      </c>
      <c r="BD76" s="490"/>
      <c r="BE76" s="512">
        <v>30</v>
      </c>
      <c r="BF76" s="512">
        <v>3</v>
      </c>
      <c r="BG76" s="54">
        <v>12</v>
      </c>
      <c r="BH76" s="512">
        <f t="shared" si="19"/>
        <v>3</v>
      </c>
      <c r="BI76" s="512" t="str">
        <f t="shared" si="20"/>
        <v>30_3</v>
      </c>
      <c r="BJ76" s="54">
        <v>2578</v>
      </c>
      <c r="BK76" s="54"/>
      <c r="BL76" s="512">
        <v>30</v>
      </c>
      <c r="BM76" s="512">
        <v>3</v>
      </c>
      <c r="BN76" s="54">
        <v>12</v>
      </c>
      <c r="BO76" s="512">
        <f t="shared" si="21"/>
        <v>3</v>
      </c>
      <c r="BP76" s="512" t="str">
        <f t="shared" si="22"/>
        <v>30_3</v>
      </c>
      <c r="BQ76" s="54">
        <v>2681</v>
      </c>
      <c r="BR76" s="513"/>
      <c r="BS76" s="512">
        <v>30</v>
      </c>
      <c r="BT76" s="54">
        <v>3</v>
      </c>
      <c r="BU76" s="54">
        <v>12</v>
      </c>
      <c r="BV76" s="512">
        <f t="shared" si="8"/>
        <v>3</v>
      </c>
      <c r="BW76" s="512" t="str">
        <f t="shared" si="9"/>
        <v>30_3</v>
      </c>
      <c r="BX76" s="514" t="str">
        <f t="shared" si="10"/>
        <v>30_3</v>
      </c>
      <c r="BY76" s="514">
        <f t="shared" si="11"/>
        <v>2578</v>
      </c>
      <c r="BZ76" s="514">
        <f t="shared" si="23"/>
        <v>2681</v>
      </c>
      <c r="CA76" s="605">
        <f t="shared" si="24"/>
        <v>2629.5</v>
      </c>
      <c r="CB76" s="515">
        <f t="shared" si="26"/>
        <v>16.80191693290735</v>
      </c>
      <c r="CC76" s="5"/>
      <c r="CD76" s="5"/>
      <c r="CE76" s="5"/>
      <c r="CF76" s="5"/>
      <c r="CG76" s="5"/>
      <c r="CH76" s="5"/>
      <c r="CI76" s="6"/>
    </row>
    <row r="77" spans="1:87" ht="10.5" customHeight="1" x14ac:dyDescent="0.25">
      <c r="A77" s="512">
        <v>30</v>
      </c>
      <c r="B77" s="54">
        <v>4</v>
      </c>
      <c r="C77" s="54">
        <v>13</v>
      </c>
      <c r="D77" s="512">
        <f t="shared" si="25"/>
        <v>4</v>
      </c>
      <c r="E77" s="512" t="str">
        <f t="shared" si="12"/>
        <v>30_4</v>
      </c>
      <c r="F77" s="512">
        <v>2083</v>
      </c>
      <c r="G77" s="457"/>
      <c r="H77" s="512">
        <v>30</v>
      </c>
      <c r="I77" s="54">
        <v>4</v>
      </c>
      <c r="J77" s="54">
        <v>13</v>
      </c>
      <c r="K77" s="512">
        <f t="shared" si="0"/>
        <v>4</v>
      </c>
      <c r="L77" s="512" t="str">
        <f t="shared" si="1"/>
        <v>30_4</v>
      </c>
      <c r="M77" s="512">
        <v>2154</v>
      </c>
      <c r="N77" s="66"/>
      <c r="O77" s="512">
        <v>30</v>
      </c>
      <c r="P77" s="54">
        <v>4</v>
      </c>
      <c r="Q77" s="54">
        <v>13</v>
      </c>
      <c r="R77" s="512">
        <f t="shared" si="2"/>
        <v>4</v>
      </c>
      <c r="S77" s="512" t="str">
        <f t="shared" si="3"/>
        <v>30_4</v>
      </c>
      <c r="T77" s="512">
        <v>2222</v>
      </c>
      <c r="U77" s="66"/>
      <c r="V77" s="512">
        <v>30</v>
      </c>
      <c r="W77" s="54">
        <v>4</v>
      </c>
      <c r="X77" s="54">
        <v>13</v>
      </c>
      <c r="Y77" s="512">
        <f t="shared" si="4"/>
        <v>4</v>
      </c>
      <c r="Z77" s="512" t="str">
        <f t="shared" si="5"/>
        <v>30_4</v>
      </c>
      <c r="AA77" s="512">
        <v>2307</v>
      </c>
      <c r="AB77" s="513"/>
      <c r="AC77" s="512">
        <v>30</v>
      </c>
      <c r="AD77" s="54">
        <v>4</v>
      </c>
      <c r="AE77" s="54">
        <v>13</v>
      </c>
      <c r="AF77" s="512">
        <f t="shared" si="6"/>
        <v>4</v>
      </c>
      <c r="AG77" s="512" t="str">
        <f t="shared" si="7"/>
        <v>30_4</v>
      </c>
      <c r="AH77" s="512">
        <v>2381</v>
      </c>
      <c r="AI77" s="512"/>
      <c r="AJ77" s="512">
        <v>30</v>
      </c>
      <c r="AK77" s="512">
        <v>4</v>
      </c>
      <c r="AL77" s="54">
        <v>13</v>
      </c>
      <c r="AM77" s="512">
        <f t="shared" si="13"/>
        <v>4</v>
      </c>
      <c r="AN77" s="512" t="str">
        <f t="shared" si="14"/>
        <v>30_4</v>
      </c>
      <c r="AO77" s="54">
        <v>2461</v>
      </c>
      <c r="AP77" s="490"/>
      <c r="AQ77" s="512">
        <v>30</v>
      </c>
      <c r="AR77" s="512">
        <v>4</v>
      </c>
      <c r="AS77" s="54">
        <v>13</v>
      </c>
      <c r="AT77" s="512">
        <f t="shared" si="15"/>
        <v>4</v>
      </c>
      <c r="AU77" s="512" t="str">
        <f t="shared" si="16"/>
        <v>30_4</v>
      </c>
      <c r="AV77" s="54">
        <v>2541</v>
      </c>
      <c r="AW77" s="490"/>
      <c r="AX77" s="512">
        <v>30</v>
      </c>
      <c r="AY77" s="512">
        <v>4</v>
      </c>
      <c r="AZ77" s="54">
        <v>13</v>
      </c>
      <c r="BA77" s="512">
        <f t="shared" si="17"/>
        <v>4</v>
      </c>
      <c r="BB77" s="512" t="str">
        <f t="shared" si="18"/>
        <v>30_4</v>
      </c>
      <c r="BC77" s="54">
        <v>2596</v>
      </c>
      <c r="BD77" s="490"/>
      <c r="BE77" s="512">
        <v>30</v>
      </c>
      <c r="BF77" s="512">
        <v>4</v>
      </c>
      <c r="BG77" s="54">
        <v>13</v>
      </c>
      <c r="BH77" s="512">
        <f t="shared" si="19"/>
        <v>4</v>
      </c>
      <c r="BI77" s="512" t="str">
        <f t="shared" si="20"/>
        <v>30_4</v>
      </c>
      <c r="BJ77" s="54">
        <v>2651</v>
      </c>
      <c r="BK77" s="54"/>
      <c r="BL77" s="512">
        <v>30</v>
      </c>
      <c r="BM77" s="512">
        <v>4</v>
      </c>
      <c r="BN77" s="54">
        <v>13</v>
      </c>
      <c r="BO77" s="512">
        <f t="shared" si="21"/>
        <v>4</v>
      </c>
      <c r="BP77" s="512" t="str">
        <f t="shared" si="22"/>
        <v>30_4</v>
      </c>
      <c r="BQ77" s="54">
        <v>2757</v>
      </c>
      <c r="BR77" s="513"/>
      <c r="BS77" s="512">
        <v>30</v>
      </c>
      <c r="BT77" s="54">
        <v>4</v>
      </c>
      <c r="BU77" s="54">
        <v>13</v>
      </c>
      <c r="BV77" s="512">
        <f t="shared" si="8"/>
        <v>4</v>
      </c>
      <c r="BW77" s="512" t="str">
        <f t="shared" si="9"/>
        <v>30_4</v>
      </c>
      <c r="BX77" s="514" t="str">
        <f t="shared" si="10"/>
        <v>30_4</v>
      </c>
      <c r="BY77" s="514">
        <f t="shared" si="11"/>
        <v>2651</v>
      </c>
      <c r="BZ77" s="514">
        <f t="shared" si="23"/>
        <v>2757</v>
      </c>
      <c r="CA77" s="605">
        <f t="shared" si="24"/>
        <v>2704</v>
      </c>
      <c r="CB77" s="515">
        <f t="shared" si="26"/>
        <v>17.277955271565496</v>
      </c>
      <c r="CC77" s="5"/>
      <c r="CD77" s="5"/>
      <c r="CE77" s="5"/>
      <c r="CF77" s="5"/>
      <c r="CG77" s="5"/>
      <c r="CH77" s="5"/>
      <c r="CI77" s="6"/>
    </row>
    <row r="78" spans="1:87" ht="10.5" customHeight="1" x14ac:dyDescent="0.25">
      <c r="A78" s="512">
        <v>30</v>
      </c>
      <c r="B78" s="54">
        <v>5</v>
      </c>
      <c r="C78" s="54">
        <v>14</v>
      </c>
      <c r="D78" s="512">
        <f t="shared" si="25"/>
        <v>5</v>
      </c>
      <c r="E78" s="512" t="str">
        <f t="shared" si="12"/>
        <v>30_5</v>
      </c>
      <c r="F78" s="512">
        <v>2153</v>
      </c>
      <c r="G78" s="457"/>
      <c r="H78" s="512">
        <v>30</v>
      </c>
      <c r="I78" s="54">
        <v>5</v>
      </c>
      <c r="J78" s="54">
        <v>14</v>
      </c>
      <c r="K78" s="512">
        <f t="shared" si="0"/>
        <v>5</v>
      </c>
      <c r="L78" s="512" t="str">
        <f t="shared" si="1"/>
        <v>30_5</v>
      </c>
      <c r="M78" s="512">
        <v>2226</v>
      </c>
      <c r="N78" s="66"/>
      <c r="O78" s="512">
        <v>30</v>
      </c>
      <c r="P78" s="54">
        <v>5</v>
      </c>
      <c r="Q78" s="54">
        <v>14</v>
      </c>
      <c r="R78" s="512">
        <f t="shared" si="2"/>
        <v>5</v>
      </c>
      <c r="S78" s="512" t="str">
        <f t="shared" si="3"/>
        <v>30_5</v>
      </c>
      <c r="T78" s="512">
        <v>2296</v>
      </c>
      <c r="U78" s="66"/>
      <c r="V78" s="512">
        <v>30</v>
      </c>
      <c r="W78" s="54">
        <v>5</v>
      </c>
      <c r="X78" s="54">
        <v>14</v>
      </c>
      <c r="Y78" s="512">
        <f t="shared" si="4"/>
        <v>5</v>
      </c>
      <c r="Z78" s="512" t="str">
        <f t="shared" si="5"/>
        <v>30_5</v>
      </c>
      <c r="AA78" s="512">
        <v>2381</v>
      </c>
      <c r="AB78" s="513"/>
      <c r="AC78" s="512">
        <v>30</v>
      </c>
      <c r="AD78" s="54">
        <v>5</v>
      </c>
      <c r="AE78" s="54">
        <v>14</v>
      </c>
      <c r="AF78" s="512">
        <f t="shared" si="6"/>
        <v>5</v>
      </c>
      <c r="AG78" s="512" t="str">
        <f t="shared" si="7"/>
        <v>30_5</v>
      </c>
      <c r="AH78" s="512">
        <v>2457</v>
      </c>
      <c r="AI78" s="512"/>
      <c r="AJ78" s="512">
        <v>30</v>
      </c>
      <c r="AK78" s="512">
        <v>5</v>
      </c>
      <c r="AL78" s="54">
        <v>14</v>
      </c>
      <c r="AM78" s="512">
        <f t="shared" si="13"/>
        <v>5</v>
      </c>
      <c r="AN78" s="512" t="str">
        <f t="shared" si="14"/>
        <v>30_5</v>
      </c>
      <c r="AO78" s="54">
        <v>2537</v>
      </c>
      <c r="AP78" s="490"/>
      <c r="AQ78" s="512">
        <v>30</v>
      </c>
      <c r="AR78" s="512">
        <v>5</v>
      </c>
      <c r="AS78" s="54">
        <v>14</v>
      </c>
      <c r="AT78" s="512">
        <f t="shared" si="15"/>
        <v>5</v>
      </c>
      <c r="AU78" s="512" t="str">
        <f t="shared" si="16"/>
        <v>30_5</v>
      </c>
      <c r="AV78" s="54">
        <v>2617</v>
      </c>
      <c r="AW78" s="490"/>
      <c r="AX78" s="512">
        <v>30</v>
      </c>
      <c r="AY78" s="512">
        <v>5</v>
      </c>
      <c r="AZ78" s="54">
        <v>14</v>
      </c>
      <c r="BA78" s="512">
        <f t="shared" si="17"/>
        <v>5</v>
      </c>
      <c r="BB78" s="512" t="str">
        <f t="shared" si="18"/>
        <v>30_5</v>
      </c>
      <c r="BC78" s="54">
        <v>2672</v>
      </c>
      <c r="BD78" s="490"/>
      <c r="BE78" s="512">
        <v>30</v>
      </c>
      <c r="BF78" s="512">
        <v>5</v>
      </c>
      <c r="BG78" s="54">
        <v>14</v>
      </c>
      <c r="BH78" s="512">
        <f t="shared" si="19"/>
        <v>5</v>
      </c>
      <c r="BI78" s="512" t="str">
        <f t="shared" si="20"/>
        <v>30_5</v>
      </c>
      <c r="BJ78" s="54">
        <v>2727</v>
      </c>
      <c r="BK78" s="54"/>
      <c r="BL78" s="512">
        <v>30</v>
      </c>
      <c r="BM78" s="512">
        <v>5</v>
      </c>
      <c r="BN78" s="54">
        <v>14</v>
      </c>
      <c r="BO78" s="512">
        <f t="shared" si="21"/>
        <v>5</v>
      </c>
      <c r="BP78" s="512" t="str">
        <f t="shared" si="22"/>
        <v>30_5</v>
      </c>
      <c r="BQ78" s="54">
        <v>2836</v>
      </c>
      <c r="BR78" s="513"/>
      <c r="BS78" s="512">
        <v>30</v>
      </c>
      <c r="BT78" s="54">
        <v>5</v>
      </c>
      <c r="BU78" s="54">
        <v>14</v>
      </c>
      <c r="BV78" s="512">
        <f t="shared" si="8"/>
        <v>5</v>
      </c>
      <c r="BW78" s="512" t="str">
        <f t="shared" si="9"/>
        <v>30_5</v>
      </c>
      <c r="BX78" s="514" t="str">
        <f t="shared" si="10"/>
        <v>30_5</v>
      </c>
      <c r="BY78" s="514">
        <f t="shared" si="11"/>
        <v>2727</v>
      </c>
      <c r="BZ78" s="514">
        <f t="shared" si="23"/>
        <v>2836</v>
      </c>
      <c r="CA78" s="605">
        <f t="shared" si="24"/>
        <v>2781.5</v>
      </c>
      <c r="CB78" s="515">
        <f t="shared" si="26"/>
        <v>17.773162939297123</v>
      </c>
      <c r="CC78" s="5"/>
      <c r="CD78" s="5"/>
      <c r="CE78" s="5"/>
      <c r="CF78" s="5"/>
      <c r="CG78" s="5"/>
      <c r="CH78" s="5"/>
      <c r="CI78" s="6"/>
    </row>
    <row r="79" spans="1:87" ht="10.5" customHeight="1" x14ac:dyDescent="0.25">
      <c r="A79" s="512">
        <v>30</v>
      </c>
      <c r="B79" s="54">
        <v>6</v>
      </c>
      <c r="C79" s="54">
        <v>15</v>
      </c>
      <c r="D79" s="512">
        <f t="shared" si="25"/>
        <v>6</v>
      </c>
      <c r="E79" s="512" t="str">
        <f t="shared" si="12"/>
        <v>30_6</v>
      </c>
      <c r="F79" s="512">
        <v>2216</v>
      </c>
      <c r="G79" s="457"/>
      <c r="H79" s="512">
        <v>30</v>
      </c>
      <c r="I79" s="54">
        <v>6</v>
      </c>
      <c r="J79" s="54">
        <v>15</v>
      </c>
      <c r="K79" s="512">
        <f t="shared" si="0"/>
        <v>6</v>
      </c>
      <c r="L79" s="512" t="str">
        <f t="shared" si="1"/>
        <v>30_6</v>
      </c>
      <c r="M79" s="512">
        <v>2291</v>
      </c>
      <c r="N79" s="66"/>
      <c r="O79" s="512">
        <v>30</v>
      </c>
      <c r="P79" s="54">
        <v>6</v>
      </c>
      <c r="Q79" s="54">
        <v>15</v>
      </c>
      <c r="R79" s="512">
        <f t="shared" si="2"/>
        <v>6</v>
      </c>
      <c r="S79" s="512" t="str">
        <f t="shared" si="3"/>
        <v>30_6</v>
      </c>
      <c r="T79" s="512">
        <v>2363</v>
      </c>
      <c r="U79" s="457"/>
      <c r="V79" s="512">
        <v>30</v>
      </c>
      <c r="W79" s="54">
        <v>6</v>
      </c>
      <c r="X79" s="54">
        <v>15</v>
      </c>
      <c r="Y79" s="512">
        <f t="shared" si="4"/>
        <v>6</v>
      </c>
      <c r="Z79" s="512" t="str">
        <f t="shared" si="5"/>
        <v>30_6</v>
      </c>
      <c r="AA79" s="512">
        <v>2448</v>
      </c>
      <c r="AB79" s="513"/>
      <c r="AC79" s="512">
        <v>30</v>
      </c>
      <c r="AD79" s="54">
        <v>6</v>
      </c>
      <c r="AE79" s="54">
        <v>15</v>
      </c>
      <c r="AF79" s="512">
        <f t="shared" si="6"/>
        <v>6</v>
      </c>
      <c r="AG79" s="512" t="str">
        <f t="shared" si="7"/>
        <v>30_6</v>
      </c>
      <c r="AH79" s="512">
        <v>2526</v>
      </c>
      <c r="AI79" s="512"/>
      <c r="AJ79" s="512">
        <v>30</v>
      </c>
      <c r="AK79" s="512">
        <v>6</v>
      </c>
      <c r="AL79" s="54">
        <v>15</v>
      </c>
      <c r="AM79" s="512">
        <f t="shared" si="13"/>
        <v>6</v>
      </c>
      <c r="AN79" s="512" t="str">
        <f t="shared" si="14"/>
        <v>30_6</v>
      </c>
      <c r="AO79" s="54">
        <v>2606</v>
      </c>
      <c r="AP79" s="490"/>
      <c r="AQ79" s="512">
        <v>30</v>
      </c>
      <c r="AR79" s="512">
        <v>6</v>
      </c>
      <c r="AS79" s="54">
        <v>15</v>
      </c>
      <c r="AT79" s="512">
        <f t="shared" si="15"/>
        <v>6</v>
      </c>
      <c r="AU79" s="512" t="str">
        <f t="shared" si="16"/>
        <v>30_6</v>
      </c>
      <c r="AV79" s="54">
        <v>2686</v>
      </c>
      <c r="AW79" s="490"/>
      <c r="AX79" s="512">
        <v>30</v>
      </c>
      <c r="AY79" s="512">
        <v>6</v>
      </c>
      <c r="AZ79" s="54">
        <v>15</v>
      </c>
      <c r="BA79" s="512">
        <f t="shared" si="17"/>
        <v>6</v>
      </c>
      <c r="BB79" s="512" t="str">
        <f t="shared" si="18"/>
        <v>30_6</v>
      </c>
      <c r="BC79" s="54">
        <v>2741</v>
      </c>
      <c r="BD79" s="490"/>
      <c r="BE79" s="512">
        <v>30</v>
      </c>
      <c r="BF79" s="512">
        <v>6</v>
      </c>
      <c r="BG79" s="54">
        <v>15</v>
      </c>
      <c r="BH79" s="512">
        <f t="shared" si="19"/>
        <v>6</v>
      </c>
      <c r="BI79" s="512" t="str">
        <f t="shared" si="20"/>
        <v>30_6</v>
      </c>
      <c r="BJ79" s="54">
        <v>2796</v>
      </c>
      <c r="BK79" s="54"/>
      <c r="BL79" s="512">
        <v>30</v>
      </c>
      <c r="BM79" s="512">
        <v>6</v>
      </c>
      <c r="BN79" s="54">
        <v>15</v>
      </c>
      <c r="BO79" s="512">
        <f t="shared" si="21"/>
        <v>6</v>
      </c>
      <c r="BP79" s="512" t="str">
        <f t="shared" si="22"/>
        <v>30_6</v>
      </c>
      <c r="BQ79" s="54">
        <v>2908</v>
      </c>
      <c r="BR79" s="513"/>
      <c r="BS79" s="512">
        <v>30</v>
      </c>
      <c r="BT79" s="54">
        <v>6</v>
      </c>
      <c r="BU79" s="54">
        <v>15</v>
      </c>
      <c r="BV79" s="512">
        <f t="shared" si="8"/>
        <v>6</v>
      </c>
      <c r="BW79" s="512" t="str">
        <f t="shared" si="9"/>
        <v>30_6</v>
      </c>
      <c r="BX79" s="514" t="str">
        <f t="shared" si="10"/>
        <v>30_6</v>
      </c>
      <c r="BY79" s="514">
        <f t="shared" si="11"/>
        <v>2796</v>
      </c>
      <c r="BZ79" s="514">
        <f t="shared" si="23"/>
        <v>2908</v>
      </c>
      <c r="CA79" s="605">
        <f t="shared" si="24"/>
        <v>2852</v>
      </c>
      <c r="CB79" s="515">
        <f t="shared" si="26"/>
        <v>18.223642172523963</v>
      </c>
      <c r="CC79" s="5"/>
      <c r="CD79" s="5"/>
      <c r="CE79" s="5"/>
      <c r="CF79" s="5"/>
      <c r="CG79" s="5"/>
      <c r="CH79" s="5"/>
      <c r="CI79" s="6"/>
    </row>
    <row r="80" spans="1:87" ht="10.5" customHeight="1" x14ac:dyDescent="0.25">
      <c r="A80" s="512">
        <v>30</v>
      </c>
      <c r="B80" s="54">
        <v>7</v>
      </c>
      <c r="C80" s="54">
        <v>16</v>
      </c>
      <c r="D80" s="512">
        <f t="shared" si="25"/>
        <v>7</v>
      </c>
      <c r="E80" s="512" t="str">
        <f t="shared" si="12"/>
        <v>30_7</v>
      </c>
      <c r="F80" s="512">
        <v>2287</v>
      </c>
      <c r="G80" s="457"/>
      <c r="H80" s="512">
        <v>30</v>
      </c>
      <c r="I80" s="54">
        <v>7</v>
      </c>
      <c r="J80" s="54">
        <v>16</v>
      </c>
      <c r="K80" s="512">
        <f t="shared" ref="K80:K149" si="27">I80</f>
        <v>7</v>
      </c>
      <c r="L80" s="512" t="str">
        <f t="shared" ref="L80:L149" si="28">H80&amp;"_"&amp;K80</f>
        <v>30_7</v>
      </c>
      <c r="M80" s="512">
        <v>2365</v>
      </c>
      <c r="N80" s="66"/>
      <c r="O80" s="512">
        <v>30</v>
      </c>
      <c r="P80" s="54">
        <v>7</v>
      </c>
      <c r="Q80" s="54">
        <v>16</v>
      </c>
      <c r="R80" s="512">
        <f t="shared" ref="R80:R149" si="29">P80</f>
        <v>7</v>
      </c>
      <c r="S80" s="512" t="str">
        <f t="shared" ref="S80:S149" si="30">O80&amp;"_"&amp;R80</f>
        <v>30_7</v>
      </c>
      <c r="T80" s="512">
        <v>2439</v>
      </c>
      <c r="U80" s="66"/>
      <c r="V80" s="512">
        <v>30</v>
      </c>
      <c r="W80" s="54">
        <v>7</v>
      </c>
      <c r="X80" s="54">
        <v>16</v>
      </c>
      <c r="Y80" s="512">
        <f t="shared" ref="Y80:Y148" si="31">W80</f>
        <v>7</v>
      </c>
      <c r="Z80" s="512" t="str">
        <f t="shared" ref="Z80:Z148" si="32">V80&amp;"_"&amp;Y80</f>
        <v>30_7</v>
      </c>
      <c r="AA80" s="512">
        <v>2524</v>
      </c>
      <c r="AB80" s="513"/>
      <c r="AC80" s="512">
        <v>30</v>
      </c>
      <c r="AD80" s="54">
        <v>7</v>
      </c>
      <c r="AE80" s="54">
        <v>16</v>
      </c>
      <c r="AF80" s="512">
        <f t="shared" ref="AF80:AF112" si="33">AD80</f>
        <v>7</v>
      </c>
      <c r="AG80" s="512" t="str">
        <f t="shared" ref="AG80:AG148" si="34">AC80&amp;"_"&amp;AF80</f>
        <v>30_7</v>
      </c>
      <c r="AH80" s="512">
        <v>2605</v>
      </c>
      <c r="AI80" s="512"/>
      <c r="AJ80" s="512">
        <v>30</v>
      </c>
      <c r="AK80" s="54">
        <v>7</v>
      </c>
      <c r="AL80" s="54">
        <v>16</v>
      </c>
      <c r="AM80" s="512">
        <f t="shared" si="13"/>
        <v>7</v>
      </c>
      <c r="AN80" s="512" t="str">
        <f t="shared" si="14"/>
        <v>30_7</v>
      </c>
      <c r="AO80" s="54">
        <v>2685</v>
      </c>
      <c r="AP80" s="490"/>
      <c r="AQ80" s="512">
        <v>30</v>
      </c>
      <c r="AR80" s="54">
        <v>7</v>
      </c>
      <c r="AS80" s="54">
        <v>16</v>
      </c>
      <c r="AT80" s="512">
        <f t="shared" si="15"/>
        <v>7</v>
      </c>
      <c r="AU80" s="512" t="str">
        <f t="shared" si="16"/>
        <v>30_7</v>
      </c>
      <c r="AV80" s="54">
        <v>2766</v>
      </c>
      <c r="AW80" s="490"/>
      <c r="AX80" s="512">
        <v>30</v>
      </c>
      <c r="AY80" s="54">
        <v>7</v>
      </c>
      <c r="AZ80" s="54">
        <v>16</v>
      </c>
      <c r="BA80" s="512">
        <f t="shared" si="17"/>
        <v>7</v>
      </c>
      <c r="BB80" s="512" t="str">
        <f t="shared" si="18"/>
        <v>30_7</v>
      </c>
      <c r="BC80" s="54">
        <v>2821</v>
      </c>
      <c r="BD80" s="490"/>
      <c r="BE80" s="512">
        <v>30</v>
      </c>
      <c r="BF80" s="54">
        <v>7</v>
      </c>
      <c r="BG80" s="54">
        <v>16</v>
      </c>
      <c r="BH80" s="512">
        <f t="shared" si="19"/>
        <v>7</v>
      </c>
      <c r="BI80" s="512" t="str">
        <f t="shared" si="20"/>
        <v>30_7</v>
      </c>
      <c r="BJ80" s="54">
        <v>2877</v>
      </c>
      <c r="BK80" s="54"/>
      <c r="BL80" s="512">
        <v>30</v>
      </c>
      <c r="BM80" s="54">
        <v>7</v>
      </c>
      <c r="BN80" s="54">
        <v>16</v>
      </c>
      <c r="BO80" s="512">
        <f t="shared" si="21"/>
        <v>7</v>
      </c>
      <c r="BP80" s="512" t="str">
        <f t="shared" si="22"/>
        <v>30_7</v>
      </c>
      <c r="BQ80" s="54">
        <v>2992</v>
      </c>
      <c r="BR80" s="513"/>
      <c r="BS80" s="512">
        <v>30</v>
      </c>
      <c r="BT80" s="54">
        <v>7</v>
      </c>
      <c r="BU80" s="54">
        <v>16</v>
      </c>
      <c r="BV80" s="512">
        <f t="shared" ref="BV80:BV149" si="35">BT80</f>
        <v>7</v>
      </c>
      <c r="BW80" s="512" t="str">
        <f t="shared" ref="BW80:BW149" si="36">BS80&amp;"_"&amp;BV80</f>
        <v>30_7</v>
      </c>
      <c r="BX80" s="514" t="str">
        <f t="shared" ref="BX80:BX149" si="37">BS80&amp;"_"&amp;BV80</f>
        <v>30_7</v>
      </c>
      <c r="BY80" s="514">
        <f t="shared" ref="BY80:BY143" si="38">INDEX($BJ$16:$BJ$230,MATCH(BX80,$BI$16:$BI$230,0))</f>
        <v>2877</v>
      </c>
      <c r="BZ80" s="514">
        <f t="shared" si="23"/>
        <v>2992</v>
      </c>
      <c r="CA80" s="605">
        <f t="shared" si="24"/>
        <v>2934.5</v>
      </c>
      <c r="CB80" s="515">
        <f t="shared" ref="CB80:CB149" si="39">IFERROR(CA80*$D$10/$D$9,"vervalt")</f>
        <v>18.750798722044728</v>
      </c>
      <c r="CC80" s="5"/>
      <c r="CD80" s="5"/>
      <c r="CE80" s="5"/>
      <c r="CF80" s="5"/>
      <c r="CG80" s="5"/>
      <c r="CH80" s="5"/>
      <c r="CI80" s="6"/>
    </row>
    <row r="81" spans="1:87" ht="10.5" customHeight="1" x14ac:dyDescent="0.25">
      <c r="A81" s="512">
        <v>30</v>
      </c>
      <c r="B81" s="54">
        <v>8</v>
      </c>
      <c r="C81" s="54">
        <v>17</v>
      </c>
      <c r="D81" s="512">
        <f t="shared" ref="D81:D150" si="40">B81</f>
        <v>8</v>
      </c>
      <c r="E81" s="512" t="str">
        <f t="shared" ref="E81:E150" si="41">A81&amp;"_"&amp;D81</f>
        <v>30_8</v>
      </c>
      <c r="F81" s="512">
        <v>2345</v>
      </c>
      <c r="G81" s="457"/>
      <c r="H81" s="512">
        <v>30</v>
      </c>
      <c r="I81" s="54">
        <v>8</v>
      </c>
      <c r="J81" s="54">
        <v>17</v>
      </c>
      <c r="K81" s="512">
        <f t="shared" si="27"/>
        <v>8</v>
      </c>
      <c r="L81" s="512" t="str">
        <f t="shared" si="28"/>
        <v>30_8</v>
      </c>
      <c r="M81" s="512">
        <v>2425</v>
      </c>
      <c r="N81" s="457"/>
      <c r="O81" s="512">
        <v>30</v>
      </c>
      <c r="P81" s="54">
        <v>8</v>
      </c>
      <c r="Q81" s="54">
        <v>17</v>
      </c>
      <c r="R81" s="512">
        <f t="shared" si="29"/>
        <v>8</v>
      </c>
      <c r="S81" s="512" t="str">
        <f t="shared" si="30"/>
        <v>30_8</v>
      </c>
      <c r="T81" s="512">
        <v>2501</v>
      </c>
      <c r="U81" s="66"/>
      <c r="V81" s="512">
        <v>30</v>
      </c>
      <c r="W81" s="54">
        <v>8</v>
      </c>
      <c r="X81" s="54">
        <v>17</v>
      </c>
      <c r="Y81" s="512">
        <f t="shared" si="31"/>
        <v>8</v>
      </c>
      <c r="Z81" s="512" t="str">
        <f t="shared" si="32"/>
        <v>30_8</v>
      </c>
      <c r="AA81" s="512">
        <v>2586</v>
      </c>
      <c r="AB81" s="513"/>
      <c r="AC81" s="512">
        <v>30</v>
      </c>
      <c r="AD81" s="54">
        <v>8</v>
      </c>
      <c r="AE81" s="54">
        <v>17</v>
      </c>
      <c r="AF81" s="512">
        <f t="shared" si="33"/>
        <v>8</v>
      </c>
      <c r="AG81" s="512" t="str">
        <f t="shared" si="34"/>
        <v>30_8</v>
      </c>
      <c r="AH81" s="512">
        <v>2669</v>
      </c>
      <c r="AI81" s="512"/>
      <c r="AJ81" s="512">
        <v>30</v>
      </c>
      <c r="AK81" s="54">
        <v>8</v>
      </c>
      <c r="AL81" s="54">
        <v>17</v>
      </c>
      <c r="AM81" s="512">
        <f t="shared" ref="AM81:AM85" si="42">AK81</f>
        <v>8</v>
      </c>
      <c r="AN81" s="512" t="str">
        <f t="shared" ref="AN81:AN85" si="43">AJ81&amp;"_"&amp;AM81</f>
        <v>30_8</v>
      </c>
      <c r="AO81" s="54">
        <v>2749</v>
      </c>
      <c r="AP81" s="490"/>
      <c r="AQ81" s="512">
        <v>30</v>
      </c>
      <c r="AR81" s="54">
        <v>8</v>
      </c>
      <c r="AS81" s="54">
        <v>17</v>
      </c>
      <c r="AT81" s="512">
        <f t="shared" ref="AT81:AT85" si="44">AR81</f>
        <v>8</v>
      </c>
      <c r="AU81" s="512" t="str">
        <f t="shared" ref="AU81:AU85" si="45">AQ81&amp;"_"&amp;AT81</f>
        <v>30_8</v>
      </c>
      <c r="AV81" s="54">
        <v>2831</v>
      </c>
      <c r="AW81" s="490"/>
      <c r="AX81" s="512">
        <v>30</v>
      </c>
      <c r="AY81" s="54">
        <v>8</v>
      </c>
      <c r="AZ81" s="54">
        <v>17</v>
      </c>
      <c r="BA81" s="512">
        <f t="shared" ref="BA81:BA85" si="46">AY81</f>
        <v>8</v>
      </c>
      <c r="BB81" s="512" t="str">
        <f t="shared" ref="BB81:BB85" si="47">AX81&amp;"_"&amp;BA81</f>
        <v>30_8</v>
      </c>
      <c r="BC81" s="54">
        <v>2888</v>
      </c>
      <c r="BD81" s="490"/>
      <c r="BE81" s="512">
        <v>30</v>
      </c>
      <c r="BF81" s="54">
        <v>8</v>
      </c>
      <c r="BG81" s="54">
        <v>17</v>
      </c>
      <c r="BH81" s="512">
        <f t="shared" ref="BH81:BH85" si="48">BF81</f>
        <v>8</v>
      </c>
      <c r="BI81" s="512" t="str">
        <f t="shared" ref="BI81:BI85" si="49">BE81&amp;"_"&amp;BH81</f>
        <v>30_8</v>
      </c>
      <c r="BJ81" s="54">
        <v>2946</v>
      </c>
      <c r="BK81" s="54"/>
      <c r="BL81" s="512">
        <v>30</v>
      </c>
      <c r="BM81" s="54">
        <v>8</v>
      </c>
      <c r="BN81" s="54">
        <v>17</v>
      </c>
      <c r="BO81" s="512">
        <f t="shared" ref="BO81:BO144" si="50">BM81</f>
        <v>8</v>
      </c>
      <c r="BP81" s="512" t="str">
        <f t="shared" ref="BP81:BP144" si="51">BL81&amp;"_"&amp;BO81</f>
        <v>30_8</v>
      </c>
      <c r="BQ81" s="54">
        <v>3064</v>
      </c>
      <c r="BR81" s="513"/>
      <c r="BS81" s="512">
        <v>30</v>
      </c>
      <c r="BT81" s="54">
        <v>8</v>
      </c>
      <c r="BU81" s="54">
        <v>17</v>
      </c>
      <c r="BV81" s="512">
        <f t="shared" si="35"/>
        <v>8</v>
      </c>
      <c r="BW81" s="512" t="str">
        <f t="shared" si="36"/>
        <v>30_8</v>
      </c>
      <c r="BX81" s="514" t="str">
        <f t="shared" si="37"/>
        <v>30_8</v>
      </c>
      <c r="BY81" s="514">
        <f t="shared" si="38"/>
        <v>2946</v>
      </c>
      <c r="BZ81" s="514">
        <f t="shared" ref="BZ81:BZ144" si="52">INDEX($BQ$16:$BQ$230,MATCH(BX81,$BP$16:$BP$230,0))</f>
        <v>3064</v>
      </c>
      <c r="CA81" s="605">
        <f t="shared" ref="CA81:CA144" si="53">IF(BY81="vervalt","vervalt",IF(AND(BZ81="vervalt",BY81&lt;&gt;"vervalt"),"vervalt",IF(BY81="",BY81,$D$6*BY81+$D$7*BZ81)))</f>
        <v>3005</v>
      </c>
      <c r="CB81" s="515">
        <f t="shared" si="39"/>
        <v>19.201277955271564</v>
      </c>
      <c r="CC81" s="5"/>
      <c r="CD81" s="5"/>
      <c r="CE81" s="5"/>
      <c r="CF81" s="5"/>
      <c r="CG81" s="5"/>
      <c r="CH81" s="5"/>
      <c r="CI81" s="6"/>
    </row>
    <row r="82" spans="1:87" ht="10.5" customHeight="1" x14ac:dyDescent="0.25">
      <c r="A82" s="512">
        <v>30</v>
      </c>
      <c r="B82" s="54">
        <v>9</v>
      </c>
      <c r="C82" s="54">
        <v>18</v>
      </c>
      <c r="D82" s="512">
        <f t="shared" si="40"/>
        <v>9</v>
      </c>
      <c r="E82" s="512" t="str">
        <f t="shared" si="41"/>
        <v>30_9</v>
      </c>
      <c r="F82" s="512">
        <v>2413</v>
      </c>
      <c r="G82" s="457"/>
      <c r="H82" s="512">
        <v>30</v>
      </c>
      <c r="I82" s="54">
        <v>9</v>
      </c>
      <c r="J82" s="54">
        <v>18</v>
      </c>
      <c r="K82" s="512">
        <f t="shared" si="27"/>
        <v>9</v>
      </c>
      <c r="L82" s="512" t="str">
        <f t="shared" si="28"/>
        <v>30_9</v>
      </c>
      <c r="M82" s="512">
        <v>2495</v>
      </c>
      <c r="N82" s="66"/>
      <c r="O82" s="512">
        <v>30</v>
      </c>
      <c r="P82" s="54">
        <v>9</v>
      </c>
      <c r="Q82" s="54">
        <v>18</v>
      </c>
      <c r="R82" s="512">
        <f t="shared" si="29"/>
        <v>9</v>
      </c>
      <c r="S82" s="512" t="str">
        <f t="shared" si="30"/>
        <v>30_9</v>
      </c>
      <c r="T82" s="512">
        <v>2574</v>
      </c>
      <c r="U82" s="457"/>
      <c r="V82" s="512">
        <v>30</v>
      </c>
      <c r="W82" s="54">
        <v>9</v>
      </c>
      <c r="X82" s="54">
        <v>18</v>
      </c>
      <c r="Y82" s="512">
        <f t="shared" si="31"/>
        <v>9</v>
      </c>
      <c r="Z82" s="512" t="str">
        <f t="shared" si="32"/>
        <v>30_9</v>
      </c>
      <c r="AA82" s="512">
        <v>2659</v>
      </c>
      <c r="AB82" s="513"/>
      <c r="AC82" s="512">
        <v>30</v>
      </c>
      <c r="AD82" s="54">
        <v>9</v>
      </c>
      <c r="AE82" s="54">
        <v>18</v>
      </c>
      <c r="AF82" s="512">
        <f t="shared" si="33"/>
        <v>9</v>
      </c>
      <c r="AG82" s="512" t="str">
        <f t="shared" si="34"/>
        <v>30_9</v>
      </c>
      <c r="AH82" s="512">
        <v>2744</v>
      </c>
      <c r="AI82" s="512"/>
      <c r="AJ82" s="512">
        <v>30</v>
      </c>
      <c r="AK82" s="54">
        <v>9</v>
      </c>
      <c r="AL82" s="54">
        <v>18</v>
      </c>
      <c r="AM82" s="512">
        <f t="shared" si="42"/>
        <v>9</v>
      </c>
      <c r="AN82" s="512" t="str">
        <f t="shared" si="43"/>
        <v>30_9</v>
      </c>
      <c r="AO82" s="54">
        <v>2826</v>
      </c>
      <c r="AP82" s="490"/>
      <c r="AQ82" s="512">
        <v>30</v>
      </c>
      <c r="AR82" s="54">
        <v>9</v>
      </c>
      <c r="AS82" s="54">
        <v>18</v>
      </c>
      <c r="AT82" s="512">
        <f t="shared" si="44"/>
        <v>9</v>
      </c>
      <c r="AU82" s="512" t="str">
        <f t="shared" si="45"/>
        <v>30_9</v>
      </c>
      <c r="AV82" s="54">
        <v>2911</v>
      </c>
      <c r="AW82" s="490"/>
      <c r="AX82" s="512">
        <v>30</v>
      </c>
      <c r="AY82" s="54">
        <v>9</v>
      </c>
      <c r="AZ82" s="54">
        <v>18</v>
      </c>
      <c r="BA82" s="512">
        <f t="shared" si="46"/>
        <v>9</v>
      </c>
      <c r="BB82" s="512" t="str">
        <f t="shared" si="47"/>
        <v>30_9</v>
      </c>
      <c r="BC82" s="54">
        <v>2969</v>
      </c>
      <c r="BD82" s="490"/>
      <c r="BE82" s="512">
        <v>30</v>
      </c>
      <c r="BF82" s="54">
        <v>9</v>
      </c>
      <c r="BG82" s="54">
        <v>18</v>
      </c>
      <c r="BH82" s="512">
        <f t="shared" si="48"/>
        <v>9</v>
      </c>
      <c r="BI82" s="512" t="str">
        <f t="shared" si="49"/>
        <v>30_9</v>
      </c>
      <c r="BJ82" s="54">
        <v>3028</v>
      </c>
      <c r="BK82" s="54"/>
      <c r="BL82" s="512">
        <v>30</v>
      </c>
      <c r="BM82" s="54">
        <v>9</v>
      </c>
      <c r="BN82" s="54">
        <v>18</v>
      </c>
      <c r="BO82" s="512">
        <f t="shared" si="50"/>
        <v>9</v>
      </c>
      <c r="BP82" s="512" t="str">
        <f t="shared" si="51"/>
        <v>30_9</v>
      </c>
      <c r="BQ82" s="54">
        <v>3149</v>
      </c>
      <c r="BR82" s="513"/>
      <c r="BS82" s="512">
        <v>30</v>
      </c>
      <c r="BT82" s="54">
        <v>9</v>
      </c>
      <c r="BU82" s="54">
        <v>18</v>
      </c>
      <c r="BV82" s="512">
        <f t="shared" si="35"/>
        <v>9</v>
      </c>
      <c r="BW82" s="512" t="str">
        <f t="shared" si="36"/>
        <v>30_9</v>
      </c>
      <c r="BX82" s="514" t="str">
        <f t="shared" si="37"/>
        <v>30_9</v>
      </c>
      <c r="BY82" s="514">
        <f t="shared" si="38"/>
        <v>3028</v>
      </c>
      <c r="BZ82" s="514">
        <f t="shared" si="52"/>
        <v>3149</v>
      </c>
      <c r="CA82" s="605">
        <f t="shared" si="53"/>
        <v>3088.5</v>
      </c>
      <c r="CB82" s="515">
        <f t="shared" si="39"/>
        <v>19.734824281150161</v>
      </c>
      <c r="CC82" s="5"/>
      <c r="CD82" s="5"/>
      <c r="CE82" s="5"/>
      <c r="CF82" s="5"/>
      <c r="CG82" s="5"/>
      <c r="CH82" s="5"/>
      <c r="CI82" s="6"/>
    </row>
    <row r="83" spans="1:87" ht="10.5" customHeight="1" x14ac:dyDescent="0.25">
      <c r="A83" s="512">
        <v>30</v>
      </c>
      <c r="B83" s="54">
        <v>10</v>
      </c>
      <c r="C83" s="54">
        <v>19</v>
      </c>
      <c r="D83" s="512">
        <f t="shared" si="40"/>
        <v>10</v>
      </c>
      <c r="E83" s="512" t="str">
        <f t="shared" si="41"/>
        <v>30_10</v>
      </c>
      <c r="F83" s="512">
        <v>2478</v>
      </c>
      <c r="G83" s="457"/>
      <c r="H83" s="512">
        <v>30</v>
      </c>
      <c r="I83" s="54">
        <v>10</v>
      </c>
      <c r="J83" s="54">
        <v>19</v>
      </c>
      <c r="K83" s="512">
        <f t="shared" si="27"/>
        <v>10</v>
      </c>
      <c r="L83" s="512" t="str">
        <f t="shared" si="28"/>
        <v>30_10</v>
      </c>
      <c r="M83" s="512">
        <v>2562</v>
      </c>
      <c r="N83" s="66"/>
      <c r="O83" s="512">
        <v>30</v>
      </c>
      <c r="P83" s="54">
        <v>10</v>
      </c>
      <c r="Q83" s="54">
        <v>19</v>
      </c>
      <c r="R83" s="512">
        <f t="shared" si="29"/>
        <v>10</v>
      </c>
      <c r="S83" s="512" t="str">
        <f t="shared" si="30"/>
        <v>30_10</v>
      </c>
      <c r="T83" s="512">
        <v>2643</v>
      </c>
      <c r="U83" s="66"/>
      <c r="V83" s="512">
        <v>30</v>
      </c>
      <c r="W83" s="54">
        <v>10</v>
      </c>
      <c r="X83" s="54">
        <v>19</v>
      </c>
      <c r="Y83" s="512">
        <f t="shared" si="31"/>
        <v>10</v>
      </c>
      <c r="Z83" s="512" t="str">
        <f t="shared" si="32"/>
        <v>30_10</v>
      </c>
      <c r="AA83" s="512">
        <v>2728</v>
      </c>
      <c r="AB83" s="513"/>
      <c r="AC83" s="512">
        <v>30</v>
      </c>
      <c r="AD83" s="54">
        <v>10</v>
      </c>
      <c r="AE83" s="54">
        <v>19</v>
      </c>
      <c r="AF83" s="512">
        <f t="shared" si="33"/>
        <v>10</v>
      </c>
      <c r="AG83" s="512" t="str">
        <f t="shared" si="34"/>
        <v>30_10</v>
      </c>
      <c r="AH83" s="512">
        <v>2815</v>
      </c>
      <c r="AI83" s="512"/>
      <c r="AJ83" s="512">
        <v>30</v>
      </c>
      <c r="AK83" s="54">
        <v>10</v>
      </c>
      <c r="AL83" s="54">
        <v>19</v>
      </c>
      <c r="AM83" s="512">
        <f t="shared" si="42"/>
        <v>10</v>
      </c>
      <c r="AN83" s="512" t="str">
        <f t="shared" si="43"/>
        <v>30_10</v>
      </c>
      <c r="AO83" s="54">
        <v>2899</v>
      </c>
      <c r="AP83" s="490"/>
      <c r="AQ83" s="512">
        <v>30</v>
      </c>
      <c r="AR83" s="54">
        <v>10</v>
      </c>
      <c r="AS83" s="54">
        <v>19</v>
      </c>
      <c r="AT83" s="512">
        <f t="shared" si="44"/>
        <v>10</v>
      </c>
      <c r="AU83" s="512" t="str">
        <f t="shared" si="45"/>
        <v>30_10</v>
      </c>
      <c r="AV83" s="54">
        <v>2986</v>
      </c>
      <c r="AW83" s="490"/>
      <c r="AX83" s="512">
        <v>30</v>
      </c>
      <c r="AY83" s="54">
        <v>10</v>
      </c>
      <c r="AZ83" s="54">
        <v>19</v>
      </c>
      <c r="BA83" s="512">
        <f t="shared" si="46"/>
        <v>10</v>
      </c>
      <c r="BB83" s="512" t="str">
        <f t="shared" si="47"/>
        <v>30_10</v>
      </c>
      <c r="BC83" s="54">
        <v>3046</v>
      </c>
      <c r="BD83" s="490"/>
      <c r="BE83" s="512">
        <v>30</v>
      </c>
      <c r="BF83" s="54">
        <v>10</v>
      </c>
      <c r="BG83" s="54">
        <v>19</v>
      </c>
      <c r="BH83" s="512">
        <f t="shared" si="48"/>
        <v>10</v>
      </c>
      <c r="BI83" s="512" t="str">
        <f t="shared" si="49"/>
        <v>30_10</v>
      </c>
      <c r="BJ83" s="54">
        <v>3107</v>
      </c>
      <c r="BK83" s="54"/>
      <c r="BL83" s="512">
        <v>30</v>
      </c>
      <c r="BM83" s="54">
        <v>10</v>
      </c>
      <c r="BN83" s="54">
        <v>19</v>
      </c>
      <c r="BO83" s="512">
        <f t="shared" si="50"/>
        <v>10</v>
      </c>
      <c r="BP83" s="512" t="str">
        <f t="shared" si="51"/>
        <v>30_10</v>
      </c>
      <c r="BQ83" s="54">
        <v>3231</v>
      </c>
      <c r="BR83" s="513"/>
      <c r="BS83" s="512">
        <v>30</v>
      </c>
      <c r="BT83" s="54">
        <v>10</v>
      </c>
      <c r="BU83" s="54">
        <v>19</v>
      </c>
      <c r="BV83" s="512">
        <f t="shared" si="35"/>
        <v>10</v>
      </c>
      <c r="BW83" s="512" t="str">
        <f t="shared" si="36"/>
        <v>30_10</v>
      </c>
      <c r="BX83" s="514" t="str">
        <f t="shared" si="37"/>
        <v>30_10</v>
      </c>
      <c r="BY83" s="514">
        <f t="shared" si="38"/>
        <v>3107</v>
      </c>
      <c r="BZ83" s="514">
        <f t="shared" si="52"/>
        <v>3231</v>
      </c>
      <c r="CA83" s="605">
        <f t="shared" si="53"/>
        <v>3169</v>
      </c>
      <c r="CB83" s="515">
        <f t="shared" si="39"/>
        <v>20.249201277955272</v>
      </c>
      <c r="CC83" s="5"/>
      <c r="CD83" s="5"/>
      <c r="CE83" s="5"/>
      <c r="CF83" s="5"/>
      <c r="CG83" s="5"/>
      <c r="CH83" s="5"/>
      <c r="CI83" s="6"/>
    </row>
    <row r="84" spans="1:87" ht="10.5" customHeight="1" x14ac:dyDescent="0.25">
      <c r="A84" s="512">
        <v>30</v>
      </c>
      <c r="B84" s="54">
        <v>11</v>
      </c>
      <c r="C84" s="54">
        <v>20</v>
      </c>
      <c r="D84" s="512">
        <f t="shared" si="40"/>
        <v>11</v>
      </c>
      <c r="E84" s="512" t="str">
        <f t="shared" si="41"/>
        <v>30_11</v>
      </c>
      <c r="F84" s="512">
        <v>2546</v>
      </c>
      <c r="G84" s="457"/>
      <c r="H84" s="512">
        <v>30</v>
      </c>
      <c r="I84" s="54">
        <v>11</v>
      </c>
      <c r="J84" s="54">
        <v>20</v>
      </c>
      <c r="K84" s="512">
        <f t="shared" si="27"/>
        <v>11</v>
      </c>
      <c r="L84" s="512" t="str">
        <f t="shared" si="28"/>
        <v>30_11</v>
      </c>
      <c r="M84" s="512">
        <v>2633</v>
      </c>
      <c r="N84" s="66"/>
      <c r="O84" s="512">
        <v>30</v>
      </c>
      <c r="P84" s="54">
        <v>11</v>
      </c>
      <c r="Q84" s="54">
        <v>20</v>
      </c>
      <c r="R84" s="512">
        <f t="shared" si="29"/>
        <v>11</v>
      </c>
      <c r="S84" s="512" t="str">
        <f t="shared" si="30"/>
        <v>30_11</v>
      </c>
      <c r="T84" s="512">
        <v>2716</v>
      </c>
      <c r="U84" s="66"/>
      <c r="V84" s="512">
        <v>30</v>
      </c>
      <c r="W84" s="54">
        <v>11</v>
      </c>
      <c r="X84" s="54">
        <v>20</v>
      </c>
      <c r="Y84" s="512">
        <f t="shared" si="31"/>
        <v>11</v>
      </c>
      <c r="Z84" s="512" t="str">
        <f t="shared" si="32"/>
        <v>30_11</v>
      </c>
      <c r="AA84" s="512">
        <v>2801</v>
      </c>
      <c r="AB84" s="513"/>
      <c r="AC84" s="512">
        <v>30</v>
      </c>
      <c r="AD84" s="54">
        <v>11</v>
      </c>
      <c r="AE84" s="54">
        <v>20</v>
      </c>
      <c r="AF84" s="512">
        <f t="shared" si="33"/>
        <v>11</v>
      </c>
      <c r="AG84" s="512" t="str">
        <f t="shared" si="34"/>
        <v>30_11</v>
      </c>
      <c r="AH84" s="512">
        <v>2891</v>
      </c>
      <c r="AI84" s="512"/>
      <c r="AJ84" s="512">
        <v>30</v>
      </c>
      <c r="AK84" s="54">
        <v>11</v>
      </c>
      <c r="AL84" s="54">
        <v>20</v>
      </c>
      <c r="AM84" s="512">
        <f t="shared" si="42"/>
        <v>11</v>
      </c>
      <c r="AN84" s="512" t="str">
        <f t="shared" si="43"/>
        <v>30_11</v>
      </c>
      <c r="AO84" s="54">
        <v>2978</v>
      </c>
      <c r="AP84" s="490"/>
      <c r="AQ84" s="512">
        <v>30</v>
      </c>
      <c r="AR84" s="54">
        <v>11</v>
      </c>
      <c r="AS84" s="54">
        <v>20</v>
      </c>
      <c r="AT84" s="512">
        <f t="shared" si="44"/>
        <v>11</v>
      </c>
      <c r="AU84" s="512" t="str">
        <f t="shared" si="45"/>
        <v>30_11</v>
      </c>
      <c r="AV84" s="54">
        <v>3067</v>
      </c>
      <c r="AW84" s="490"/>
      <c r="AX84" s="512">
        <v>30</v>
      </c>
      <c r="AY84" s="54">
        <v>11</v>
      </c>
      <c r="AZ84" s="54">
        <v>20</v>
      </c>
      <c r="BA84" s="512">
        <f t="shared" si="46"/>
        <v>11</v>
      </c>
      <c r="BB84" s="512" t="str">
        <f t="shared" si="47"/>
        <v>30_11</v>
      </c>
      <c r="BC84" s="54">
        <v>3128</v>
      </c>
      <c r="BD84" s="490"/>
      <c r="BE84" s="512">
        <v>30</v>
      </c>
      <c r="BF84" s="54">
        <v>11</v>
      </c>
      <c r="BG84" s="54">
        <v>20</v>
      </c>
      <c r="BH84" s="512">
        <f t="shared" si="48"/>
        <v>11</v>
      </c>
      <c r="BI84" s="512" t="str">
        <f t="shared" si="49"/>
        <v>30_11</v>
      </c>
      <c r="BJ84" s="54">
        <v>3191</v>
      </c>
      <c r="BK84" s="54"/>
      <c r="BL84" s="512">
        <v>30</v>
      </c>
      <c r="BM84" s="54">
        <v>11</v>
      </c>
      <c r="BN84" s="54">
        <v>20</v>
      </c>
      <c r="BO84" s="512">
        <f t="shared" si="50"/>
        <v>11</v>
      </c>
      <c r="BP84" s="512" t="str">
        <f t="shared" si="51"/>
        <v>30_11</v>
      </c>
      <c r="BQ84" s="54">
        <v>3319</v>
      </c>
      <c r="BR84" s="513"/>
      <c r="BS84" s="512">
        <v>30</v>
      </c>
      <c r="BT84" s="54">
        <v>11</v>
      </c>
      <c r="BU84" s="54">
        <v>20</v>
      </c>
      <c r="BV84" s="512">
        <f t="shared" si="35"/>
        <v>11</v>
      </c>
      <c r="BW84" s="512" t="str">
        <f t="shared" si="36"/>
        <v>30_11</v>
      </c>
      <c r="BX84" s="514" t="str">
        <f t="shared" si="37"/>
        <v>30_11</v>
      </c>
      <c r="BY84" s="514">
        <f t="shared" si="38"/>
        <v>3191</v>
      </c>
      <c r="BZ84" s="514">
        <f t="shared" si="52"/>
        <v>3319</v>
      </c>
      <c r="CA84" s="605">
        <f t="shared" si="53"/>
        <v>3255</v>
      </c>
      <c r="CB84" s="515">
        <f t="shared" si="39"/>
        <v>20.798722044728436</v>
      </c>
      <c r="CC84" s="5"/>
      <c r="CD84" s="5"/>
      <c r="CE84" s="5"/>
      <c r="CF84" s="5"/>
      <c r="CG84" s="5"/>
      <c r="CH84" s="5"/>
      <c r="CI84" s="6"/>
    </row>
    <row r="85" spans="1:87" ht="10.5" customHeight="1" x14ac:dyDescent="0.25">
      <c r="A85" s="512">
        <v>35</v>
      </c>
      <c r="B85" s="54">
        <v>0</v>
      </c>
      <c r="C85" s="54">
        <v>8</v>
      </c>
      <c r="D85" s="512">
        <f t="shared" si="40"/>
        <v>0</v>
      </c>
      <c r="E85" s="512" t="str">
        <f t="shared" si="41"/>
        <v>35_0</v>
      </c>
      <c r="F85" s="512">
        <v>1800</v>
      </c>
      <c r="G85" s="457"/>
      <c r="H85" s="54">
        <v>35</v>
      </c>
      <c r="I85" s="54">
        <v>0</v>
      </c>
      <c r="J85" s="54">
        <v>8</v>
      </c>
      <c r="K85" s="512">
        <f t="shared" si="27"/>
        <v>0</v>
      </c>
      <c r="L85" s="512" t="str">
        <f t="shared" si="28"/>
        <v>35_0</v>
      </c>
      <c r="M85" s="512">
        <v>1861</v>
      </c>
      <c r="N85" s="66"/>
      <c r="O85" s="54">
        <v>35</v>
      </c>
      <c r="P85" s="54">
        <v>0</v>
      </c>
      <c r="Q85" s="54">
        <v>8</v>
      </c>
      <c r="R85" s="512">
        <f t="shared" si="29"/>
        <v>0</v>
      </c>
      <c r="S85" s="512" t="str">
        <f t="shared" si="30"/>
        <v>35_0</v>
      </c>
      <c r="T85" s="512">
        <v>1920</v>
      </c>
      <c r="U85" s="457"/>
      <c r="V85" s="54">
        <v>35</v>
      </c>
      <c r="W85" s="54">
        <v>0</v>
      </c>
      <c r="X85" s="54">
        <v>8</v>
      </c>
      <c r="Y85" s="512">
        <f t="shared" si="31"/>
        <v>0</v>
      </c>
      <c r="Z85" s="512" t="str">
        <f t="shared" si="32"/>
        <v>35_0</v>
      </c>
      <c r="AA85" s="512" t="s">
        <v>417</v>
      </c>
      <c r="AB85" s="513"/>
      <c r="AC85" s="54">
        <v>35</v>
      </c>
      <c r="AD85" s="54">
        <v>0</v>
      </c>
      <c r="AE85" s="54">
        <v>8</v>
      </c>
      <c r="AF85" s="512">
        <f t="shared" si="33"/>
        <v>0</v>
      </c>
      <c r="AG85" s="512" t="str">
        <f t="shared" si="34"/>
        <v>35_0</v>
      </c>
      <c r="AH85" s="512" t="s">
        <v>417</v>
      </c>
      <c r="AI85" s="512"/>
      <c r="AJ85" s="512">
        <v>35</v>
      </c>
      <c r="AK85" s="54">
        <v>0</v>
      </c>
      <c r="AL85" s="54">
        <v>8</v>
      </c>
      <c r="AM85" s="512">
        <f t="shared" si="42"/>
        <v>0</v>
      </c>
      <c r="AN85" s="512" t="str">
        <f t="shared" si="43"/>
        <v>35_0</v>
      </c>
      <c r="AO85" s="54" t="s">
        <v>417</v>
      </c>
      <c r="AP85" s="490"/>
      <c r="AQ85" s="512">
        <v>35</v>
      </c>
      <c r="AR85" s="54">
        <v>0</v>
      </c>
      <c r="AS85" s="54">
        <v>8</v>
      </c>
      <c r="AT85" s="512">
        <f t="shared" si="44"/>
        <v>0</v>
      </c>
      <c r="AU85" s="512" t="str">
        <f t="shared" si="45"/>
        <v>35_0</v>
      </c>
      <c r="AV85" s="54" t="s">
        <v>417</v>
      </c>
      <c r="AW85" s="490"/>
      <c r="AX85" s="512">
        <v>35</v>
      </c>
      <c r="AY85" s="54">
        <v>0</v>
      </c>
      <c r="AZ85" s="54">
        <v>8</v>
      </c>
      <c r="BA85" s="512">
        <f t="shared" si="46"/>
        <v>0</v>
      </c>
      <c r="BB85" s="512" t="str">
        <f t="shared" si="47"/>
        <v>35_0</v>
      </c>
      <c r="BC85" s="54" t="s">
        <v>417</v>
      </c>
      <c r="BD85" s="490"/>
      <c r="BE85" s="512">
        <v>35</v>
      </c>
      <c r="BF85" s="54">
        <v>0</v>
      </c>
      <c r="BG85" s="54">
        <v>8</v>
      </c>
      <c r="BH85" s="512">
        <f t="shared" si="48"/>
        <v>0</v>
      </c>
      <c r="BI85" s="512" t="str">
        <f t="shared" si="49"/>
        <v>35_0</v>
      </c>
      <c r="BJ85" s="54" t="s">
        <v>417</v>
      </c>
      <c r="BK85" s="54"/>
      <c r="BL85" s="512">
        <v>35</v>
      </c>
      <c r="BM85" s="54">
        <v>0</v>
      </c>
      <c r="BN85" s="54">
        <v>8</v>
      </c>
      <c r="BO85" s="512">
        <f t="shared" si="50"/>
        <v>0</v>
      </c>
      <c r="BP85" s="512" t="str">
        <f t="shared" si="51"/>
        <v>35_0</v>
      </c>
      <c r="BQ85" s="54" t="s">
        <v>417</v>
      </c>
      <c r="BR85" s="513"/>
      <c r="BS85" s="54">
        <v>35</v>
      </c>
      <c r="BT85" s="54">
        <v>0</v>
      </c>
      <c r="BU85" s="54">
        <v>8</v>
      </c>
      <c r="BV85" s="512">
        <f t="shared" si="35"/>
        <v>0</v>
      </c>
      <c r="BW85" s="512" t="str">
        <f t="shared" si="36"/>
        <v>35_0</v>
      </c>
      <c r="BX85" s="514" t="str">
        <f t="shared" si="37"/>
        <v>35_0</v>
      </c>
      <c r="BY85" s="514" t="str">
        <f t="shared" si="38"/>
        <v>vervalt</v>
      </c>
      <c r="BZ85" s="514" t="str">
        <f t="shared" si="52"/>
        <v>vervalt</v>
      </c>
      <c r="CA85" s="605" t="str">
        <f t="shared" si="53"/>
        <v>vervalt</v>
      </c>
      <c r="CB85" s="515" t="str">
        <f t="shared" si="39"/>
        <v>vervalt</v>
      </c>
      <c r="CC85" s="5"/>
      <c r="CD85" s="5"/>
      <c r="CE85" s="5"/>
      <c r="CF85" s="5"/>
      <c r="CG85" s="5"/>
      <c r="CH85" s="5"/>
      <c r="CI85" s="6"/>
    </row>
    <row r="86" spans="1:87" ht="10.5" customHeight="1" x14ac:dyDescent="0.25">
      <c r="A86" s="512">
        <v>35</v>
      </c>
      <c r="B86" s="54">
        <v>1</v>
      </c>
      <c r="C86" s="54">
        <v>10</v>
      </c>
      <c r="D86" s="512">
        <f t="shared" si="40"/>
        <v>1</v>
      </c>
      <c r="E86" s="512" t="str">
        <f t="shared" si="41"/>
        <v>35_1</v>
      </c>
      <c r="F86" s="512">
        <v>1898</v>
      </c>
      <c r="G86" s="457"/>
      <c r="H86" s="54">
        <v>35</v>
      </c>
      <c r="I86" s="54">
        <v>1</v>
      </c>
      <c r="J86" s="54">
        <v>10</v>
      </c>
      <c r="K86" s="512">
        <f t="shared" si="27"/>
        <v>1</v>
      </c>
      <c r="L86" s="512" t="str">
        <f t="shared" si="28"/>
        <v>35_1</v>
      </c>
      <c r="M86" s="512">
        <v>1963</v>
      </c>
      <c r="N86" s="457"/>
      <c r="O86" s="54">
        <v>35</v>
      </c>
      <c r="P86" s="54">
        <v>1</v>
      </c>
      <c r="Q86" s="54">
        <v>10</v>
      </c>
      <c r="R86" s="512">
        <f t="shared" si="29"/>
        <v>1</v>
      </c>
      <c r="S86" s="512" t="str">
        <f t="shared" si="30"/>
        <v>35_1</v>
      </c>
      <c r="T86" s="512">
        <v>2025</v>
      </c>
      <c r="U86" s="66"/>
      <c r="V86" s="54">
        <v>35</v>
      </c>
      <c r="W86" s="54">
        <v>1</v>
      </c>
      <c r="X86" s="54">
        <v>10</v>
      </c>
      <c r="Y86" s="512">
        <f t="shared" si="31"/>
        <v>1</v>
      </c>
      <c r="Z86" s="512" t="str">
        <f t="shared" si="32"/>
        <v>35_1</v>
      </c>
      <c r="AA86" s="512">
        <v>2110</v>
      </c>
      <c r="AB86" s="513"/>
      <c r="AC86" s="54">
        <v>35</v>
      </c>
      <c r="AD86" s="54">
        <v>1</v>
      </c>
      <c r="AE86" s="54">
        <v>10</v>
      </c>
      <c r="AF86" s="512">
        <f t="shared" si="33"/>
        <v>1</v>
      </c>
      <c r="AG86" s="512" t="str">
        <f t="shared" si="34"/>
        <v>35_1</v>
      </c>
      <c r="AH86" s="512">
        <v>2178</v>
      </c>
      <c r="AI86" s="512"/>
      <c r="AJ86" s="512">
        <v>35</v>
      </c>
      <c r="AK86" s="54">
        <v>1</v>
      </c>
      <c r="AL86" s="54">
        <v>10</v>
      </c>
      <c r="AM86" s="512">
        <f t="shared" ref="AM86" si="54">AK86</f>
        <v>1</v>
      </c>
      <c r="AN86" s="512" t="str">
        <f t="shared" ref="AN86:AN97" si="55">AJ86&amp;"_"&amp;AM86</f>
        <v>35_1</v>
      </c>
      <c r="AO86" s="54">
        <v>2258</v>
      </c>
      <c r="AP86" s="490"/>
      <c r="AQ86" s="512">
        <v>35</v>
      </c>
      <c r="AR86" s="54">
        <v>1</v>
      </c>
      <c r="AS86" s="54">
        <v>10</v>
      </c>
      <c r="AT86" s="512">
        <f t="shared" ref="AT86" si="56">AR86</f>
        <v>1</v>
      </c>
      <c r="AU86" s="512" t="str">
        <f t="shared" ref="AU86:AU97" si="57">AQ86&amp;"_"&amp;AT86</f>
        <v>35_1</v>
      </c>
      <c r="AV86" s="54">
        <v>2338</v>
      </c>
      <c r="AW86" s="490"/>
      <c r="AX86" s="512">
        <v>35</v>
      </c>
      <c r="AY86" s="54">
        <v>1</v>
      </c>
      <c r="AZ86" s="54">
        <v>10</v>
      </c>
      <c r="BA86" s="512">
        <f t="shared" ref="BA86" si="58">AY86</f>
        <v>1</v>
      </c>
      <c r="BB86" s="512" t="str">
        <f t="shared" ref="BB86:BB97" si="59">AX86&amp;"_"&amp;BA86</f>
        <v>35_1</v>
      </c>
      <c r="BC86" s="54">
        <v>2393</v>
      </c>
      <c r="BD86" s="490"/>
      <c r="BE86" s="512">
        <v>35</v>
      </c>
      <c r="BF86" s="54">
        <v>1</v>
      </c>
      <c r="BG86" s="54">
        <v>10</v>
      </c>
      <c r="BH86" s="512">
        <f t="shared" ref="BH86" si="60">BF86</f>
        <v>1</v>
      </c>
      <c r="BI86" s="512" t="str">
        <f t="shared" ref="BI86:BI97" si="61">BE86&amp;"_"&amp;BH86</f>
        <v>35_1</v>
      </c>
      <c r="BJ86" s="54">
        <v>2448</v>
      </c>
      <c r="BK86" s="54"/>
      <c r="BL86" s="512">
        <v>35</v>
      </c>
      <c r="BM86" s="54">
        <v>1</v>
      </c>
      <c r="BN86" s="54">
        <v>10</v>
      </c>
      <c r="BO86" s="512">
        <f t="shared" si="50"/>
        <v>1</v>
      </c>
      <c r="BP86" s="512" t="str">
        <f t="shared" si="51"/>
        <v>35_1</v>
      </c>
      <c r="BQ86" s="54">
        <v>2546</v>
      </c>
      <c r="BR86" s="513"/>
      <c r="BS86" s="54">
        <v>35</v>
      </c>
      <c r="BT86" s="54">
        <v>1</v>
      </c>
      <c r="BU86" s="54">
        <v>10</v>
      </c>
      <c r="BV86" s="512">
        <f t="shared" si="35"/>
        <v>1</v>
      </c>
      <c r="BW86" s="512" t="str">
        <f t="shared" si="36"/>
        <v>35_1</v>
      </c>
      <c r="BX86" s="514" t="str">
        <f t="shared" si="37"/>
        <v>35_1</v>
      </c>
      <c r="BY86" s="514">
        <f t="shared" si="38"/>
        <v>2448</v>
      </c>
      <c r="BZ86" s="514">
        <f t="shared" si="52"/>
        <v>2546</v>
      </c>
      <c r="CA86" s="605">
        <f t="shared" si="53"/>
        <v>2497</v>
      </c>
      <c r="CB86" s="515">
        <f t="shared" si="39"/>
        <v>15.955271565495208</v>
      </c>
      <c r="CC86" s="5"/>
      <c r="CD86" s="5"/>
      <c r="CE86" s="5"/>
      <c r="CF86" s="5"/>
      <c r="CG86" s="5"/>
      <c r="CH86" s="5"/>
      <c r="CI86" s="6"/>
    </row>
    <row r="87" spans="1:87" ht="10.5" customHeight="1" x14ac:dyDescent="0.25">
      <c r="A87" s="512">
        <v>35</v>
      </c>
      <c r="B87" s="54">
        <v>2</v>
      </c>
      <c r="C87" s="54">
        <v>12</v>
      </c>
      <c r="D87" s="512">
        <f t="shared" si="40"/>
        <v>2</v>
      </c>
      <c r="E87" s="512" t="str">
        <f t="shared" si="41"/>
        <v>35_2</v>
      </c>
      <c r="F87" s="512">
        <v>2016</v>
      </c>
      <c r="G87" s="457"/>
      <c r="H87" s="54">
        <v>35</v>
      </c>
      <c r="I87" s="54">
        <v>2</v>
      </c>
      <c r="J87" s="54">
        <v>12</v>
      </c>
      <c r="K87" s="512">
        <f t="shared" si="27"/>
        <v>2</v>
      </c>
      <c r="L87" s="512" t="str">
        <f t="shared" si="28"/>
        <v>35_2</v>
      </c>
      <c r="M87" s="512">
        <v>2085</v>
      </c>
      <c r="N87" s="66"/>
      <c r="O87" s="54">
        <v>35</v>
      </c>
      <c r="P87" s="54">
        <v>2</v>
      </c>
      <c r="Q87" s="54">
        <v>12</v>
      </c>
      <c r="R87" s="512">
        <f t="shared" si="29"/>
        <v>2</v>
      </c>
      <c r="S87" s="512" t="str">
        <f t="shared" si="30"/>
        <v>35_2</v>
      </c>
      <c r="T87" s="512">
        <v>2151</v>
      </c>
      <c r="U87" s="66"/>
      <c r="V87" s="54">
        <v>35</v>
      </c>
      <c r="W87" s="54">
        <v>2</v>
      </c>
      <c r="X87" s="54">
        <v>12</v>
      </c>
      <c r="Y87" s="512">
        <f t="shared" si="31"/>
        <v>2</v>
      </c>
      <c r="Z87" s="512" t="str">
        <f t="shared" si="32"/>
        <v>35_2</v>
      </c>
      <c r="AA87" s="512">
        <v>2236</v>
      </c>
      <c r="AB87" s="513"/>
      <c r="AC87" s="54">
        <v>35</v>
      </c>
      <c r="AD87" s="54">
        <v>2</v>
      </c>
      <c r="AE87" s="54">
        <v>12</v>
      </c>
      <c r="AF87" s="512">
        <f t="shared" si="33"/>
        <v>2</v>
      </c>
      <c r="AG87" s="512" t="str">
        <f t="shared" si="34"/>
        <v>35_2</v>
      </c>
      <c r="AH87" s="512">
        <v>2308</v>
      </c>
      <c r="AI87" s="512"/>
      <c r="AJ87" s="512">
        <v>35</v>
      </c>
      <c r="AK87" s="54">
        <v>2</v>
      </c>
      <c r="AL87" s="54">
        <v>12</v>
      </c>
      <c r="AM87" s="512">
        <f t="shared" ref="AM87" si="62">AK87</f>
        <v>2</v>
      </c>
      <c r="AN87" s="512" t="str">
        <f t="shared" si="55"/>
        <v>35_2</v>
      </c>
      <c r="AO87" s="54">
        <v>2388</v>
      </c>
      <c r="AP87" s="490"/>
      <c r="AQ87" s="512">
        <v>35</v>
      </c>
      <c r="AR87" s="54">
        <v>2</v>
      </c>
      <c r="AS87" s="54">
        <v>12</v>
      </c>
      <c r="AT87" s="512">
        <f t="shared" ref="AT87" si="63">AR87</f>
        <v>2</v>
      </c>
      <c r="AU87" s="512" t="str">
        <f t="shared" si="57"/>
        <v>35_2</v>
      </c>
      <c r="AV87" s="54">
        <v>2468</v>
      </c>
      <c r="AW87" s="490"/>
      <c r="AX87" s="512">
        <v>35</v>
      </c>
      <c r="AY87" s="54">
        <v>2</v>
      </c>
      <c r="AZ87" s="54">
        <v>12</v>
      </c>
      <c r="BA87" s="512">
        <f t="shared" ref="BA87" si="64">AY87</f>
        <v>2</v>
      </c>
      <c r="BB87" s="512" t="str">
        <f t="shared" si="59"/>
        <v>35_2</v>
      </c>
      <c r="BC87" s="54">
        <v>2523</v>
      </c>
      <c r="BD87" s="490"/>
      <c r="BE87" s="512">
        <v>35</v>
      </c>
      <c r="BF87" s="54">
        <v>2</v>
      </c>
      <c r="BG87" s="54">
        <v>12</v>
      </c>
      <c r="BH87" s="512">
        <f t="shared" ref="BH87" si="65">BF87</f>
        <v>2</v>
      </c>
      <c r="BI87" s="512" t="str">
        <f t="shared" si="61"/>
        <v>35_2</v>
      </c>
      <c r="BJ87" s="54">
        <v>2578</v>
      </c>
      <c r="BK87" s="54"/>
      <c r="BL87" s="512">
        <v>35</v>
      </c>
      <c r="BM87" s="54">
        <v>2</v>
      </c>
      <c r="BN87" s="54">
        <v>12</v>
      </c>
      <c r="BO87" s="512">
        <f t="shared" si="50"/>
        <v>2</v>
      </c>
      <c r="BP87" s="512" t="str">
        <f t="shared" si="51"/>
        <v>35_2</v>
      </c>
      <c r="BQ87" s="54">
        <v>2681</v>
      </c>
      <c r="BR87" s="513"/>
      <c r="BS87" s="54">
        <v>35</v>
      </c>
      <c r="BT87" s="54">
        <v>2</v>
      </c>
      <c r="BU87" s="54">
        <v>12</v>
      </c>
      <c r="BV87" s="512">
        <f t="shared" si="35"/>
        <v>2</v>
      </c>
      <c r="BW87" s="512" t="str">
        <f t="shared" si="36"/>
        <v>35_2</v>
      </c>
      <c r="BX87" s="514" t="str">
        <f t="shared" si="37"/>
        <v>35_2</v>
      </c>
      <c r="BY87" s="514">
        <f t="shared" si="38"/>
        <v>2578</v>
      </c>
      <c r="BZ87" s="514">
        <f t="shared" si="52"/>
        <v>2681</v>
      </c>
      <c r="CA87" s="605">
        <f t="shared" si="53"/>
        <v>2629.5</v>
      </c>
      <c r="CB87" s="515">
        <f t="shared" si="39"/>
        <v>16.80191693290735</v>
      </c>
      <c r="CC87" s="5"/>
      <c r="CD87" s="5"/>
      <c r="CE87" s="5"/>
      <c r="CF87" s="5"/>
      <c r="CG87" s="5"/>
      <c r="CH87" s="5"/>
      <c r="CI87" s="6"/>
    </row>
    <row r="88" spans="1:87" ht="10.5" customHeight="1" x14ac:dyDescent="0.25">
      <c r="A88" s="512">
        <v>35</v>
      </c>
      <c r="B88" s="54">
        <v>3</v>
      </c>
      <c r="C88" s="54">
        <v>14</v>
      </c>
      <c r="D88" s="512">
        <f t="shared" si="40"/>
        <v>3</v>
      </c>
      <c r="E88" s="512" t="str">
        <f t="shared" si="41"/>
        <v>35_3</v>
      </c>
      <c r="F88" s="512">
        <v>2153</v>
      </c>
      <c r="G88" s="457"/>
      <c r="H88" s="54">
        <v>35</v>
      </c>
      <c r="I88" s="54">
        <v>3</v>
      </c>
      <c r="J88" s="54">
        <v>14</v>
      </c>
      <c r="K88" s="512">
        <f t="shared" si="27"/>
        <v>3</v>
      </c>
      <c r="L88" s="512" t="str">
        <f t="shared" si="28"/>
        <v>35_3</v>
      </c>
      <c r="M88" s="512">
        <v>2226</v>
      </c>
      <c r="N88" s="66"/>
      <c r="O88" s="54">
        <v>35</v>
      </c>
      <c r="P88" s="54">
        <v>3</v>
      </c>
      <c r="Q88" s="54">
        <v>14</v>
      </c>
      <c r="R88" s="512">
        <f t="shared" si="29"/>
        <v>3</v>
      </c>
      <c r="S88" s="512" t="str">
        <f t="shared" si="30"/>
        <v>35_3</v>
      </c>
      <c r="T88" s="512">
        <v>2296</v>
      </c>
      <c r="U88" s="457"/>
      <c r="V88" s="54">
        <v>35</v>
      </c>
      <c r="W88" s="54">
        <v>3</v>
      </c>
      <c r="X88" s="54">
        <v>14</v>
      </c>
      <c r="Y88" s="512">
        <f t="shared" si="31"/>
        <v>3</v>
      </c>
      <c r="Z88" s="512" t="str">
        <f t="shared" si="32"/>
        <v>35_3</v>
      </c>
      <c r="AA88" s="512">
        <v>2381</v>
      </c>
      <c r="AB88" s="513"/>
      <c r="AC88" s="54">
        <v>35</v>
      </c>
      <c r="AD88" s="54">
        <v>3</v>
      </c>
      <c r="AE88" s="54">
        <v>14</v>
      </c>
      <c r="AF88" s="512">
        <f t="shared" si="33"/>
        <v>3</v>
      </c>
      <c r="AG88" s="512" t="str">
        <f t="shared" si="34"/>
        <v>35_3</v>
      </c>
      <c r="AH88" s="512">
        <v>2457</v>
      </c>
      <c r="AI88" s="512"/>
      <c r="AJ88" s="512">
        <v>35</v>
      </c>
      <c r="AK88" s="54">
        <v>3</v>
      </c>
      <c r="AL88" s="54">
        <v>14</v>
      </c>
      <c r="AM88" s="512">
        <f t="shared" ref="AM88" si="66">AK88</f>
        <v>3</v>
      </c>
      <c r="AN88" s="512" t="str">
        <f t="shared" si="55"/>
        <v>35_3</v>
      </c>
      <c r="AO88" s="54">
        <v>2537</v>
      </c>
      <c r="AP88" s="490"/>
      <c r="AQ88" s="512">
        <v>35</v>
      </c>
      <c r="AR88" s="54">
        <v>3</v>
      </c>
      <c r="AS88" s="54">
        <v>14</v>
      </c>
      <c r="AT88" s="512">
        <f t="shared" ref="AT88" si="67">AR88</f>
        <v>3</v>
      </c>
      <c r="AU88" s="512" t="str">
        <f t="shared" si="57"/>
        <v>35_3</v>
      </c>
      <c r="AV88" s="54">
        <v>2617</v>
      </c>
      <c r="AW88" s="490"/>
      <c r="AX88" s="512">
        <v>35</v>
      </c>
      <c r="AY88" s="54">
        <v>3</v>
      </c>
      <c r="AZ88" s="54">
        <v>14</v>
      </c>
      <c r="BA88" s="512">
        <f t="shared" ref="BA88" si="68">AY88</f>
        <v>3</v>
      </c>
      <c r="BB88" s="512" t="str">
        <f t="shared" si="59"/>
        <v>35_3</v>
      </c>
      <c r="BC88" s="54">
        <v>2672</v>
      </c>
      <c r="BD88" s="490"/>
      <c r="BE88" s="512">
        <v>35</v>
      </c>
      <c r="BF88" s="54">
        <v>3</v>
      </c>
      <c r="BG88" s="54">
        <v>14</v>
      </c>
      <c r="BH88" s="512">
        <f t="shared" ref="BH88" si="69">BF88</f>
        <v>3</v>
      </c>
      <c r="BI88" s="512" t="str">
        <f t="shared" si="61"/>
        <v>35_3</v>
      </c>
      <c r="BJ88" s="54">
        <v>2727</v>
      </c>
      <c r="BK88" s="54"/>
      <c r="BL88" s="512">
        <v>35</v>
      </c>
      <c r="BM88" s="54">
        <v>3</v>
      </c>
      <c r="BN88" s="54">
        <v>14</v>
      </c>
      <c r="BO88" s="512">
        <f t="shared" si="50"/>
        <v>3</v>
      </c>
      <c r="BP88" s="512" t="str">
        <f t="shared" si="51"/>
        <v>35_3</v>
      </c>
      <c r="BQ88" s="54">
        <v>2836</v>
      </c>
      <c r="BR88" s="513"/>
      <c r="BS88" s="54">
        <v>35</v>
      </c>
      <c r="BT88" s="54">
        <v>3</v>
      </c>
      <c r="BU88" s="54">
        <v>14</v>
      </c>
      <c r="BV88" s="512">
        <f t="shared" si="35"/>
        <v>3</v>
      </c>
      <c r="BW88" s="512" t="str">
        <f t="shared" si="36"/>
        <v>35_3</v>
      </c>
      <c r="BX88" s="514" t="str">
        <f t="shared" si="37"/>
        <v>35_3</v>
      </c>
      <c r="BY88" s="514">
        <f t="shared" si="38"/>
        <v>2727</v>
      </c>
      <c r="BZ88" s="514">
        <f t="shared" si="52"/>
        <v>2836</v>
      </c>
      <c r="CA88" s="605">
        <f t="shared" si="53"/>
        <v>2781.5</v>
      </c>
      <c r="CB88" s="515">
        <f t="shared" si="39"/>
        <v>17.773162939297123</v>
      </c>
      <c r="CC88" s="5"/>
      <c r="CD88" s="5"/>
      <c r="CE88" s="5"/>
      <c r="CF88" s="5"/>
      <c r="CG88" s="5"/>
      <c r="CH88" s="5"/>
      <c r="CI88" s="6"/>
    </row>
    <row r="89" spans="1:87" ht="10.5" customHeight="1" x14ac:dyDescent="0.25">
      <c r="A89" s="512">
        <v>35</v>
      </c>
      <c r="B89" s="54">
        <v>4</v>
      </c>
      <c r="C89" s="54">
        <v>15</v>
      </c>
      <c r="D89" s="512">
        <f t="shared" si="40"/>
        <v>4</v>
      </c>
      <c r="E89" s="512" t="str">
        <f t="shared" si="41"/>
        <v>35_4</v>
      </c>
      <c r="F89" s="512">
        <v>2216</v>
      </c>
      <c r="G89" s="457"/>
      <c r="H89" s="54">
        <v>35</v>
      </c>
      <c r="I89" s="54">
        <v>4</v>
      </c>
      <c r="J89" s="54">
        <v>15</v>
      </c>
      <c r="K89" s="512">
        <f t="shared" si="27"/>
        <v>4</v>
      </c>
      <c r="L89" s="512" t="str">
        <f t="shared" si="28"/>
        <v>35_4</v>
      </c>
      <c r="M89" s="512">
        <v>2291</v>
      </c>
      <c r="N89" s="66"/>
      <c r="O89" s="54">
        <v>35</v>
      </c>
      <c r="P89" s="54">
        <v>4</v>
      </c>
      <c r="Q89" s="54">
        <v>15</v>
      </c>
      <c r="R89" s="512">
        <f t="shared" si="29"/>
        <v>4</v>
      </c>
      <c r="S89" s="512" t="str">
        <f t="shared" si="30"/>
        <v>35_4</v>
      </c>
      <c r="T89" s="512">
        <v>2363</v>
      </c>
      <c r="U89" s="66"/>
      <c r="V89" s="54">
        <v>35</v>
      </c>
      <c r="W89" s="54">
        <v>4</v>
      </c>
      <c r="X89" s="54">
        <v>15</v>
      </c>
      <c r="Y89" s="512">
        <f t="shared" si="31"/>
        <v>4</v>
      </c>
      <c r="Z89" s="512" t="str">
        <f t="shared" si="32"/>
        <v>35_4</v>
      </c>
      <c r="AA89" s="512">
        <v>2448</v>
      </c>
      <c r="AB89" s="513"/>
      <c r="AC89" s="54">
        <v>35</v>
      </c>
      <c r="AD89" s="54">
        <v>4</v>
      </c>
      <c r="AE89" s="54">
        <v>15</v>
      </c>
      <c r="AF89" s="512">
        <f t="shared" si="33"/>
        <v>4</v>
      </c>
      <c r="AG89" s="512" t="str">
        <f t="shared" si="34"/>
        <v>35_4</v>
      </c>
      <c r="AH89" s="512">
        <v>2526</v>
      </c>
      <c r="AI89" s="512"/>
      <c r="AJ89" s="512">
        <v>35</v>
      </c>
      <c r="AK89" s="54">
        <v>4</v>
      </c>
      <c r="AL89" s="54">
        <v>15</v>
      </c>
      <c r="AM89" s="512">
        <f t="shared" ref="AM89" si="70">AK89</f>
        <v>4</v>
      </c>
      <c r="AN89" s="512" t="str">
        <f t="shared" si="55"/>
        <v>35_4</v>
      </c>
      <c r="AO89" s="54">
        <v>2606</v>
      </c>
      <c r="AP89" s="490"/>
      <c r="AQ89" s="512">
        <v>35</v>
      </c>
      <c r="AR89" s="54">
        <v>4</v>
      </c>
      <c r="AS89" s="54">
        <v>15</v>
      </c>
      <c r="AT89" s="512">
        <f t="shared" ref="AT89" si="71">AR89</f>
        <v>4</v>
      </c>
      <c r="AU89" s="512" t="str">
        <f t="shared" si="57"/>
        <v>35_4</v>
      </c>
      <c r="AV89" s="54">
        <v>2686</v>
      </c>
      <c r="AW89" s="490"/>
      <c r="AX89" s="512">
        <v>35</v>
      </c>
      <c r="AY89" s="54">
        <v>4</v>
      </c>
      <c r="AZ89" s="54">
        <v>15</v>
      </c>
      <c r="BA89" s="512">
        <f t="shared" ref="BA89" si="72">AY89</f>
        <v>4</v>
      </c>
      <c r="BB89" s="512" t="str">
        <f t="shared" si="59"/>
        <v>35_4</v>
      </c>
      <c r="BC89" s="54">
        <v>2741</v>
      </c>
      <c r="BD89" s="490"/>
      <c r="BE89" s="512">
        <v>35</v>
      </c>
      <c r="BF89" s="54">
        <v>4</v>
      </c>
      <c r="BG89" s="54">
        <v>15</v>
      </c>
      <c r="BH89" s="512">
        <f t="shared" ref="BH89" si="73">BF89</f>
        <v>4</v>
      </c>
      <c r="BI89" s="512" t="str">
        <f t="shared" si="61"/>
        <v>35_4</v>
      </c>
      <c r="BJ89" s="54">
        <v>2796</v>
      </c>
      <c r="BK89" s="54"/>
      <c r="BL89" s="512">
        <v>35</v>
      </c>
      <c r="BM89" s="54">
        <v>4</v>
      </c>
      <c r="BN89" s="54">
        <v>15</v>
      </c>
      <c r="BO89" s="512">
        <f t="shared" si="50"/>
        <v>4</v>
      </c>
      <c r="BP89" s="512" t="str">
        <f t="shared" si="51"/>
        <v>35_4</v>
      </c>
      <c r="BQ89" s="54">
        <v>2908</v>
      </c>
      <c r="BR89" s="513"/>
      <c r="BS89" s="54">
        <v>35</v>
      </c>
      <c r="BT89" s="54">
        <v>4</v>
      </c>
      <c r="BU89" s="54">
        <v>15</v>
      </c>
      <c r="BV89" s="512">
        <f t="shared" si="35"/>
        <v>4</v>
      </c>
      <c r="BW89" s="512" t="str">
        <f t="shared" si="36"/>
        <v>35_4</v>
      </c>
      <c r="BX89" s="514" t="str">
        <f t="shared" si="37"/>
        <v>35_4</v>
      </c>
      <c r="BY89" s="514">
        <f t="shared" si="38"/>
        <v>2796</v>
      </c>
      <c r="BZ89" s="514">
        <f t="shared" si="52"/>
        <v>2908</v>
      </c>
      <c r="CA89" s="605">
        <f t="shared" si="53"/>
        <v>2852</v>
      </c>
      <c r="CB89" s="515">
        <f t="shared" si="39"/>
        <v>18.223642172523963</v>
      </c>
      <c r="CC89" s="5"/>
      <c r="CD89" s="5"/>
      <c r="CE89" s="5"/>
      <c r="CF89" s="5"/>
      <c r="CG89" s="5"/>
      <c r="CH89" s="5"/>
      <c r="CI89" s="6"/>
    </row>
    <row r="90" spans="1:87" ht="10.5" customHeight="1" x14ac:dyDescent="0.25">
      <c r="A90" s="512">
        <v>35</v>
      </c>
      <c r="B90" s="54">
        <v>5</v>
      </c>
      <c r="C90" s="54">
        <v>16</v>
      </c>
      <c r="D90" s="512">
        <f t="shared" si="40"/>
        <v>5</v>
      </c>
      <c r="E90" s="512" t="str">
        <f t="shared" si="41"/>
        <v>35_5</v>
      </c>
      <c r="F90" s="512">
        <v>2287</v>
      </c>
      <c r="G90" s="457"/>
      <c r="H90" s="54">
        <v>35</v>
      </c>
      <c r="I90" s="54">
        <v>5</v>
      </c>
      <c r="J90" s="54">
        <v>16</v>
      </c>
      <c r="K90" s="512">
        <f t="shared" si="27"/>
        <v>5</v>
      </c>
      <c r="L90" s="512" t="str">
        <f t="shared" si="28"/>
        <v>35_5</v>
      </c>
      <c r="M90" s="512">
        <v>2365</v>
      </c>
      <c r="N90" s="66"/>
      <c r="O90" s="54">
        <v>35</v>
      </c>
      <c r="P90" s="54">
        <v>5</v>
      </c>
      <c r="Q90" s="54">
        <v>16</v>
      </c>
      <c r="R90" s="512">
        <f t="shared" si="29"/>
        <v>5</v>
      </c>
      <c r="S90" s="512" t="str">
        <f t="shared" si="30"/>
        <v>35_5</v>
      </c>
      <c r="T90" s="512">
        <v>2439</v>
      </c>
      <c r="U90" s="66"/>
      <c r="V90" s="54">
        <v>35</v>
      </c>
      <c r="W90" s="54">
        <v>5</v>
      </c>
      <c r="X90" s="54">
        <v>16</v>
      </c>
      <c r="Y90" s="512">
        <f t="shared" si="31"/>
        <v>5</v>
      </c>
      <c r="Z90" s="512" t="str">
        <f t="shared" si="32"/>
        <v>35_5</v>
      </c>
      <c r="AA90" s="512">
        <v>2524</v>
      </c>
      <c r="AB90" s="513"/>
      <c r="AC90" s="54">
        <v>35</v>
      </c>
      <c r="AD90" s="54">
        <v>5</v>
      </c>
      <c r="AE90" s="54">
        <v>16</v>
      </c>
      <c r="AF90" s="512">
        <f t="shared" si="33"/>
        <v>5</v>
      </c>
      <c r="AG90" s="512" t="str">
        <f t="shared" si="34"/>
        <v>35_5</v>
      </c>
      <c r="AH90" s="512">
        <v>2605</v>
      </c>
      <c r="AI90" s="512"/>
      <c r="AJ90" s="512">
        <v>35</v>
      </c>
      <c r="AK90" s="54">
        <v>5</v>
      </c>
      <c r="AL90" s="54">
        <v>16</v>
      </c>
      <c r="AM90" s="512">
        <f t="shared" ref="AM90" si="74">AK90</f>
        <v>5</v>
      </c>
      <c r="AN90" s="512" t="str">
        <f t="shared" si="55"/>
        <v>35_5</v>
      </c>
      <c r="AO90" s="54">
        <v>2685</v>
      </c>
      <c r="AP90" s="490"/>
      <c r="AQ90" s="512">
        <v>35</v>
      </c>
      <c r="AR90" s="54">
        <v>5</v>
      </c>
      <c r="AS90" s="54">
        <v>16</v>
      </c>
      <c r="AT90" s="512">
        <f t="shared" ref="AT90" si="75">AR90</f>
        <v>5</v>
      </c>
      <c r="AU90" s="512" t="str">
        <f t="shared" si="57"/>
        <v>35_5</v>
      </c>
      <c r="AV90" s="54">
        <v>2766</v>
      </c>
      <c r="AW90" s="490"/>
      <c r="AX90" s="512">
        <v>35</v>
      </c>
      <c r="AY90" s="54">
        <v>5</v>
      </c>
      <c r="AZ90" s="54">
        <v>16</v>
      </c>
      <c r="BA90" s="512">
        <f t="shared" ref="BA90" si="76">AY90</f>
        <v>5</v>
      </c>
      <c r="BB90" s="512" t="str">
        <f t="shared" si="59"/>
        <v>35_5</v>
      </c>
      <c r="BC90" s="54">
        <v>2821</v>
      </c>
      <c r="BD90" s="490"/>
      <c r="BE90" s="512">
        <v>35</v>
      </c>
      <c r="BF90" s="54">
        <v>5</v>
      </c>
      <c r="BG90" s="54">
        <v>16</v>
      </c>
      <c r="BH90" s="512">
        <f t="shared" ref="BH90" si="77">BF90</f>
        <v>5</v>
      </c>
      <c r="BI90" s="512" t="str">
        <f t="shared" si="61"/>
        <v>35_5</v>
      </c>
      <c r="BJ90" s="54">
        <v>2877</v>
      </c>
      <c r="BK90" s="54"/>
      <c r="BL90" s="512">
        <v>35</v>
      </c>
      <c r="BM90" s="54">
        <v>5</v>
      </c>
      <c r="BN90" s="54">
        <v>16</v>
      </c>
      <c r="BO90" s="512">
        <f t="shared" si="50"/>
        <v>5</v>
      </c>
      <c r="BP90" s="512" t="str">
        <f t="shared" si="51"/>
        <v>35_5</v>
      </c>
      <c r="BQ90" s="54">
        <v>2992</v>
      </c>
      <c r="BR90" s="513"/>
      <c r="BS90" s="54">
        <v>35</v>
      </c>
      <c r="BT90" s="54">
        <v>5</v>
      </c>
      <c r="BU90" s="54">
        <v>16</v>
      </c>
      <c r="BV90" s="512">
        <f t="shared" si="35"/>
        <v>5</v>
      </c>
      <c r="BW90" s="512" t="str">
        <f t="shared" si="36"/>
        <v>35_5</v>
      </c>
      <c r="BX90" s="514" t="str">
        <f t="shared" si="37"/>
        <v>35_5</v>
      </c>
      <c r="BY90" s="514">
        <f t="shared" si="38"/>
        <v>2877</v>
      </c>
      <c r="BZ90" s="514">
        <f t="shared" si="52"/>
        <v>2992</v>
      </c>
      <c r="CA90" s="605">
        <f t="shared" si="53"/>
        <v>2934.5</v>
      </c>
      <c r="CB90" s="515">
        <f t="shared" si="39"/>
        <v>18.750798722044728</v>
      </c>
      <c r="CC90" s="5"/>
      <c r="CD90" s="5"/>
      <c r="CE90" s="5"/>
      <c r="CF90" s="5"/>
      <c r="CG90" s="5"/>
      <c r="CH90" s="5"/>
      <c r="CI90" s="6"/>
    </row>
    <row r="91" spans="1:87" ht="10.5" customHeight="1" x14ac:dyDescent="0.25">
      <c r="A91" s="512">
        <v>35</v>
      </c>
      <c r="B91" s="54">
        <v>6</v>
      </c>
      <c r="C91" s="54">
        <v>17</v>
      </c>
      <c r="D91" s="512">
        <f t="shared" si="40"/>
        <v>6</v>
      </c>
      <c r="E91" s="512" t="str">
        <f t="shared" si="41"/>
        <v>35_6</v>
      </c>
      <c r="F91" s="512">
        <v>2345</v>
      </c>
      <c r="G91" s="457"/>
      <c r="H91" s="54">
        <v>35</v>
      </c>
      <c r="I91" s="54">
        <v>6</v>
      </c>
      <c r="J91" s="54">
        <v>17</v>
      </c>
      <c r="K91" s="512">
        <f t="shared" si="27"/>
        <v>6</v>
      </c>
      <c r="L91" s="512" t="str">
        <f t="shared" si="28"/>
        <v>35_6</v>
      </c>
      <c r="M91" s="512">
        <v>2425</v>
      </c>
      <c r="N91" s="457"/>
      <c r="O91" s="54">
        <v>35</v>
      </c>
      <c r="P91" s="54">
        <v>6</v>
      </c>
      <c r="Q91" s="54">
        <v>17</v>
      </c>
      <c r="R91" s="512">
        <f t="shared" si="29"/>
        <v>6</v>
      </c>
      <c r="S91" s="512" t="str">
        <f t="shared" si="30"/>
        <v>35_6</v>
      </c>
      <c r="T91" s="512">
        <v>2501</v>
      </c>
      <c r="U91" s="457"/>
      <c r="V91" s="54">
        <v>35</v>
      </c>
      <c r="W91" s="54">
        <v>6</v>
      </c>
      <c r="X91" s="54">
        <v>17</v>
      </c>
      <c r="Y91" s="512">
        <f t="shared" si="31"/>
        <v>6</v>
      </c>
      <c r="Z91" s="512" t="str">
        <f t="shared" si="32"/>
        <v>35_6</v>
      </c>
      <c r="AA91" s="512">
        <v>2586</v>
      </c>
      <c r="AB91" s="513"/>
      <c r="AC91" s="54">
        <v>35</v>
      </c>
      <c r="AD91" s="54">
        <v>6</v>
      </c>
      <c r="AE91" s="54">
        <v>17</v>
      </c>
      <c r="AF91" s="512">
        <f t="shared" si="33"/>
        <v>6</v>
      </c>
      <c r="AG91" s="512" t="str">
        <f t="shared" si="34"/>
        <v>35_6</v>
      </c>
      <c r="AH91" s="512">
        <v>2669</v>
      </c>
      <c r="AI91" s="512"/>
      <c r="AJ91" s="512">
        <v>35</v>
      </c>
      <c r="AK91" s="54">
        <v>6</v>
      </c>
      <c r="AL91" s="54">
        <v>17</v>
      </c>
      <c r="AM91" s="512">
        <f t="shared" ref="AM91" si="78">AK91</f>
        <v>6</v>
      </c>
      <c r="AN91" s="512" t="str">
        <f t="shared" si="55"/>
        <v>35_6</v>
      </c>
      <c r="AO91" s="54">
        <v>2749</v>
      </c>
      <c r="AP91" s="490"/>
      <c r="AQ91" s="512">
        <v>35</v>
      </c>
      <c r="AR91" s="54">
        <v>6</v>
      </c>
      <c r="AS91" s="54">
        <v>17</v>
      </c>
      <c r="AT91" s="512">
        <f t="shared" ref="AT91" si="79">AR91</f>
        <v>6</v>
      </c>
      <c r="AU91" s="512" t="str">
        <f t="shared" si="57"/>
        <v>35_6</v>
      </c>
      <c r="AV91" s="54">
        <v>2831</v>
      </c>
      <c r="AW91" s="490"/>
      <c r="AX91" s="512">
        <v>35</v>
      </c>
      <c r="AY91" s="54">
        <v>6</v>
      </c>
      <c r="AZ91" s="54">
        <v>17</v>
      </c>
      <c r="BA91" s="512">
        <f t="shared" ref="BA91" si="80">AY91</f>
        <v>6</v>
      </c>
      <c r="BB91" s="512" t="str">
        <f t="shared" si="59"/>
        <v>35_6</v>
      </c>
      <c r="BC91" s="54">
        <v>2888</v>
      </c>
      <c r="BD91" s="490"/>
      <c r="BE91" s="512">
        <v>35</v>
      </c>
      <c r="BF91" s="54">
        <v>6</v>
      </c>
      <c r="BG91" s="54">
        <v>17</v>
      </c>
      <c r="BH91" s="512">
        <f t="shared" ref="BH91" si="81">BF91</f>
        <v>6</v>
      </c>
      <c r="BI91" s="512" t="str">
        <f t="shared" si="61"/>
        <v>35_6</v>
      </c>
      <c r="BJ91" s="54">
        <v>2946</v>
      </c>
      <c r="BK91" s="54"/>
      <c r="BL91" s="512">
        <v>35</v>
      </c>
      <c r="BM91" s="54">
        <v>6</v>
      </c>
      <c r="BN91" s="54">
        <v>17</v>
      </c>
      <c r="BO91" s="512">
        <f t="shared" si="50"/>
        <v>6</v>
      </c>
      <c r="BP91" s="512" t="str">
        <f t="shared" si="51"/>
        <v>35_6</v>
      </c>
      <c r="BQ91" s="54">
        <v>3064</v>
      </c>
      <c r="BR91" s="513"/>
      <c r="BS91" s="54">
        <v>35</v>
      </c>
      <c r="BT91" s="54">
        <v>6</v>
      </c>
      <c r="BU91" s="54">
        <v>17</v>
      </c>
      <c r="BV91" s="512">
        <f t="shared" si="35"/>
        <v>6</v>
      </c>
      <c r="BW91" s="512" t="str">
        <f t="shared" si="36"/>
        <v>35_6</v>
      </c>
      <c r="BX91" s="514" t="str">
        <f t="shared" si="37"/>
        <v>35_6</v>
      </c>
      <c r="BY91" s="514">
        <f t="shared" si="38"/>
        <v>2946</v>
      </c>
      <c r="BZ91" s="514">
        <f t="shared" si="52"/>
        <v>3064</v>
      </c>
      <c r="CA91" s="605">
        <f t="shared" si="53"/>
        <v>3005</v>
      </c>
      <c r="CB91" s="515">
        <f t="shared" si="39"/>
        <v>19.201277955271564</v>
      </c>
      <c r="CC91" s="5"/>
      <c r="CD91" s="5"/>
      <c r="CE91" s="5"/>
      <c r="CF91" s="5"/>
      <c r="CG91" s="5"/>
      <c r="CH91" s="5"/>
      <c r="CI91" s="6"/>
    </row>
    <row r="92" spans="1:87" ht="10.5" customHeight="1" x14ac:dyDescent="0.25">
      <c r="A92" s="512">
        <v>35</v>
      </c>
      <c r="B92" s="54">
        <v>7</v>
      </c>
      <c r="C92" s="54">
        <v>18</v>
      </c>
      <c r="D92" s="512">
        <f t="shared" si="40"/>
        <v>7</v>
      </c>
      <c r="E92" s="512" t="str">
        <f t="shared" si="41"/>
        <v>35_7</v>
      </c>
      <c r="F92" s="512">
        <v>2413</v>
      </c>
      <c r="G92" s="457"/>
      <c r="H92" s="54">
        <v>35</v>
      </c>
      <c r="I92" s="54">
        <v>7</v>
      </c>
      <c r="J92" s="54">
        <v>18</v>
      </c>
      <c r="K92" s="512">
        <f t="shared" si="27"/>
        <v>7</v>
      </c>
      <c r="L92" s="512" t="str">
        <f t="shared" si="28"/>
        <v>35_7</v>
      </c>
      <c r="M92" s="512">
        <v>2495</v>
      </c>
      <c r="N92" s="66"/>
      <c r="O92" s="54">
        <v>35</v>
      </c>
      <c r="P92" s="54">
        <v>7</v>
      </c>
      <c r="Q92" s="54">
        <v>18</v>
      </c>
      <c r="R92" s="512">
        <f t="shared" si="29"/>
        <v>7</v>
      </c>
      <c r="S92" s="512" t="str">
        <f t="shared" si="30"/>
        <v>35_7</v>
      </c>
      <c r="T92" s="512">
        <v>2574</v>
      </c>
      <c r="U92" s="66"/>
      <c r="V92" s="54">
        <v>35</v>
      </c>
      <c r="W92" s="54">
        <v>7</v>
      </c>
      <c r="X92" s="54">
        <v>18</v>
      </c>
      <c r="Y92" s="512">
        <f t="shared" si="31"/>
        <v>7</v>
      </c>
      <c r="Z92" s="512" t="str">
        <f t="shared" si="32"/>
        <v>35_7</v>
      </c>
      <c r="AA92" s="512">
        <v>2659</v>
      </c>
      <c r="AB92" s="513"/>
      <c r="AC92" s="54">
        <v>35</v>
      </c>
      <c r="AD92" s="54">
        <v>7</v>
      </c>
      <c r="AE92" s="54">
        <v>18</v>
      </c>
      <c r="AF92" s="512">
        <f t="shared" si="33"/>
        <v>7</v>
      </c>
      <c r="AG92" s="512" t="str">
        <f t="shared" si="34"/>
        <v>35_7</v>
      </c>
      <c r="AH92" s="512">
        <v>2744</v>
      </c>
      <c r="AI92" s="512"/>
      <c r="AJ92" s="512">
        <v>35</v>
      </c>
      <c r="AK92" s="54">
        <v>7</v>
      </c>
      <c r="AL92" s="54">
        <v>18</v>
      </c>
      <c r="AM92" s="512">
        <f t="shared" ref="AM92" si="82">AK92</f>
        <v>7</v>
      </c>
      <c r="AN92" s="512" t="str">
        <f t="shared" si="55"/>
        <v>35_7</v>
      </c>
      <c r="AO92" s="54">
        <v>2826</v>
      </c>
      <c r="AP92" s="490"/>
      <c r="AQ92" s="512">
        <v>35</v>
      </c>
      <c r="AR92" s="54">
        <v>7</v>
      </c>
      <c r="AS92" s="54">
        <v>18</v>
      </c>
      <c r="AT92" s="512">
        <f t="shared" ref="AT92" si="83">AR92</f>
        <v>7</v>
      </c>
      <c r="AU92" s="512" t="str">
        <f t="shared" si="57"/>
        <v>35_7</v>
      </c>
      <c r="AV92" s="54">
        <v>2911</v>
      </c>
      <c r="AW92" s="490"/>
      <c r="AX92" s="512">
        <v>35</v>
      </c>
      <c r="AY92" s="54">
        <v>7</v>
      </c>
      <c r="AZ92" s="54">
        <v>18</v>
      </c>
      <c r="BA92" s="512">
        <f t="shared" ref="BA92" si="84">AY92</f>
        <v>7</v>
      </c>
      <c r="BB92" s="512" t="str">
        <f t="shared" si="59"/>
        <v>35_7</v>
      </c>
      <c r="BC92" s="54">
        <v>2969</v>
      </c>
      <c r="BD92" s="490"/>
      <c r="BE92" s="512">
        <v>35</v>
      </c>
      <c r="BF92" s="54">
        <v>7</v>
      </c>
      <c r="BG92" s="54">
        <v>18</v>
      </c>
      <c r="BH92" s="512">
        <f t="shared" ref="BH92" si="85">BF92</f>
        <v>7</v>
      </c>
      <c r="BI92" s="512" t="str">
        <f t="shared" si="61"/>
        <v>35_7</v>
      </c>
      <c r="BJ92" s="54">
        <v>3028</v>
      </c>
      <c r="BK92" s="54"/>
      <c r="BL92" s="512">
        <v>35</v>
      </c>
      <c r="BM92" s="54">
        <v>7</v>
      </c>
      <c r="BN92" s="54">
        <v>18</v>
      </c>
      <c r="BO92" s="512">
        <f t="shared" si="50"/>
        <v>7</v>
      </c>
      <c r="BP92" s="512" t="str">
        <f t="shared" si="51"/>
        <v>35_7</v>
      </c>
      <c r="BQ92" s="54">
        <v>3149</v>
      </c>
      <c r="BR92" s="513"/>
      <c r="BS92" s="54">
        <v>35</v>
      </c>
      <c r="BT92" s="54">
        <v>7</v>
      </c>
      <c r="BU92" s="54">
        <v>18</v>
      </c>
      <c r="BV92" s="512">
        <f t="shared" si="35"/>
        <v>7</v>
      </c>
      <c r="BW92" s="512" t="str">
        <f t="shared" si="36"/>
        <v>35_7</v>
      </c>
      <c r="BX92" s="514" t="str">
        <f t="shared" si="37"/>
        <v>35_7</v>
      </c>
      <c r="BY92" s="514">
        <f t="shared" si="38"/>
        <v>3028</v>
      </c>
      <c r="BZ92" s="514">
        <f t="shared" si="52"/>
        <v>3149</v>
      </c>
      <c r="CA92" s="605">
        <f t="shared" si="53"/>
        <v>3088.5</v>
      </c>
      <c r="CB92" s="515">
        <f t="shared" si="39"/>
        <v>19.734824281150161</v>
      </c>
      <c r="CC92" s="5"/>
      <c r="CD92" s="5"/>
      <c r="CE92" s="5"/>
      <c r="CF92" s="5"/>
      <c r="CG92" s="5"/>
      <c r="CH92" s="5"/>
      <c r="CI92" s="6"/>
    </row>
    <row r="93" spans="1:87" ht="10.5" customHeight="1" x14ac:dyDescent="0.25">
      <c r="A93" s="512">
        <v>35</v>
      </c>
      <c r="B93" s="54">
        <v>8</v>
      </c>
      <c r="C93" s="54">
        <v>19</v>
      </c>
      <c r="D93" s="512">
        <f t="shared" si="40"/>
        <v>8</v>
      </c>
      <c r="E93" s="512" t="str">
        <f t="shared" si="41"/>
        <v>35_8</v>
      </c>
      <c r="F93" s="512">
        <v>2478</v>
      </c>
      <c r="G93" s="457"/>
      <c r="H93" s="54">
        <v>35</v>
      </c>
      <c r="I93" s="54">
        <v>8</v>
      </c>
      <c r="J93" s="54">
        <v>19</v>
      </c>
      <c r="K93" s="512">
        <f t="shared" si="27"/>
        <v>8</v>
      </c>
      <c r="L93" s="512" t="str">
        <f t="shared" si="28"/>
        <v>35_8</v>
      </c>
      <c r="M93" s="512">
        <v>2562</v>
      </c>
      <c r="N93" s="66"/>
      <c r="O93" s="54">
        <v>35</v>
      </c>
      <c r="P93" s="54">
        <v>8</v>
      </c>
      <c r="Q93" s="54">
        <v>19</v>
      </c>
      <c r="R93" s="512">
        <f t="shared" si="29"/>
        <v>8</v>
      </c>
      <c r="S93" s="512" t="str">
        <f t="shared" si="30"/>
        <v>35_8</v>
      </c>
      <c r="T93" s="512">
        <v>2643</v>
      </c>
      <c r="U93" s="66"/>
      <c r="V93" s="54">
        <v>35</v>
      </c>
      <c r="W93" s="54">
        <v>8</v>
      </c>
      <c r="X93" s="54">
        <v>19</v>
      </c>
      <c r="Y93" s="512">
        <f t="shared" si="31"/>
        <v>8</v>
      </c>
      <c r="Z93" s="512" t="str">
        <f t="shared" si="32"/>
        <v>35_8</v>
      </c>
      <c r="AA93" s="512">
        <v>2728</v>
      </c>
      <c r="AB93" s="513"/>
      <c r="AC93" s="54">
        <v>35</v>
      </c>
      <c r="AD93" s="54">
        <v>8</v>
      </c>
      <c r="AE93" s="54">
        <v>19</v>
      </c>
      <c r="AF93" s="512">
        <f t="shared" si="33"/>
        <v>8</v>
      </c>
      <c r="AG93" s="512" t="str">
        <f t="shared" si="34"/>
        <v>35_8</v>
      </c>
      <c r="AH93" s="512">
        <v>2815</v>
      </c>
      <c r="AI93" s="512"/>
      <c r="AJ93" s="512">
        <v>35</v>
      </c>
      <c r="AK93" s="54">
        <v>8</v>
      </c>
      <c r="AL93" s="54">
        <v>19</v>
      </c>
      <c r="AM93" s="512">
        <f t="shared" ref="AM93" si="86">AK93</f>
        <v>8</v>
      </c>
      <c r="AN93" s="512" t="str">
        <f t="shared" si="55"/>
        <v>35_8</v>
      </c>
      <c r="AO93" s="54">
        <v>2899</v>
      </c>
      <c r="AP93" s="490"/>
      <c r="AQ93" s="512">
        <v>35</v>
      </c>
      <c r="AR93" s="54">
        <v>8</v>
      </c>
      <c r="AS93" s="54">
        <v>19</v>
      </c>
      <c r="AT93" s="512">
        <f t="shared" ref="AT93" si="87">AR93</f>
        <v>8</v>
      </c>
      <c r="AU93" s="512" t="str">
        <f t="shared" si="57"/>
        <v>35_8</v>
      </c>
      <c r="AV93" s="54">
        <v>2986</v>
      </c>
      <c r="AW93" s="490"/>
      <c r="AX93" s="512">
        <v>35</v>
      </c>
      <c r="AY93" s="54">
        <v>8</v>
      </c>
      <c r="AZ93" s="54">
        <v>19</v>
      </c>
      <c r="BA93" s="512">
        <f t="shared" ref="BA93" si="88">AY93</f>
        <v>8</v>
      </c>
      <c r="BB93" s="512" t="str">
        <f t="shared" si="59"/>
        <v>35_8</v>
      </c>
      <c r="BC93" s="54">
        <v>3046</v>
      </c>
      <c r="BD93" s="490"/>
      <c r="BE93" s="512">
        <v>35</v>
      </c>
      <c r="BF93" s="54">
        <v>8</v>
      </c>
      <c r="BG93" s="54">
        <v>19</v>
      </c>
      <c r="BH93" s="512">
        <f t="shared" ref="BH93" si="89">BF93</f>
        <v>8</v>
      </c>
      <c r="BI93" s="512" t="str">
        <f t="shared" si="61"/>
        <v>35_8</v>
      </c>
      <c r="BJ93" s="54">
        <v>3107</v>
      </c>
      <c r="BK93" s="54"/>
      <c r="BL93" s="512">
        <v>35</v>
      </c>
      <c r="BM93" s="54">
        <v>8</v>
      </c>
      <c r="BN93" s="54">
        <v>19</v>
      </c>
      <c r="BO93" s="512">
        <f t="shared" si="50"/>
        <v>8</v>
      </c>
      <c r="BP93" s="512" t="str">
        <f t="shared" si="51"/>
        <v>35_8</v>
      </c>
      <c r="BQ93" s="54">
        <v>3231</v>
      </c>
      <c r="BR93" s="513"/>
      <c r="BS93" s="54">
        <v>35</v>
      </c>
      <c r="BT93" s="54">
        <v>8</v>
      </c>
      <c r="BU93" s="54">
        <v>19</v>
      </c>
      <c r="BV93" s="512">
        <f t="shared" si="35"/>
        <v>8</v>
      </c>
      <c r="BW93" s="512" t="str">
        <f t="shared" si="36"/>
        <v>35_8</v>
      </c>
      <c r="BX93" s="514" t="str">
        <f t="shared" si="37"/>
        <v>35_8</v>
      </c>
      <c r="BY93" s="514">
        <f t="shared" si="38"/>
        <v>3107</v>
      </c>
      <c r="BZ93" s="514">
        <f t="shared" si="52"/>
        <v>3231</v>
      </c>
      <c r="CA93" s="605">
        <f t="shared" si="53"/>
        <v>3169</v>
      </c>
      <c r="CB93" s="515">
        <f t="shared" si="39"/>
        <v>20.249201277955272</v>
      </c>
      <c r="CC93" s="5"/>
      <c r="CD93" s="5"/>
      <c r="CE93" s="5"/>
      <c r="CF93" s="5"/>
      <c r="CG93" s="5"/>
      <c r="CH93" s="5"/>
      <c r="CI93" s="6"/>
    </row>
    <row r="94" spans="1:87" ht="10.5" customHeight="1" x14ac:dyDescent="0.25">
      <c r="A94" s="512">
        <v>35</v>
      </c>
      <c r="B94" s="54">
        <v>9</v>
      </c>
      <c r="C94" s="54">
        <v>20</v>
      </c>
      <c r="D94" s="512">
        <f t="shared" si="40"/>
        <v>9</v>
      </c>
      <c r="E94" s="512" t="str">
        <f t="shared" si="41"/>
        <v>35_9</v>
      </c>
      <c r="F94" s="512">
        <v>2546</v>
      </c>
      <c r="G94" s="457"/>
      <c r="H94" s="54">
        <v>35</v>
      </c>
      <c r="I94" s="54">
        <v>9</v>
      </c>
      <c r="J94" s="54">
        <v>20</v>
      </c>
      <c r="K94" s="512">
        <f t="shared" si="27"/>
        <v>9</v>
      </c>
      <c r="L94" s="512" t="str">
        <f t="shared" si="28"/>
        <v>35_9</v>
      </c>
      <c r="M94" s="512">
        <v>2633</v>
      </c>
      <c r="N94" s="66"/>
      <c r="O94" s="54">
        <v>35</v>
      </c>
      <c r="P94" s="54">
        <v>9</v>
      </c>
      <c r="Q94" s="54">
        <v>20</v>
      </c>
      <c r="R94" s="512">
        <f t="shared" si="29"/>
        <v>9</v>
      </c>
      <c r="S94" s="512" t="str">
        <f t="shared" si="30"/>
        <v>35_9</v>
      </c>
      <c r="T94" s="512">
        <v>2716</v>
      </c>
      <c r="U94" s="457"/>
      <c r="V94" s="54">
        <v>35</v>
      </c>
      <c r="W94" s="54">
        <v>9</v>
      </c>
      <c r="X94" s="54">
        <v>20</v>
      </c>
      <c r="Y94" s="512">
        <f t="shared" si="31"/>
        <v>9</v>
      </c>
      <c r="Z94" s="512" t="str">
        <f t="shared" si="32"/>
        <v>35_9</v>
      </c>
      <c r="AA94" s="512">
        <v>2801</v>
      </c>
      <c r="AB94" s="513"/>
      <c r="AC94" s="54">
        <v>35</v>
      </c>
      <c r="AD94" s="54">
        <v>9</v>
      </c>
      <c r="AE94" s="54">
        <v>20</v>
      </c>
      <c r="AF94" s="512">
        <f t="shared" si="33"/>
        <v>9</v>
      </c>
      <c r="AG94" s="512" t="str">
        <f t="shared" si="34"/>
        <v>35_9</v>
      </c>
      <c r="AH94" s="512">
        <v>2891</v>
      </c>
      <c r="AI94" s="512"/>
      <c r="AJ94" s="512">
        <v>35</v>
      </c>
      <c r="AK94" s="54">
        <v>9</v>
      </c>
      <c r="AL94" s="54">
        <v>20</v>
      </c>
      <c r="AM94" s="512">
        <f t="shared" ref="AM94" si="90">AK94</f>
        <v>9</v>
      </c>
      <c r="AN94" s="512" t="str">
        <f t="shared" si="55"/>
        <v>35_9</v>
      </c>
      <c r="AO94" s="54">
        <v>2978</v>
      </c>
      <c r="AP94" s="490"/>
      <c r="AQ94" s="512">
        <v>35</v>
      </c>
      <c r="AR94" s="54">
        <v>9</v>
      </c>
      <c r="AS94" s="54">
        <v>20</v>
      </c>
      <c r="AT94" s="512">
        <f t="shared" ref="AT94" si="91">AR94</f>
        <v>9</v>
      </c>
      <c r="AU94" s="512" t="str">
        <f t="shared" si="57"/>
        <v>35_9</v>
      </c>
      <c r="AV94" s="54">
        <v>3067</v>
      </c>
      <c r="AW94" s="490"/>
      <c r="AX94" s="512">
        <v>35</v>
      </c>
      <c r="AY94" s="54">
        <v>9</v>
      </c>
      <c r="AZ94" s="54">
        <v>20</v>
      </c>
      <c r="BA94" s="512">
        <f t="shared" ref="BA94" si="92">AY94</f>
        <v>9</v>
      </c>
      <c r="BB94" s="512" t="str">
        <f t="shared" si="59"/>
        <v>35_9</v>
      </c>
      <c r="BC94" s="54">
        <v>3128</v>
      </c>
      <c r="BD94" s="490"/>
      <c r="BE94" s="512">
        <v>35</v>
      </c>
      <c r="BF94" s="54">
        <v>9</v>
      </c>
      <c r="BG94" s="54">
        <v>20</v>
      </c>
      <c r="BH94" s="512">
        <f t="shared" ref="BH94" si="93">BF94</f>
        <v>9</v>
      </c>
      <c r="BI94" s="512" t="str">
        <f t="shared" si="61"/>
        <v>35_9</v>
      </c>
      <c r="BJ94" s="54">
        <v>3191</v>
      </c>
      <c r="BK94" s="54"/>
      <c r="BL94" s="512">
        <v>35</v>
      </c>
      <c r="BM94" s="54">
        <v>9</v>
      </c>
      <c r="BN94" s="54">
        <v>20</v>
      </c>
      <c r="BO94" s="512">
        <f t="shared" si="50"/>
        <v>9</v>
      </c>
      <c r="BP94" s="512" t="str">
        <f t="shared" si="51"/>
        <v>35_9</v>
      </c>
      <c r="BQ94" s="54">
        <v>3319</v>
      </c>
      <c r="BR94" s="513"/>
      <c r="BS94" s="54">
        <v>35</v>
      </c>
      <c r="BT94" s="54">
        <v>9</v>
      </c>
      <c r="BU94" s="54">
        <v>20</v>
      </c>
      <c r="BV94" s="512">
        <f t="shared" si="35"/>
        <v>9</v>
      </c>
      <c r="BW94" s="512" t="str">
        <f t="shared" si="36"/>
        <v>35_9</v>
      </c>
      <c r="BX94" s="514" t="str">
        <f t="shared" si="37"/>
        <v>35_9</v>
      </c>
      <c r="BY94" s="514">
        <f t="shared" si="38"/>
        <v>3191</v>
      </c>
      <c r="BZ94" s="514">
        <f t="shared" si="52"/>
        <v>3319</v>
      </c>
      <c r="CA94" s="605">
        <f t="shared" si="53"/>
        <v>3255</v>
      </c>
      <c r="CB94" s="515">
        <f t="shared" si="39"/>
        <v>20.798722044728436</v>
      </c>
      <c r="CC94" s="5"/>
      <c r="CD94" s="5"/>
      <c r="CE94" s="5"/>
      <c r="CF94" s="5"/>
      <c r="CG94" s="5"/>
      <c r="CH94" s="5"/>
      <c r="CI94" s="6"/>
    </row>
    <row r="95" spans="1:87" ht="10.5" customHeight="1" x14ac:dyDescent="0.25">
      <c r="A95" s="512">
        <v>35</v>
      </c>
      <c r="B95" s="54">
        <v>10</v>
      </c>
      <c r="C95" s="54">
        <v>21</v>
      </c>
      <c r="D95" s="512">
        <f t="shared" si="40"/>
        <v>10</v>
      </c>
      <c r="E95" s="512" t="str">
        <f t="shared" si="41"/>
        <v>35_10</v>
      </c>
      <c r="F95" s="512">
        <v>2610</v>
      </c>
      <c r="G95" s="457"/>
      <c r="H95" s="54">
        <v>35</v>
      </c>
      <c r="I95" s="54">
        <v>10</v>
      </c>
      <c r="J95" s="54">
        <v>21</v>
      </c>
      <c r="K95" s="512">
        <f t="shared" si="27"/>
        <v>10</v>
      </c>
      <c r="L95" s="512" t="str">
        <f t="shared" si="28"/>
        <v>35_10</v>
      </c>
      <c r="M95" s="512">
        <v>2699</v>
      </c>
      <c r="N95" s="66"/>
      <c r="O95" s="54">
        <v>35</v>
      </c>
      <c r="P95" s="54">
        <v>10</v>
      </c>
      <c r="Q95" s="54">
        <v>21</v>
      </c>
      <c r="R95" s="512">
        <f t="shared" si="29"/>
        <v>10</v>
      </c>
      <c r="S95" s="512" t="str">
        <f t="shared" si="30"/>
        <v>35_10</v>
      </c>
      <c r="T95" s="512">
        <v>2784</v>
      </c>
      <c r="U95" s="66"/>
      <c r="V95" s="54">
        <v>35</v>
      </c>
      <c r="W95" s="54">
        <v>10</v>
      </c>
      <c r="X95" s="54">
        <v>21</v>
      </c>
      <c r="Y95" s="512">
        <f t="shared" si="31"/>
        <v>10</v>
      </c>
      <c r="Z95" s="512" t="str">
        <f t="shared" si="32"/>
        <v>35_10</v>
      </c>
      <c r="AA95" s="512">
        <v>2869</v>
      </c>
      <c r="AB95" s="516"/>
      <c r="AC95" s="172">
        <v>35</v>
      </c>
      <c r="AD95" s="172">
        <v>10</v>
      </c>
      <c r="AE95" s="172">
        <v>21</v>
      </c>
      <c r="AF95" s="514">
        <f t="shared" si="33"/>
        <v>10</v>
      </c>
      <c r="AG95" s="514" t="str">
        <f t="shared" si="34"/>
        <v>35_10</v>
      </c>
      <c r="AH95" s="512">
        <v>2961</v>
      </c>
      <c r="AI95" s="512"/>
      <c r="AJ95" s="512">
        <v>35</v>
      </c>
      <c r="AK95" s="54">
        <v>10</v>
      </c>
      <c r="AL95" s="54">
        <v>21</v>
      </c>
      <c r="AM95" s="512">
        <f t="shared" ref="AM95" si="94">AK95</f>
        <v>10</v>
      </c>
      <c r="AN95" s="512" t="str">
        <f t="shared" si="55"/>
        <v>35_10</v>
      </c>
      <c r="AO95" s="54">
        <v>3050</v>
      </c>
      <c r="AP95" s="490"/>
      <c r="AQ95" s="512">
        <v>35</v>
      </c>
      <c r="AR95" s="54">
        <v>10</v>
      </c>
      <c r="AS95" s="54">
        <v>21</v>
      </c>
      <c r="AT95" s="512">
        <f t="shared" ref="AT95" si="95">AR95</f>
        <v>10</v>
      </c>
      <c r="AU95" s="512" t="str">
        <f t="shared" si="57"/>
        <v>35_10</v>
      </c>
      <c r="AV95" s="54">
        <v>3142</v>
      </c>
      <c r="AW95" s="490"/>
      <c r="AX95" s="512">
        <v>35</v>
      </c>
      <c r="AY95" s="54">
        <v>10</v>
      </c>
      <c r="AZ95" s="54">
        <v>21</v>
      </c>
      <c r="BA95" s="512">
        <f t="shared" ref="BA95" si="96">AY95</f>
        <v>10</v>
      </c>
      <c r="BB95" s="512" t="str">
        <f t="shared" si="59"/>
        <v>35_10</v>
      </c>
      <c r="BC95" s="54">
        <v>3205</v>
      </c>
      <c r="BD95" s="490"/>
      <c r="BE95" s="512">
        <v>35</v>
      </c>
      <c r="BF95" s="54">
        <v>10</v>
      </c>
      <c r="BG95" s="54">
        <v>21</v>
      </c>
      <c r="BH95" s="512">
        <f t="shared" ref="BH95" si="97">BF95</f>
        <v>10</v>
      </c>
      <c r="BI95" s="512" t="str">
        <f t="shared" si="61"/>
        <v>35_10</v>
      </c>
      <c r="BJ95" s="54">
        <v>3269</v>
      </c>
      <c r="BK95" s="54"/>
      <c r="BL95" s="512">
        <v>35</v>
      </c>
      <c r="BM95" s="54">
        <v>10</v>
      </c>
      <c r="BN95" s="54">
        <v>21</v>
      </c>
      <c r="BO95" s="512">
        <f t="shared" si="50"/>
        <v>10</v>
      </c>
      <c r="BP95" s="512" t="str">
        <f t="shared" si="51"/>
        <v>35_10</v>
      </c>
      <c r="BQ95" s="54">
        <v>3400</v>
      </c>
      <c r="BR95" s="513"/>
      <c r="BS95" s="54">
        <v>35</v>
      </c>
      <c r="BT95" s="54">
        <v>10</v>
      </c>
      <c r="BU95" s="54">
        <v>21</v>
      </c>
      <c r="BV95" s="512">
        <f t="shared" si="35"/>
        <v>10</v>
      </c>
      <c r="BW95" s="512" t="str">
        <f t="shared" si="36"/>
        <v>35_10</v>
      </c>
      <c r="BX95" s="514" t="str">
        <f t="shared" si="37"/>
        <v>35_10</v>
      </c>
      <c r="BY95" s="514">
        <f t="shared" si="38"/>
        <v>3269</v>
      </c>
      <c r="BZ95" s="514">
        <f t="shared" si="52"/>
        <v>3400</v>
      </c>
      <c r="CA95" s="605">
        <f t="shared" si="53"/>
        <v>3334.5</v>
      </c>
      <c r="CB95" s="515">
        <f t="shared" si="39"/>
        <v>21.306709265175719</v>
      </c>
      <c r="CC95" s="5"/>
      <c r="CD95" s="5"/>
      <c r="CE95" s="5"/>
      <c r="CF95" s="5"/>
      <c r="CG95" s="5"/>
      <c r="CH95" s="5"/>
      <c r="CI95" s="6"/>
    </row>
    <row r="96" spans="1:87" ht="10.5" customHeight="1" x14ac:dyDescent="0.25">
      <c r="A96" s="512">
        <v>35</v>
      </c>
      <c r="B96" s="54">
        <v>11</v>
      </c>
      <c r="C96" s="54">
        <v>22</v>
      </c>
      <c r="D96" s="512">
        <f t="shared" si="40"/>
        <v>11</v>
      </c>
      <c r="E96" s="512" t="str">
        <f t="shared" si="41"/>
        <v>35_11</v>
      </c>
      <c r="F96" s="512">
        <v>2675</v>
      </c>
      <c r="G96" s="457"/>
      <c r="H96" s="54">
        <v>35</v>
      </c>
      <c r="I96" s="54">
        <v>11</v>
      </c>
      <c r="J96" s="54">
        <v>22</v>
      </c>
      <c r="K96" s="512">
        <f t="shared" si="27"/>
        <v>11</v>
      </c>
      <c r="L96" s="512" t="str">
        <f t="shared" si="28"/>
        <v>35_11</v>
      </c>
      <c r="M96" s="512">
        <v>2766</v>
      </c>
      <c r="N96" s="457"/>
      <c r="O96" s="54">
        <v>35</v>
      </c>
      <c r="P96" s="54">
        <v>11</v>
      </c>
      <c r="Q96" s="54">
        <v>22</v>
      </c>
      <c r="R96" s="512">
        <f t="shared" si="29"/>
        <v>11</v>
      </c>
      <c r="S96" s="512" t="str">
        <f t="shared" si="30"/>
        <v>35_11</v>
      </c>
      <c r="T96" s="512">
        <v>2853</v>
      </c>
      <c r="U96" s="66"/>
      <c r="V96" s="54">
        <v>35</v>
      </c>
      <c r="W96" s="54">
        <v>11</v>
      </c>
      <c r="X96" s="54">
        <v>22</v>
      </c>
      <c r="Y96" s="512">
        <f t="shared" si="31"/>
        <v>11</v>
      </c>
      <c r="Z96" s="512" t="str">
        <f t="shared" si="32"/>
        <v>35_11</v>
      </c>
      <c r="AA96" s="512">
        <v>2938</v>
      </c>
      <c r="AB96" s="516"/>
      <c r="AC96" s="172">
        <v>35</v>
      </c>
      <c r="AD96" s="172">
        <v>11</v>
      </c>
      <c r="AE96" s="172">
        <v>22</v>
      </c>
      <c r="AF96" s="514">
        <f t="shared" si="33"/>
        <v>11</v>
      </c>
      <c r="AG96" s="514" t="str">
        <f t="shared" si="34"/>
        <v>35_11</v>
      </c>
      <c r="AH96" s="512">
        <v>3032</v>
      </c>
      <c r="AI96" s="512"/>
      <c r="AJ96" s="512">
        <v>35</v>
      </c>
      <c r="AK96" s="54">
        <v>11</v>
      </c>
      <c r="AL96" s="54">
        <v>22</v>
      </c>
      <c r="AM96" s="512">
        <f t="shared" ref="AM96" si="98">AK96</f>
        <v>11</v>
      </c>
      <c r="AN96" s="512" t="str">
        <f t="shared" si="55"/>
        <v>35_11</v>
      </c>
      <c r="AO96" s="54">
        <v>3123</v>
      </c>
      <c r="AP96" s="490"/>
      <c r="AQ96" s="512">
        <v>35</v>
      </c>
      <c r="AR96" s="54">
        <v>11</v>
      </c>
      <c r="AS96" s="54">
        <v>22</v>
      </c>
      <c r="AT96" s="512">
        <f t="shared" ref="AT96" si="99">AR96</f>
        <v>11</v>
      </c>
      <c r="AU96" s="512" t="str">
        <f t="shared" si="57"/>
        <v>35_11</v>
      </c>
      <c r="AV96" s="54">
        <v>3217</v>
      </c>
      <c r="AW96" s="490"/>
      <c r="AX96" s="512">
        <v>35</v>
      </c>
      <c r="AY96" s="54">
        <v>11</v>
      </c>
      <c r="AZ96" s="54">
        <v>22</v>
      </c>
      <c r="BA96" s="512">
        <f t="shared" ref="BA96" si="100">AY96</f>
        <v>11</v>
      </c>
      <c r="BB96" s="512" t="str">
        <f t="shared" si="59"/>
        <v>35_11</v>
      </c>
      <c r="BC96" s="54">
        <v>3281</v>
      </c>
      <c r="BD96" s="490"/>
      <c r="BE96" s="512">
        <v>35</v>
      </c>
      <c r="BF96" s="54">
        <v>11</v>
      </c>
      <c r="BG96" s="54">
        <v>22</v>
      </c>
      <c r="BH96" s="512">
        <f t="shared" ref="BH96" si="101">BF96</f>
        <v>11</v>
      </c>
      <c r="BI96" s="512" t="str">
        <f t="shared" si="61"/>
        <v>35_11</v>
      </c>
      <c r="BJ96" s="54">
        <v>3347</v>
      </c>
      <c r="BK96" s="54"/>
      <c r="BL96" s="512">
        <v>35</v>
      </c>
      <c r="BM96" s="54">
        <v>11</v>
      </c>
      <c r="BN96" s="54">
        <v>22</v>
      </c>
      <c r="BO96" s="512">
        <f t="shared" si="50"/>
        <v>11</v>
      </c>
      <c r="BP96" s="512" t="str">
        <f t="shared" si="51"/>
        <v>35_11</v>
      </c>
      <c r="BQ96" s="54">
        <v>3481</v>
      </c>
      <c r="BR96" s="513"/>
      <c r="BS96" s="54">
        <v>35</v>
      </c>
      <c r="BT96" s="54">
        <v>11</v>
      </c>
      <c r="BU96" s="54">
        <v>22</v>
      </c>
      <c r="BV96" s="512">
        <f t="shared" si="35"/>
        <v>11</v>
      </c>
      <c r="BW96" s="512" t="str">
        <f t="shared" si="36"/>
        <v>35_11</v>
      </c>
      <c r="BX96" s="514" t="str">
        <f t="shared" si="37"/>
        <v>35_11</v>
      </c>
      <c r="BY96" s="514">
        <f t="shared" si="38"/>
        <v>3347</v>
      </c>
      <c r="BZ96" s="514">
        <f t="shared" si="52"/>
        <v>3481</v>
      </c>
      <c r="CA96" s="605">
        <f t="shared" si="53"/>
        <v>3414</v>
      </c>
      <c r="CB96" s="515">
        <f t="shared" si="39"/>
        <v>21.814696485623003</v>
      </c>
      <c r="CC96" s="5"/>
      <c r="CD96" s="5"/>
      <c r="CE96" s="5"/>
      <c r="CF96" s="5"/>
      <c r="CG96" s="5"/>
      <c r="CH96" s="5"/>
      <c r="CI96" s="6"/>
    </row>
    <row r="97" spans="1:87" ht="10.5" customHeight="1" x14ac:dyDescent="0.25">
      <c r="A97" s="512"/>
      <c r="B97" s="54"/>
      <c r="C97" s="54"/>
      <c r="D97" s="512"/>
      <c r="E97" s="512"/>
      <c r="F97" s="512"/>
      <c r="G97" s="457"/>
      <c r="H97" s="54"/>
      <c r="I97" s="54"/>
      <c r="J97" s="54"/>
      <c r="K97" s="512"/>
      <c r="L97" s="512"/>
      <c r="M97" s="512"/>
      <c r="N97" s="66"/>
      <c r="O97" s="54"/>
      <c r="P97" s="54"/>
      <c r="Q97" s="54"/>
      <c r="R97" s="512"/>
      <c r="S97" s="512"/>
      <c r="T97" s="512"/>
      <c r="U97" s="66"/>
      <c r="V97" s="54">
        <v>35</v>
      </c>
      <c r="W97" s="54">
        <v>12</v>
      </c>
      <c r="X97" s="54">
        <v>23</v>
      </c>
      <c r="Y97" s="512">
        <f t="shared" si="31"/>
        <v>12</v>
      </c>
      <c r="Z97" s="512" t="str">
        <f t="shared" si="32"/>
        <v>35_12</v>
      </c>
      <c r="AA97" s="512">
        <v>3009</v>
      </c>
      <c r="AB97" s="516"/>
      <c r="AC97" s="172">
        <v>35</v>
      </c>
      <c r="AD97" s="172">
        <v>12</v>
      </c>
      <c r="AE97" s="172">
        <v>23</v>
      </c>
      <c r="AF97" s="514">
        <f t="shared" si="33"/>
        <v>12</v>
      </c>
      <c r="AG97" s="514" t="str">
        <f t="shared" si="34"/>
        <v>35_12</v>
      </c>
      <c r="AH97" s="512">
        <v>3105</v>
      </c>
      <c r="AI97" s="512"/>
      <c r="AJ97" s="512">
        <v>35</v>
      </c>
      <c r="AK97" s="512">
        <v>12</v>
      </c>
      <c r="AL97" s="54">
        <v>23</v>
      </c>
      <c r="AM97" s="512">
        <f t="shared" ref="AM97" si="102">AK97</f>
        <v>12</v>
      </c>
      <c r="AN97" s="512" t="str">
        <f t="shared" si="55"/>
        <v>35_12</v>
      </c>
      <c r="AO97" s="54">
        <v>3198</v>
      </c>
      <c r="AP97" s="490"/>
      <c r="AQ97" s="512">
        <v>35</v>
      </c>
      <c r="AR97" s="512">
        <v>12</v>
      </c>
      <c r="AS97" s="54">
        <v>23</v>
      </c>
      <c r="AT97" s="512">
        <f t="shared" ref="AT97" si="103">AR97</f>
        <v>12</v>
      </c>
      <c r="AU97" s="512" t="str">
        <f t="shared" si="57"/>
        <v>35_12</v>
      </c>
      <c r="AV97" s="54">
        <v>3294</v>
      </c>
      <c r="AW97" s="490"/>
      <c r="AX97" s="512">
        <v>35</v>
      </c>
      <c r="AY97" s="512">
        <v>12</v>
      </c>
      <c r="AZ97" s="54">
        <v>23</v>
      </c>
      <c r="BA97" s="512">
        <f t="shared" ref="BA97" si="104">AY97</f>
        <v>12</v>
      </c>
      <c r="BB97" s="512" t="str">
        <f t="shared" si="59"/>
        <v>35_12</v>
      </c>
      <c r="BC97" s="54">
        <v>3360</v>
      </c>
      <c r="BD97" s="490"/>
      <c r="BE97" s="512">
        <v>35</v>
      </c>
      <c r="BF97" s="512">
        <v>12</v>
      </c>
      <c r="BG97" s="54">
        <v>23</v>
      </c>
      <c r="BH97" s="512">
        <f t="shared" ref="BH97" si="105">BF97</f>
        <v>12</v>
      </c>
      <c r="BI97" s="512" t="str">
        <f t="shared" si="61"/>
        <v>35_12</v>
      </c>
      <c r="BJ97" s="54">
        <v>3427</v>
      </c>
      <c r="BK97" s="54"/>
      <c r="BL97" s="512">
        <v>35</v>
      </c>
      <c r="BM97" s="512">
        <v>12</v>
      </c>
      <c r="BN97" s="54">
        <v>23</v>
      </c>
      <c r="BO97" s="512">
        <f t="shared" si="50"/>
        <v>12</v>
      </c>
      <c r="BP97" s="512" t="str">
        <f t="shared" si="51"/>
        <v>35_12</v>
      </c>
      <c r="BQ97" s="54">
        <v>3564</v>
      </c>
      <c r="BR97" s="513"/>
      <c r="BS97" s="54">
        <v>35</v>
      </c>
      <c r="BT97" s="54">
        <v>12</v>
      </c>
      <c r="BU97" s="54">
        <v>23</v>
      </c>
      <c r="BV97" s="512">
        <f t="shared" si="35"/>
        <v>12</v>
      </c>
      <c r="BW97" s="512" t="str">
        <f t="shared" si="36"/>
        <v>35_12</v>
      </c>
      <c r="BX97" s="514" t="str">
        <f t="shared" si="37"/>
        <v>35_12</v>
      </c>
      <c r="BY97" s="514">
        <f t="shared" si="38"/>
        <v>3427</v>
      </c>
      <c r="BZ97" s="514">
        <f t="shared" si="52"/>
        <v>3564</v>
      </c>
      <c r="CA97" s="605">
        <f t="shared" si="53"/>
        <v>3495.5</v>
      </c>
      <c r="CB97" s="515">
        <f t="shared" si="39"/>
        <v>22.335463258785943</v>
      </c>
      <c r="CC97" s="5"/>
      <c r="CD97" s="5"/>
      <c r="CE97" s="5"/>
      <c r="CF97" s="5"/>
      <c r="CG97" s="5"/>
      <c r="CH97" s="5"/>
      <c r="CI97" s="6"/>
    </row>
    <row r="98" spans="1:87" ht="10.5" customHeight="1" x14ac:dyDescent="0.25">
      <c r="A98" s="512">
        <v>40</v>
      </c>
      <c r="B98" s="54">
        <v>0</v>
      </c>
      <c r="C98" s="54">
        <v>10</v>
      </c>
      <c r="D98" s="512">
        <f t="shared" si="40"/>
        <v>0</v>
      </c>
      <c r="E98" s="512" t="str">
        <f t="shared" si="41"/>
        <v>40_0</v>
      </c>
      <c r="F98" s="512">
        <v>1898</v>
      </c>
      <c r="G98" s="457"/>
      <c r="H98" s="54">
        <v>40</v>
      </c>
      <c r="I98" s="54">
        <v>0</v>
      </c>
      <c r="J98" s="54">
        <v>10</v>
      </c>
      <c r="K98" s="512">
        <f t="shared" si="27"/>
        <v>0</v>
      </c>
      <c r="L98" s="512" t="str">
        <f t="shared" si="28"/>
        <v>40_0</v>
      </c>
      <c r="M98" s="512">
        <v>1963</v>
      </c>
      <c r="N98" s="66"/>
      <c r="O98" s="54">
        <v>40</v>
      </c>
      <c r="P98" s="54">
        <v>0</v>
      </c>
      <c r="Q98" s="54">
        <v>10</v>
      </c>
      <c r="R98" s="512">
        <f t="shared" si="29"/>
        <v>0</v>
      </c>
      <c r="S98" s="512" t="str">
        <f t="shared" si="30"/>
        <v>40_0</v>
      </c>
      <c r="T98" s="512">
        <v>2025</v>
      </c>
      <c r="U98" s="457"/>
      <c r="V98" s="54">
        <v>40</v>
      </c>
      <c r="W98" s="54">
        <v>0</v>
      </c>
      <c r="X98" s="54">
        <v>10</v>
      </c>
      <c r="Y98" s="512">
        <f t="shared" si="31"/>
        <v>0</v>
      </c>
      <c r="Z98" s="512" t="str">
        <f t="shared" si="32"/>
        <v>40_0</v>
      </c>
      <c r="AA98" s="512" t="s">
        <v>417</v>
      </c>
      <c r="AB98" s="516"/>
      <c r="AC98" s="172">
        <v>40</v>
      </c>
      <c r="AD98" s="172">
        <v>0</v>
      </c>
      <c r="AE98" s="172">
        <v>10</v>
      </c>
      <c r="AF98" s="514">
        <f t="shared" si="33"/>
        <v>0</v>
      </c>
      <c r="AG98" s="514" t="str">
        <f t="shared" si="34"/>
        <v>40_0</v>
      </c>
      <c r="AH98" s="512" t="s">
        <v>417</v>
      </c>
      <c r="AI98" s="512"/>
      <c r="AJ98" s="512">
        <v>40</v>
      </c>
      <c r="AK98" s="512">
        <v>0</v>
      </c>
      <c r="AL98" s="54">
        <v>10</v>
      </c>
      <c r="AM98" s="512">
        <f t="shared" ref="AM98" si="106">AK98</f>
        <v>0</v>
      </c>
      <c r="AN98" s="512" t="str">
        <f t="shared" ref="AN98:AN99" si="107">AJ98&amp;"_"&amp;AM98</f>
        <v>40_0</v>
      </c>
      <c r="AO98" s="54" t="s">
        <v>417</v>
      </c>
      <c r="AP98" s="490"/>
      <c r="AQ98" s="512">
        <v>40</v>
      </c>
      <c r="AR98" s="512">
        <v>0</v>
      </c>
      <c r="AS98" s="54">
        <v>10</v>
      </c>
      <c r="AT98" s="512">
        <f t="shared" ref="AT98" si="108">AR98</f>
        <v>0</v>
      </c>
      <c r="AU98" s="512" t="str">
        <f t="shared" ref="AU98:AU99" si="109">AQ98&amp;"_"&amp;AT98</f>
        <v>40_0</v>
      </c>
      <c r="AV98" s="54" t="s">
        <v>417</v>
      </c>
      <c r="AW98" s="490"/>
      <c r="AX98" s="512">
        <v>40</v>
      </c>
      <c r="AY98" s="512">
        <v>0</v>
      </c>
      <c r="AZ98" s="54">
        <v>10</v>
      </c>
      <c r="BA98" s="512">
        <f t="shared" ref="BA98" si="110">AY98</f>
        <v>0</v>
      </c>
      <c r="BB98" s="512" t="str">
        <f t="shared" ref="BB98:BB99" si="111">AX98&amp;"_"&amp;BA98</f>
        <v>40_0</v>
      </c>
      <c r="BC98" s="54" t="s">
        <v>417</v>
      </c>
      <c r="BD98" s="490"/>
      <c r="BE98" s="512">
        <v>40</v>
      </c>
      <c r="BF98" s="512">
        <v>0</v>
      </c>
      <c r="BG98" s="54">
        <v>10</v>
      </c>
      <c r="BH98" s="512">
        <f t="shared" ref="BH98" si="112">BF98</f>
        <v>0</v>
      </c>
      <c r="BI98" s="512" t="str">
        <f t="shared" ref="BI98:BI99" si="113">BE98&amp;"_"&amp;BH98</f>
        <v>40_0</v>
      </c>
      <c r="BJ98" s="54" t="s">
        <v>417</v>
      </c>
      <c r="BK98" s="54"/>
      <c r="BL98" s="512">
        <v>40</v>
      </c>
      <c r="BM98" s="512">
        <v>0</v>
      </c>
      <c r="BN98" s="54">
        <v>10</v>
      </c>
      <c r="BO98" s="512">
        <f t="shared" si="50"/>
        <v>0</v>
      </c>
      <c r="BP98" s="512" t="str">
        <f t="shared" si="51"/>
        <v>40_0</v>
      </c>
      <c r="BQ98" s="54" t="s">
        <v>417</v>
      </c>
      <c r="BR98" s="513"/>
      <c r="BS98" s="54">
        <v>40</v>
      </c>
      <c r="BT98" s="54">
        <v>0</v>
      </c>
      <c r="BU98" s="54">
        <v>10</v>
      </c>
      <c r="BV98" s="512">
        <f t="shared" si="35"/>
        <v>0</v>
      </c>
      <c r="BW98" s="512" t="str">
        <f t="shared" si="36"/>
        <v>40_0</v>
      </c>
      <c r="BX98" s="514" t="str">
        <f t="shared" si="37"/>
        <v>40_0</v>
      </c>
      <c r="BY98" s="514" t="str">
        <f t="shared" si="38"/>
        <v>vervalt</v>
      </c>
      <c r="BZ98" s="514" t="str">
        <f t="shared" si="52"/>
        <v>vervalt</v>
      </c>
      <c r="CA98" s="605" t="str">
        <f t="shared" si="53"/>
        <v>vervalt</v>
      </c>
      <c r="CB98" s="515" t="str">
        <f t="shared" si="39"/>
        <v>vervalt</v>
      </c>
      <c r="CC98" s="5"/>
      <c r="CD98" s="5"/>
      <c r="CE98" s="5"/>
      <c r="CF98" s="5"/>
      <c r="CG98" s="5"/>
      <c r="CH98" s="5"/>
      <c r="CI98" s="6"/>
    </row>
    <row r="99" spans="1:87" ht="10.5" customHeight="1" x14ac:dyDescent="0.25">
      <c r="A99" s="512">
        <v>40</v>
      </c>
      <c r="B99" s="54">
        <v>1</v>
      </c>
      <c r="C99" s="54">
        <v>12</v>
      </c>
      <c r="D99" s="512">
        <f t="shared" si="40"/>
        <v>1</v>
      </c>
      <c r="E99" s="512" t="str">
        <f t="shared" si="41"/>
        <v>40_1</v>
      </c>
      <c r="F99" s="512">
        <v>2016</v>
      </c>
      <c r="G99" s="457"/>
      <c r="H99" s="54">
        <v>40</v>
      </c>
      <c r="I99" s="54">
        <v>1</v>
      </c>
      <c r="J99" s="54">
        <v>12</v>
      </c>
      <c r="K99" s="512">
        <f t="shared" si="27"/>
        <v>1</v>
      </c>
      <c r="L99" s="512" t="str">
        <f t="shared" si="28"/>
        <v>40_1</v>
      </c>
      <c r="M99" s="512">
        <v>2085</v>
      </c>
      <c r="N99" s="66"/>
      <c r="O99" s="54">
        <v>40</v>
      </c>
      <c r="P99" s="54">
        <v>1</v>
      </c>
      <c r="Q99" s="54">
        <v>12</v>
      </c>
      <c r="R99" s="512">
        <f t="shared" si="29"/>
        <v>1</v>
      </c>
      <c r="S99" s="512" t="str">
        <f t="shared" si="30"/>
        <v>40_1</v>
      </c>
      <c r="T99" s="512">
        <v>2151</v>
      </c>
      <c r="U99" s="66"/>
      <c r="V99" s="54">
        <v>40</v>
      </c>
      <c r="W99" s="54">
        <v>1</v>
      </c>
      <c r="X99" s="54">
        <v>12</v>
      </c>
      <c r="Y99" s="512">
        <f t="shared" si="31"/>
        <v>1</v>
      </c>
      <c r="Z99" s="512" t="str">
        <f t="shared" si="32"/>
        <v>40_1</v>
      </c>
      <c r="AA99" s="512">
        <v>2236</v>
      </c>
      <c r="AB99" s="516"/>
      <c r="AC99" s="172">
        <v>40</v>
      </c>
      <c r="AD99" s="172">
        <v>1</v>
      </c>
      <c r="AE99" s="172">
        <v>12</v>
      </c>
      <c r="AF99" s="514">
        <f t="shared" si="33"/>
        <v>1</v>
      </c>
      <c r="AG99" s="514" t="str">
        <f t="shared" si="34"/>
        <v>40_1</v>
      </c>
      <c r="AH99" s="512" t="s">
        <v>417</v>
      </c>
      <c r="AI99" s="512"/>
      <c r="AJ99" s="512">
        <v>40</v>
      </c>
      <c r="AK99" s="512">
        <v>1</v>
      </c>
      <c r="AL99" s="54">
        <v>12</v>
      </c>
      <c r="AM99" s="512">
        <f t="shared" ref="AM99" si="114">AK99</f>
        <v>1</v>
      </c>
      <c r="AN99" s="512" t="str">
        <f t="shared" si="107"/>
        <v>40_1</v>
      </c>
      <c r="AO99" s="54" t="s">
        <v>417</v>
      </c>
      <c r="AP99" s="490"/>
      <c r="AQ99" s="512">
        <v>40</v>
      </c>
      <c r="AR99" s="512">
        <v>1</v>
      </c>
      <c r="AS99" s="54">
        <v>12</v>
      </c>
      <c r="AT99" s="512">
        <f t="shared" ref="AT99" si="115">AR99</f>
        <v>1</v>
      </c>
      <c r="AU99" s="512" t="str">
        <f t="shared" si="109"/>
        <v>40_1</v>
      </c>
      <c r="AV99" s="54" t="s">
        <v>417</v>
      </c>
      <c r="AW99" s="490"/>
      <c r="AX99" s="512">
        <v>40</v>
      </c>
      <c r="AY99" s="512">
        <v>1</v>
      </c>
      <c r="AZ99" s="54">
        <v>12</v>
      </c>
      <c r="BA99" s="512">
        <f t="shared" ref="BA99" si="116">AY99</f>
        <v>1</v>
      </c>
      <c r="BB99" s="512" t="str">
        <f t="shared" si="111"/>
        <v>40_1</v>
      </c>
      <c r="BC99" s="54" t="s">
        <v>417</v>
      </c>
      <c r="BD99" s="490"/>
      <c r="BE99" s="512">
        <v>40</v>
      </c>
      <c r="BF99" s="512">
        <v>1</v>
      </c>
      <c r="BG99" s="54">
        <v>12</v>
      </c>
      <c r="BH99" s="512">
        <f t="shared" ref="BH99" si="117">BF99</f>
        <v>1</v>
      </c>
      <c r="BI99" s="512" t="str">
        <f t="shared" si="113"/>
        <v>40_1</v>
      </c>
      <c r="BJ99" s="54" t="s">
        <v>417</v>
      </c>
      <c r="BK99" s="54"/>
      <c r="BL99" s="512">
        <v>40</v>
      </c>
      <c r="BM99" s="512">
        <v>1</v>
      </c>
      <c r="BN99" s="54">
        <v>12</v>
      </c>
      <c r="BO99" s="512">
        <f t="shared" si="50"/>
        <v>1</v>
      </c>
      <c r="BP99" s="512" t="str">
        <f t="shared" si="51"/>
        <v>40_1</v>
      </c>
      <c r="BQ99" s="54" t="s">
        <v>417</v>
      </c>
      <c r="BR99" s="513"/>
      <c r="BS99" s="54">
        <v>40</v>
      </c>
      <c r="BT99" s="54">
        <v>1</v>
      </c>
      <c r="BU99" s="54">
        <v>12</v>
      </c>
      <c r="BV99" s="512">
        <f t="shared" si="35"/>
        <v>1</v>
      </c>
      <c r="BW99" s="512" t="str">
        <f t="shared" si="36"/>
        <v>40_1</v>
      </c>
      <c r="BX99" s="514" t="str">
        <f t="shared" si="37"/>
        <v>40_1</v>
      </c>
      <c r="BY99" s="514" t="str">
        <f t="shared" si="38"/>
        <v>vervalt</v>
      </c>
      <c r="BZ99" s="514" t="str">
        <f t="shared" si="52"/>
        <v>vervalt</v>
      </c>
      <c r="CA99" s="605" t="str">
        <f t="shared" si="53"/>
        <v>vervalt</v>
      </c>
      <c r="CB99" s="515" t="str">
        <f t="shared" si="39"/>
        <v>vervalt</v>
      </c>
      <c r="CC99" s="5"/>
      <c r="CD99" s="5"/>
      <c r="CE99" s="5"/>
      <c r="CF99" s="5"/>
      <c r="CG99" s="5"/>
      <c r="CH99" s="5"/>
      <c r="CI99" s="6"/>
    </row>
    <row r="100" spans="1:87" ht="10.5" customHeight="1" x14ac:dyDescent="0.25">
      <c r="A100" s="512">
        <v>40</v>
      </c>
      <c r="B100" s="54">
        <v>2</v>
      </c>
      <c r="C100" s="54">
        <v>14</v>
      </c>
      <c r="D100" s="512">
        <f t="shared" si="40"/>
        <v>2</v>
      </c>
      <c r="E100" s="512" t="str">
        <f t="shared" si="41"/>
        <v>40_2</v>
      </c>
      <c r="F100" s="512">
        <v>2153</v>
      </c>
      <c r="G100" s="457"/>
      <c r="H100" s="54">
        <v>40</v>
      </c>
      <c r="I100" s="54">
        <v>2</v>
      </c>
      <c r="J100" s="54">
        <v>14</v>
      </c>
      <c r="K100" s="512">
        <f t="shared" si="27"/>
        <v>2</v>
      </c>
      <c r="L100" s="512" t="str">
        <f t="shared" si="28"/>
        <v>40_2</v>
      </c>
      <c r="M100" s="512">
        <v>2226</v>
      </c>
      <c r="N100" s="66"/>
      <c r="O100" s="54">
        <v>40</v>
      </c>
      <c r="P100" s="54">
        <v>2</v>
      </c>
      <c r="Q100" s="54">
        <v>14</v>
      </c>
      <c r="R100" s="512">
        <f t="shared" si="29"/>
        <v>2</v>
      </c>
      <c r="S100" s="512" t="str">
        <f t="shared" si="30"/>
        <v>40_2</v>
      </c>
      <c r="T100" s="512">
        <v>2296</v>
      </c>
      <c r="U100" s="66"/>
      <c r="V100" s="54">
        <v>40</v>
      </c>
      <c r="W100" s="54">
        <v>2</v>
      </c>
      <c r="X100" s="54">
        <v>14</v>
      </c>
      <c r="Y100" s="512">
        <f t="shared" si="31"/>
        <v>2</v>
      </c>
      <c r="Z100" s="512" t="str">
        <f t="shared" si="32"/>
        <v>40_2</v>
      </c>
      <c r="AA100" s="512">
        <v>2381</v>
      </c>
      <c r="AB100" s="516"/>
      <c r="AC100" s="172">
        <v>40</v>
      </c>
      <c r="AD100" s="172">
        <v>2</v>
      </c>
      <c r="AE100" s="172">
        <v>14</v>
      </c>
      <c r="AF100" s="514">
        <f t="shared" si="33"/>
        <v>2</v>
      </c>
      <c r="AG100" s="514" t="str">
        <f t="shared" si="34"/>
        <v>40_2</v>
      </c>
      <c r="AH100" s="512">
        <v>2457</v>
      </c>
      <c r="AI100" s="512"/>
      <c r="AJ100" s="512">
        <v>40</v>
      </c>
      <c r="AK100" s="512">
        <v>2</v>
      </c>
      <c r="AL100" s="54">
        <v>14</v>
      </c>
      <c r="AM100" s="512">
        <f t="shared" ref="AM100" si="118">AK100</f>
        <v>2</v>
      </c>
      <c r="AN100" s="512" t="str">
        <f t="shared" ref="AN100:AN113" si="119">AJ100&amp;"_"&amp;AM100</f>
        <v>40_2</v>
      </c>
      <c r="AO100" s="54">
        <v>2537</v>
      </c>
      <c r="AP100" s="490"/>
      <c r="AQ100" s="512">
        <v>40</v>
      </c>
      <c r="AR100" s="512">
        <v>2</v>
      </c>
      <c r="AS100" s="54">
        <v>14</v>
      </c>
      <c r="AT100" s="512">
        <f t="shared" ref="AT100" si="120">AR100</f>
        <v>2</v>
      </c>
      <c r="AU100" s="512" t="str">
        <f t="shared" ref="AU100:AU113" si="121">AQ100&amp;"_"&amp;AT100</f>
        <v>40_2</v>
      </c>
      <c r="AV100" s="54">
        <v>2617</v>
      </c>
      <c r="AW100" s="490"/>
      <c r="AX100" s="512">
        <v>40</v>
      </c>
      <c r="AY100" s="512">
        <v>2</v>
      </c>
      <c r="AZ100" s="54">
        <v>14</v>
      </c>
      <c r="BA100" s="512">
        <f t="shared" ref="BA100" si="122">AY100</f>
        <v>2</v>
      </c>
      <c r="BB100" s="512" t="str">
        <f t="shared" ref="BB100:BB113" si="123">AX100&amp;"_"&amp;BA100</f>
        <v>40_2</v>
      </c>
      <c r="BC100" s="54">
        <v>2672</v>
      </c>
      <c r="BD100" s="490"/>
      <c r="BE100" s="512">
        <v>40</v>
      </c>
      <c r="BF100" s="512">
        <v>2</v>
      </c>
      <c r="BG100" s="54">
        <v>14</v>
      </c>
      <c r="BH100" s="512">
        <f t="shared" ref="BH100" si="124">BF100</f>
        <v>2</v>
      </c>
      <c r="BI100" s="512" t="str">
        <f t="shared" ref="BI100:BI113" si="125">BE100&amp;"_"&amp;BH100</f>
        <v>40_2</v>
      </c>
      <c r="BJ100" s="54">
        <v>2727</v>
      </c>
      <c r="BK100" s="54"/>
      <c r="BL100" s="512">
        <v>40</v>
      </c>
      <c r="BM100" s="512">
        <v>2</v>
      </c>
      <c r="BN100" s="54">
        <v>14</v>
      </c>
      <c r="BO100" s="512">
        <f t="shared" si="50"/>
        <v>2</v>
      </c>
      <c r="BP100" s="512" t="str">
        <f t="shared" si="51"/>
        <v>40_2</v>
      </c>
      <c r="BQ100" s="54">
        <v>2836</v>
      </c>
      <c r="BR100" s="513"/>
      <c r="BS100" s="54">
        <v>40</v>
      </c>
      <c r="BT100" s="54">
        <v>2</v>
      </c>
      <c r="BU100" s="54">
        <v>14</v>
      </c>
      <c r="BV100" s="512">
        <f t="shared" si="35"/>
        <v>2</v>
      </c>
      <c r="BW100" s="512" t="str">
        <f t="shared" si="36"/>
        <v>40_2</v>
      </c>
      <c r="BX100" s="514" t="str">
        <f t="shared" si="37"/>
        <v>40_2</v>
      </c>
      <c r="BY100" s="514">
        <f t="shared" si="38"/>
        <v>2727</v>
      </c>
      <c r="BZ100" s="514">
        <f t="shared" si="52"/>
        <v>2836</v>
      </c>
      <c r="CA100" s="605">
        <f t="shared" si="53"/>
        <v>2781.5</v>
      </c>
      <c r="CB100" s="515">
        <f t="shared" si="39"/>
        <v>17.773162939297123</v>
      </c>
      <c r="CC100" s="5"/>
      <c r="CD100" s="5"/>
      <c r="CE100" s="5"/>
      <c r="CF100" s="5"/>
      <c r="CG100" s="5"/>
      <c r="CH100" s="5"/>
      <c r="CI100" s="6"/>
    </row>
    <row r="101" spans="1:87" ht="10.5" customHeight="1" x14ac:dyDescent="0.25">
      <c r="A101" s="512">
        <v>40</v>
      </c>
      <c r="B101" s="54">
        <v>3</v>
      </c>
      <c r="C101" s="54">
        <v>16</v>
      </c>
      <c r="D101" s="512">
        <f t="shared" si="40"/>
        <v>3</v>
      </c>
      <c r="E101" s="512" t="str">
        <f t="shared" si="41"/>
        <v>40_3</v>
      </c>
      <c r="F101" s="512">
        <v>2287</v>
      </c>
      <c r="G101" s="457"/>
      <c r="H101" s="54">
        <v>40</v>
      </c>
      <c r="I101" s="54">
        <v>3</v>
      </c>
      <c r="J101" s="54">
        <v>16</v>
      </c>
      <c r="K101" s="512">
        <f t="shared" si="27"/>
        <v>3</v>
      </c>
      <c r="L101" s="512" t="str">
        <f t="shared" si="28"/>
        <v>40_3</v>
      </c>
      <c r="M101" s="512">
        <v>2365</v>
      </c>
      <c r="N101" s="66"/>
      <c r="O101" s="54">
        <v>40</v>
      </c>
      <c r="P101" s="54">
        <v>3</v>
      </c>
      <c r="Q101" s="54">
        <v>16</v>
      </c>
      <c r="R101" s="512">
        <f t="shared" si="29"/>
        <v>3</v>
      </c>
      <c r="S101" s="512" t="str">
        <f t="shared" si="30"/>
        <v>40_3</v>
      </c>
      <c r="T101" s="512">
        <v>2439</v>
      </c>
      <c r="U101" s="457"/>
      <c r="V101" s="54">
        <v>40</v>
      </c>
      <c r="W101" s="54">
        <v>3</v>
      </c>
      <c r="X101" s="54">
        <v>16</v>
      </c>
      <c r="Y101" s="512">
        <f t="shared" si="31"/>
        <v>3</v>
      </c>
      <c r="Z101" s="512" t="str">
        <f t="shared" si="32"/>
        <v>40_3</v>
      </c>
      <c r="AA101" s="512">
        <v>2524</v>
      </c>
      <c r="AB101" s="516"/>
      <c r="AC101" s="172">
        <v>40</v>
      </c>
      <c r="AD101" s="172">
        <v>3</v>
      </c>
      <c r="AE101" s="172">
        <v>16</v>
      </c>
      <c r="AF101" s="514">
        <f t="shared" si="33"/>
        <v>3</v>
      </c>
      <c r="AG101" s="514" t="str">
        <f t="shared" si="34"/>
        <v>40_3</v>
      </c>
      <c r="AH101" s="512">
        <v>2605</v>
      </c>
      <c r="AI101" s="512"/>
      <c r="AJ101" s="512">
        <v>40</v>
      </c>
      <c r="AK101" s="512">
        <v>3</v>
      </c>
      <c r="AL101" s="54">
        <v>16</v>
      </c>
      <c r="AM101" s="512">
        <f t="shared" ref="AM101" si="126">AK101</f>
        <v>3</v>
      </c>
      <c r="AN101" s="512" t="str">
        <f t="shared" si="119"/>
        <v>40_3</v>
      </c>
      <c r="AO101" s="54">
        <v>2685</v>
      </c>
      <c r="AP101" s="490"/>
      <c r="AQ101" s="512">
        <v>40</v>
      </c>
      <c r="AR101" s="512">
        <v>3</v>
      </c>
      <c r="AS101" s="54">
        <v>16</v>
      </c>
      <c r="AT101" s="512">
        <f t="shared" ref="AT101" si="127">AR101</f>
        <v>3</v>
      </c>
      <c r="AU101" s="512" t="str">
        <f t="shared" si="121"/>
        <v>40_3</v>
      </c>
      <c r="AV101" s="54">
        <v>2766</v>
      </c>
      <c r="AW101" s="490"/>
      <c r="AX101" s="512">
        <v>40</v>
      </c>
      <c r="AY101" s="512">
        <v>3</v>
      </c>
      <c r="AZ101" s="54">
        <v>16</v>
      </c>
      <c r="BA101" s="512">
        <f t="shared" ref="BA101" si="128">AY101</f>
        <v>3</v>
      </c>
      <c r="BB101" s="512" t="str">
        <f t="shared" si="123"/>
        <v>40_3</v>
      </c>
      <c r="BC101" s="54">
        <v>2821</v>
      </c>
      <c r="BD101" s="490"/>
      <c r="BE101" s="512">
        <v>40</v>
      </c>
      <c r="BF101" s="512">
        <v>3</v>
      </c>
      <c r="BG101" s="54">
        <v>16</v>
      </c>
      <c r="BH101" s="512">
        <f t="shared" ref="BH101" si="129">BF101</f>
        <v>3</v>
      </c>
      <c r="BI101" s="512" t="str">
        <f t="shared" si="125"/>
        <v>40_3</v>
      </c>
      <c r="BJ101" s="54">
        <v>2877</v>
      </c>
      <c r="BK101" s="54"/>
      <c r="BL101" s="512">
        <v>40</v>
      </c>
      <c r="BM101" s="512">
        <v>3</v>
      </c>
      <c r="BN101" s="54">
        <v>16</v>
      </c>
      <c r="BO101" s="512">
        <f t="shared" si="50"/>
        <v>3</v>
      </c>
      <c r="BP101" s="512" t="str">
        <f t="shared" si="51"/>
        <v>40_3</v>
      </c>
      <c r="BQ101" s="54">
        <v>2992</v>
      </c>
      <c r="BR101" s="513"/>
      <c r="BS101" s="54">
        <v>40</v>
      </c>
      <c r="BT101" s="54">
        <v>3</v>
      </c>
      <c r="BU101" s="54">
        <v>16</v>
      </c>
      <c r="BV101" s="512">
        <f t="shared" si="35"/>
        <v>3</v>
      </c>
      <c r="BW101" s="512" t="str">
        <f t="shared" si="36"/>
        <v>40_3</v>
      </c>
      <c r="BX101" s="514" t="str">
        <f t="shared" si="37"/>
        <v>40_3</v>
      </c>
      <c r="BY101" s="514">
        <f t="shared" si="38"/>
        <v>2877</v>
      </c>
      <c r="BZ101" s="514">
        <f t="shared" si="52"/>
        <v>2992</v>
      </c>
      <c r="CA101" s="605">
        <f t="shared" si="53"/>
        <v>2934.5</v>
      </c>
      <c r="CB101" s="515">
        <f t="shared" si="39"/>
        <v>18.750798722044728</v>
      </c>
      <c r="CC101" s="5"/>
      <c r="CD101" s="5"/>
      <c r="CE101" s="5"/>
      <c r="CF101" s="5"/>
      <c r="CG101" s="5"/>
      <c r="CH101" s="5"/>
      <c r="CI101" s="6"/>
    </row>
    <row r="102" spans="1:87" ht="10.5" customHeight="1" x14ac:dyDescent="0.25">
      <c r="A102" s="512">
        <v>40</v>
      </c>
      <c r="B102" s="54">
        <v>4</v>
      </c>
      <c r="C102" s="54">
        <v>17</v>
      </c>
      <c r="D102" s="512">
        <f t="shared" si="40"/>
        <v>4</v>
      </c>
      <c r="E102" s="512" t="str">
        <f t="shared" si="41"/>
        <v>40_4</v>
      </c>
      <c r="F102" s="512">
        <v>2345</v>
      </c>
      <c r="G102" s="457"/>
      <c r="H102" s="54">
        <v>40</v>
      </c>
      <c r="I102" s="54">
        <v>4</v>
      </c>
      <c r="J102" s="54">
        <v>17</v>
      </c>
      <c r="K102" s="512">
        <f t="shared" si="27"/>
        <v>4</v>
      </c>
      <c r="L102" s="512" t="str">
        <f t="shared" si="28"/>
        <v>40_4</v>
      </c>
      <c r="M102" s="512">
        <v>2425</v>
      </c>
      <c r="N102" s="66"/>
      <c r="O102" s="54">
        <v>40</v>
      </c>
      <c r="P102" s="54">
        <v>4</v>
      </c>
      <c r="Q102" s="54">
        <v>17</v>
      </c>
      <c r="R102" s="512">
        <f t="shared" si="29"/>
        <v>4</v>
      </c>
      <c r="S102" s="512" t="str">
        <f t="shared" si="30"/>
        <v>40_4</v>
      </c>
      <c r="T102" s="512">
        <v>2501</v>
      </c>
      <c r="U102" s="66"/>
      <c r="V102" s="54">
        <v>40</v>
      </c>
      <c r="W102" s="54">
        <v>4</v>
      </c>
      <c r="X102" s="54">
        <v>17</v>
      </c>
      <c r="Y102" s="512">
        <f t="shared" si="31"/>
        <v>4</v>
      </c>
      <c r="Z102" s="512" t="str">
        <f t="shared" si="32"/>
        <v>40_4</v>
      </c>
      <c r="AA102" s="512">
        <v>2586</v>
      </c>
      <c r="AB102" s="516"/>
      <c r="AC102" s="172">
        <v>40</v>
      </c>
      <c r="AD102" s="172">
        <v>4</v>
      </c>
      <c r="AE102" s="172">
        <v>17</v>
      </c>
      <c r="AF102" s="514">
        <f t="shared" si="33"/>
        <v>4</v>
      </c>
      <c r="AG102" s="514" t="str">
        <f t="shared" si="34"/>
        <v>40_4</v>
      </c>
      <c r="AH102" s="512">
        <v>2669</v>
      </c>
      <c r="AI102" s="512"/>
      <c r="AJ102" s="512">
        <v>40</v>
      </c>
      <c r="AK102" s="512">
        <v>4</v>
      </c>
      <c r="AL102" s="54">
        <v>17</v>
      </c>
      <c r="AM102" s="512">
        <f t="shared" ref="AM102" si="130">AK102</f>
        <v>4</v>
      </c>
      <c r="AN102" s="512" t="str">
        <f t="shared" si="119"/>
        <v>40_4</v>
      </c>
      <c r="AO102" s="54">
        <v>2749</v>
      </c>
      <c r="AP102" s="490"/>
      <c r="AQ102" s="512">
        <v>40</v>
      </c>
      <c r="AR102" s="512">
        <v>4</v>
      </c>
      <c r="AS102" s="54">
        <v>17</v>
      </c>
      <c r="AT102" s="512">
        <f t="shared" ref="AT102" si="131">AR102</f>
        <v>4</v>
      </c>
      <c r="AU102" s="512" t="str">
        <f t="shared" si="121"/>
        <v>40_4</v>
      </c>
      <c r="AV102" s="54">
        <v>2831</v>
      </c>
      <c r="AW102" s="490"/>
      <c r="AX102" s="512">
        <v>40</v>
      </c>
      <c r="AY102" s="512">
        <v>4</v>
      </c>
      <c r="AZ102" s="54">
        <v>17</v>
      </c>
      <c r="BA102" s="512">
        <f t="shared" ref="BA102" si="132">AY102</f>
        <v>4</v>
      </c>
      <c r="BB102" s="512" t="str">
        <f t="shared" si="123"/>
        <v>40_4</v>
      </c>
      <c r="BC102" s="54">
        <v>2888</v>
      </c>
      <c r="BD102" s="490"/>
      <c r="BE102" s="512">
        <v>40</v>
      </c>
      <c r="BF102" s="512">
        <v>4</v>
      </c>
      <c r="BG102" s="54">
        <v>17</v>
      </c>
      <c r="BH102" s="512">
        <f t="shared" ref="BH102" si="133">BF102</f>
        <v>4</v>
      </c>
      <c r="BI102" s="512" t="str">
        <f t="shared" si="125"/>
        <v>40_4</v>
      </c>
      <c r="BJ102" s="54">
        <v>2946</v>
      </c>
      <c r="BK102" s="54"/>
      <c r="BL102" s="512">
        <v>40</v>
      </c>
      <c r="BM102" s="512">
        <v>4</v>
      </c>
      <c r="BN102" s="54">
        <v>17</v>
      </c>
      <c r="BO102" s="512">
        <f t="shared" si="50"/>
        <v>4</v>
      </c>
      <c r="BP102" s="512" t="str">
        <f t="shared" si="51"/>
        <v>40_4</v>
      </c>
      <c r="BQ102" s="54">
        <v>3064</v>
      </c>
      <c r="BR102" s="513"/>
      <c r="BS102" s="54">
        <v>40</v>
      </c>
      <c r="BT102" s="54">
        <v>4</v>
      </c>
      <c r="BU102" s="54">
        <v>17</v>
      </c>
      <c r="BV102" s="512">
        <f t="shared" si="35"/>
        <v>4</v>
      </c>
      <c r="BW102" s="512" t="str">
        <f t="shared" si="36"/>
        <v>40_4</v>
      </c>
      <c r="BX102" s="514" t="str">
        <f t="shared" si="37"/>
        <v>40_4</v>
      </c>
      <c r="BY102" s="514">
        <f t="shared" si="38"/>
        <v>2946</v>
      </c>
      <c r="BZ102" s="514">
        <f t="shared" si="52"/>
        <v>3064</v>
      </c>
      <c r="CA102" s="605">
        <f t="shared" si="53"/>
        <v>3005</v>
      </c>
      <c r="CB102" s="515">
        <f t="shared" si="39"/>
        <v>19.201277955271564</v>
      </c>
      <c r="CC102" s="5"/>
      <c r="CD102" s="5"/>
      <c r="CE102" s="5"/>
      <c r="CF102" s="5"/>
      <c r="CG102" s="5"/>
      <c r="CH102" s="5"/>
      <c r="CI102" s="6"/>
    </row>
    <row r="103" spans="1:87" ht="10.5" customHeight="1" x14ac:dyDescent="0.25">
      <c r="A103" s="512">
        <v>40</v>
      </c>
      <c r="B103" s="54">
        <v>5</v>
      </c>
      <c r="C103" s="54">
        <v>18</v>
      </c>
      <c r="D103" s="512">
        <f t="shared" si="40"/>
        <v>5</v>
      </c>
      <c r="E103" s="512" t="str">
        <f t="shared" si="41"/>
        <v>40_5</v>
      </c>
      <c r="F103" s="512">
        <v>2413</v>
      </c>
      <c r="G103" s="457"/>
      <c r="H103" s="54">
        <v>40</v>
      </c>
      <c r="I103" s="54">
        <v>5</v>
      </c>
      <c r="J103" s="54">
        <v>18</v>
      </c>
      <c r="K103" s="512">
        <f t="shared" si="27"/>
        <v>5</v>
      </c>
      <c r="L103" s="512" t="str">
        <f t="shared" si="28"/>
        <v>40_5</v>
      </c>
      <c r="M103" s="512">
        <v>2495</v>
      </c>
      <c r="N103" s="66"/>
      <c r="O103" s="54">
        <v>40</v>
      </c>
      <c r="P103" s="54">
        <v>5</v>
      </c>
      <c r="Q103" s="54">
        <v>18</v>
      </c>
      <c r="R103" s="512">
        <f t="shared" si="29"/>
        <v>5</v>
      </c>
      <c r="S103" s="512" t="str">
        <f t="shared" si="30"/>
        <v>40_5</v>
      </c>
      <c r="T103" s="512">
        <v>2574</v>
      </c>
      <c r="U103" s="66"/>
      <c r="V103" s="54">
        <v>40</v>
      </c>
      <c r="W103" s="54">
        <v>5</v>
      </c>
      <c r="X103" s="54">
        <v>18</v>
      </c>
      <c r="Y103" s="512">
        <f t="shared" si="31"/>
        <v>5</v>
      </c>
      <c r="Z103" s="512" t="str">
        <f t="shared" si="32"/>
        <v>40_5</v>
      </c>
      <c r="AA103" s="512">
        <v>2659</v>
      </c>
      <c r="AB103" s="516"/>
      <c r="AC103" s="172">
        <v>40</v>
      </c>
      <c r="AD103" s="172">
        <v>5</v>
      </c>
      <c r="AE103" s="172">
        <v>18</v>
      </c>
      <c r="AF103" s="514">
        <f t="shared" si="33"/>
        <v>5</v>
      </c>
      <c r="AG103" s="514" t="str">
        <f t="shared" si="34"/>
        <v>40_5</v>
      </c>
      <c r="AH103" s="512">
        <v>2744</v>
      </c>
      <c r="AI103" s="512"/>
      <c r="AJ103" s="512">
        <v>40</v>
      </c>
      <c r="AK103" s="512">
        <v>5</v>
      </c>
      <c r="AL103" s="54">
        <v>18</v>
      </c>
      <c r="AM103" s="512">
        <f t="shared" ref="AM103" si="134">AK103</f>
        <v>5</v>
      </c>
      <c r="AN103" s="512" t="str">
        <f t="shared" si="119"/>
        <v>40_5</v>
      </c>
      <c r="AO103" s="54">
        <v>2826</v>
      </c>
      <c r="AP103" s="490"/>
      <c r="AQ103" s="512">
        <v>40</v>
      </c>
      <c r="AR103" s="512">
        <v>5</v>
      </c>
      <c r="AS103" s="54">
        <v>18</v>
      </c>
      <c r="AT103" s="512">
        <f t="shared" ref="AT103" si="135">AR103</f>
        <v>5</v>
      </c>
      <c r="AU103" s="512" t="str">
        <f t="shared" si="121"/>
        <v>40_5</v>
      </c>
      <c r="AV103" s="54">
        <v>2911</v>
      </c>
      <c r="AW103" s="490"/>
      <c r="AX103" s="512">
        <v>40</v>
      </c>
      <c r="AY103" s="512">
        <v>5</v>
      </c>
      <c r="AZ103" s="54">
        <v>18</v>
      </c>
      <c r="BA103" s="512">
        <f t="shared" ref="BA103" si="136">AY103</f>
        <v>5</v>
      </c>
      <c r="BB103" s="512" t="str">
        <f t="shared" si="123"/>
        <v>40_5</v>
      </c>
      <c r="BC103" s="54">
        <v>2969</v>
      </c>
      <c r="BD103" s="490"/>
      <c r="BE103" s="512">
        <v>40</v>
      </c>
      <c r="BF103" s="512">
        <v>5</v>
      </c>
      <c r="BG103" s="54">
        <v>18</v>
      </c>
      <c r="BH103" s="512">
        <f t="shared" ref="BH103" si="137">BF103</f>
        <v>5</v>
      </c>
      <c r="BI103" s="512" t="str">
        <f t="shared" si="125"/>
        <v>40_5</v>
      </c>
      <c r="BJ103" s="54">
        <v>3028</v>
      </c>
      <c r="BK103" s="54"/>
      <c r="BL103" s="512">
        <v>40</v>
      </c>
      <c r="BM103" s="512">
        <v>5</v>
      </c>
      <c r="BN103" s="54">
        <v>18</v>
      </c>
      <c r="BO103" s="512">
        <f t="shared" si="50"/>
        <v>5</v>
      </c>
      <c r="BP103" s="512" t="str">
        <f t="shared" si="51"/>
        <v>40_5</v>
      </c>
      <c r="BQ103" s="54">
        <v>3149</v>
      </c>
      <c r="BR103" s="513"/>
      <c r="BS103" s="54">
        <v>40</v>
      </c>
      <c r="BT103" s="54">
        <v>5</v>
      </c>
      <c r="BU103" s="54">
        <v>18</v>
      </c>
      <c r="BV103" s="512">
        <f t="shared" si="35"/>
        <v>5</v>
      </c>
      <c r="BW103" s="512" t="str">
        <f t="shared" si="36"/>
        <v>40_5</v>
      </c>
      <c r="BX103" s="514" t="str">
        <f t="shared" si="37"/>
        <v>40_5</v>
      </c>
      <c r="BY103" s="514">
        <f t="shared" si="38"/>
        <v>3028</v>
      </c>
      <c r="BZ103" s="514">
        <f t="shared" si="52"/>
        <v>3149</v>
      </c>
      <c r="CA103" s="605">
        <f t="shared" si="53"/>
        <v>3088.5</v>
      </c>
      <c r="CB103" s="515">
        <f t="shared" si="39"/>
        <v>19.734824281150161</v>
      </c>
      <c r="CC103" s="5"/>
      <c r="CD103" s="5"/>
      <c r="CE103" s="5"/>
      <c r="CF103" s="5"/>
      <c r="CG103" s="5"/>
      <c r="CH103" s="5"/>
      <c r="CI103" s="6"/>
    </row>
    <row r="104" spans="1:87" ht="10.5" customHeight="1" x14ac:dyDescent="0.25">
      <c r="A104" s="512">
        <v>40</v>
      </c>
      <c r="B104" s="54">
        <v>6</v>
      </c>
      <c r="C104" s="54">
        <v>19</v>
      </c>
      <c r="D104" s="512">
        <f t="shared" si="40"/>
        <v>6</v>
      </c>
      <c r="E104" s="512" t="str">
        <f t="shared" si="41"/>
        <v>40_6</v>
      </c>
      <c r="F104" s="512">
        <v>2478</v>
      </c>
      <c r="G104" s="457"/>
      <c r="H104" s="54">
        <v>40</v>
      </c>
      <c r="I104" s="54">
        <v>6</v>
      </c>
      <c r="J104" s="54">
        <v>19</v>
      </c>
      <c r="K104" s="512">
        <f t="shared" si="27"/>
        <v>6</v>
      </c>
      <c r="L104" s="512" t="str">
        <f t="shared" si="28"/>
        <v>40_6</v>
      </c>
      <c r="M104" s="512">
        <v>2562</v>
      </c>
      <c r="N104" s="66"/>
      <c r="O104" s="54">
        <v>40</v>
      </c>
      <c r="P104" s="54">
        <v>6</v>
      </c>
      <c r="Q104" s="54">
        <v>19</v>
      </c>
      <c r="R104" s="512">
        <f t="shared" si="29"/>
        <v>6</v>
      </c>
      <c r="S104" s="512" t="str">
        <f t="shared" si="30"/>
        <v>40_6</v>
      </c>
      <c r="T104" s="512">
        <v>2643</v>
      </c>
      <c r="U104" s="457"/>
      <c r="V104" s="54">
        <v>40</v>
      </c>
      <c r="W104" s="54">
        <v>6</v>
      </c>
      <c r="X104" s="54">
        <v>19</v>
      </c>
      <c r="Y104" s="512">
        <f t="shared" si="31"/>
        <v>6</v>
      </c>
      <c r="Z104" s="512" t="str">
        <f t="shared" si="32"/>
        <v>40_6</v>
      </c>
      <c r="AA104" s="512">
        <v>2728</v>
      </c>
      <c r="AB104" s="516"/>
      <c r="AC104" s="172">
        <v>40</v>
      </c>
      <c r="AD104" s="172">
        <v>6</v>
      </c>
      <c r="AE104" s="172">
        <v>19</v>
      </c>
      <c r="AF104" s="514">
        <f t="shared" si="33"/>
        <v>6</v>
      </c>
      <c r="AG104" s="514" t="str">
        <f t="shared" si="34"/>
        <v>40_6</v>
      </c>
      <c r="AH104" s="512">
        <v>2815</v>
      </c>
      <c r="AI104" s="512"/>
      <c r="AJ104" s="512">
        <v>40</v>
      </c>
      <c r="AK104" s="512">
        <v>6</v>
      </c>
      <c r="AL104" s="54">
        <v>19</v>
      </c>
      <c r="AM104" s="512">
        <f t="shared" ref="AM104" si="138">AK104</f>
        <v>6</v>
      </c>
      <c r="AN104" s="512" t="str">
        <f t="shared" si="119"/>
        <v>40_6</v>
      </c>
      <c r="AO104" s="54">
        <v>2899</v>
      </c>
      <c r="AP104" s="490"/>
      <c r="AQ104" s="512">
        <v>40</v>
      </c>
      <c r="AR104" s="512">
        <v>6</v>
      </c>
      <c r="AS104" s="54">
        <v>19</v>
      </c>
      <c r="AT104" s="512">
        <f t="shared" ref="AT104" si="139">AR104</f>
        <v>6</v>
      </c>
      <c r="AU104" s="512" t="str">
        <f t="shared" si="121"/>
        <v>40_6</v>
      </c>
      <c r="AV104" s="54">
        <v>2986</v>
      </c>
      <c r="AW104" s="490"/>
      <c r="AX104" s="512">
        <v>40</v>
      </c>
      <c r="AY104" s="512">
        <v>6</v>
      </c>
      <c r="AZ104" s="54">
        <v>19</v>
      </c>
      <c r="BA104" s="512">
        <f t="shared" ref="BA104" si="140">AY104</f>
        <v>6</v>
      </c>
      <c r="BB104" s="512" t="str">
        <f t="shared" si="123"/>
        <v>40_6</v>
      </c>
      <c r="BC104" s="54">
        <v>3046</v>
      </c>
      <c r="BD104" s="490"/>
      <c r="BE104" s="512">
        <v>40</v>
      </c>
      <c r="BF104" s="512">
        <v>6</v>
      </c>
      <c r="BG104" s="54">
        <v>19</v>
      </c>
      <c r="BH104" s="512">
        <f t="shared" ref="BH104" si="141">BF104</f>
        <v>6</v>
      </c>
      <c r="BI104" s="512" t="str">
        <f t="shared" si="125"/>
        <v>40_6</v>
      </c>
      <c r="BJ104" s="54">
        <v>3107</v>
      </c>
      <c r="BK104" s="54"/>
      <c r="BL104" s="512">
        <v>40</v>
      </c>
      <c r="BM104" s="512">
        <v>6</v>
      </c>
      <c r="BN104" s="54">
        <v>19</v>
      </c>
      <c r="BO104" s="512">
        <f t="shared" si="50"/>
        <v>6</v>
      </c>
      <c r="BP104" s="512" t="str">
        <f t="shared" si="51"/>
        <v>40_6</v>
      </c>
      <c r="BQ104" s="54">
        <v>3231</v>
      </c>
      <c r="BR104" s="513"/>
      <c r="BS104" s="54">
        <v>40</v>
      </c>
      <c r="BT104" s="54">
        <v>6</v>
      </c>
      <c r="BU104" s="54">
        <v>19</v>
      </c>
      <c r="BV104" s="512">
        <f t="shared" si="35"/>
        <v>6</v>
      </c>
      <c r="BW104" s="512" t="str">
        <f t="shared" si="36"/>
        <v>40_6</v>
      </c>
      <c r="BX104" s="514" t="str">
        <f t="shared" si="37"/>
        <v>40_6</v>
      </c>
      <c r="BY104" s="514">
        <f t="shared" si="38"/>
        <v>3107</v>
      </c>
      <c r="BZ104" s="514">
        <f t="shared" si="52"/>
        <v>3231</v>
      </c>
      <c r="CA104" s="605">
        <f t="shared" si="53"/>
        <v>3169</v>
      </c>
      <c r="CB104" s="515">
        <f t="shared" si="39"/>
        <v>20.249201277955272</v>
      </c>
      <c r="CC104" s="5"/>
      <c r="CD104" s="5"/>
      <c r="CE104" s="5"/>
      <c r="CF104" s="5"/>
      <c r="CG104" s="5"/>
      <c r="CH104" s="5"/>
      <c r="CI104" s="6"/>
    </row>
    <row r="105" spans="1:87" ht="10.5" customHeight="1" x14ac:dyDescent="0.25">
      <c r="A105" s="512">
        <v>40</v>
      </c>
      <c r="B105" s="54">
        <v>7</v>
      </c>
      <c r="C105" s="54">
        <v>20</v>
      </c>
      <c r="D105" s="512">
        <f t="shared" si="40"/>
        <v>7</v>
      </c>
      <c r="E105" s="512" t="str">
        <f t="shared" si="41"/>
        <v>40_7</v>
      </c>
      <c r="F105" s="512">
        <v>2546</v>
      </c>
      <c r="G105" s="457"/>
      <c r="H105" s="54">
        <v>40</v>
      </c>
      <c r="I105" s="54">
        <v>7</v>
      </c>
      <c r="J105" s="54">
        <v>20</v>
      </c>
      <c r="K105" s="512">
        <f t="shared" si="27"/>
        <v>7</v>
      </c>
      <c r="L105" s="512" t="str">
        <f t="shared" si="28"/>
        <v>40_7</v>
      </c>
      <c r="M105" s="512">
        <v>2633</v>
      </c>
      <c r="N105" s="66"/>
      <c r="O105" s="54">
        <v>40</v>
      </c>
      <c r="P105" s="54">
        <v>7</v>
      </c>
      <c r="Q105" s="54">
        <v>20</v>
      </c>
      <c r="R105" s="512">
        <f t="shared" si="29"/>
        <v>7</v>
      </c>
      <c r="S105" s="512" t="str">
        <f t="shared" si="30"/>
        <v>40_7</v>
      </c>
      <c r="T105" s="512">
        <v>2716</v>
      </c>
      <c r="U105" s="66"/>
      <c r="V105" s="54">
        <v>40</v>
      </c>
      <c r="W105" s="54">
        <v>7</v>
      </c>
      <c r="X105" s="54">
        <v>20</v>
      </c>
      <c r="Y105" s="512">
        <f t="shared" si="31"/>
        <v>7</v>
      </c>
      <c r="Z105" s="512" t="str">
        <f t="shared" si="32"/>
        <v>40_7</v>
      </c>
      <c r="AA105" s="512">
        <v>2801</v>
      </c>
      <c r="AB105" s="516"/>
      <c r="AC105" s="172">
        <v>40</v>
      </c>
      <c r="AD105" s="172">
        <v>7</v>
      </c>
      <c r="AE105" s="172">
        <v>20</v>
      </c>
      <c r="AF105" s="514">
        <f t="shared" si="33"/>
        <v>7</v>
      </c>
      <c r="AG105" s="514" t="str">
        <f t="shared" si="34"/>
        <v>40_7</v>
      </c>
      <c r="AH105" s="512">
        <v>2891</v>
      </c>
      <c r="AI105" s="512"/>
      <c r="AJ105" s="512">
        <v>40</v>
      </c>
      <c r="AK105" s="512">
        <v>7</v>
      </c>
      <c r="AL105" s="54">
        <v>20</v>
      </c>
      <c r="AM105" s="512">
        <f t="shared" ref="AM105" si="142">AK105</f>
        <v>7</v>
      </c>
      <c r="AN105" s="512" t="str">
        <f t="shared" si="119"/>
        <v>40_7</v>
      </c>
      <c r="AO105" s="54">
        <v>2978</v>
      </c>
      <c r="AP105" s="490"/>
      <c r="AQ105" s="512">
        <v>40</v>
      </c>
      <c r="AR105" s="512">
        <v>7</v>
      </c>
      <c r="AS105" s="54">
        <v>20</v>
      </c>
      <c r="AT105" s="512">
        <f t="shared" ref="AT105" si="143">AR105</f>
        <v>7</v>
      </c>
      <c r="AU105" s="512" t="str">
        <f t="shared" si="121"/>
        <v>40_7</v>
      </c>
      <c r="AV105" s="54">
        <v>3067</v>
      </c>
      <c r="AW105" s="490"/>
      <c r="AX105" s="512">
        <v>40</v>
      </c>
      <c r="AY105" s="512">
        <v>7</v>
      </c>
      <c r="AZ105" s="54">
        <v>20</v>
      </c>
      <c r="BA105" s="512">
        <f t="shared" ref="BA105" si="144">AY105</f>
        <v>7</v>
      </c>
      <c r="BB105" s="512" t="str">
        <f t="shared" si="123"/>
        <v>40_7</v>
      </c>
      <c r="BC105" s="54">
        <v>3128</v>
      </c>
      <c r="BD105" s="490"/>
      <c r="BE105" s="512">
        <v>40</v>
      </c>
      <c r="BF105" s="512">
        <v>7</v>
      </c>
      <c r="BG105" s="54">
        <v>20</v>
      </c>
      <c r="BH105" s="512">
        <f t="shared" ref="BH105" si="145">BF105</f>
        <v>7</v>
      </c>
      <c r="BI105" s="512" t="str">
        <f t="shared" si="125"/>
        <v>40_7</v>
      </c>
      <c r="BJ105" s="54">
        <v>3191</v>
      </c>
      <c r="BK105" s="54"/>
      <c r="BL105" s="512">
        <v>40</v>
      </c>
      <c r="BM105" s="512">
        <v>7</v>
      </c>
      <c r="BN105" s="54">
        <v>20</v>
      </c>
      <c r="BO105" s="512">
        <f t="shared" si="50"/>
        <v>7</v>
      </c>
      <c r="BP105" s="512" t="str">
        <f t="shared" si="51"/>
        <v>40_7</v>
      </c>
      <c r="BQ105" s="54">
        <v>3319</v>
      </c>
      <c r="BR105" s="513"/>
      <c r="BS105" s="54">
        <v>40</v>
      </c>
      <c r="BT105" s="54">
        <v>7</v>
      </c>
      <c r="BU105" s="54">
        <v>20</v>
      </c>
      <c r="BV105" s="512">
        <f t="shared" si="35"/>
        <v>7</v>
      </c>
      <c r="BW105" s="512" t="str">
        <f t="shared" si="36"/>
        <v>40_7</v>
      </c>
      <c r="BX105" s="514" t="str">
        <f t="shared" si="37"/>
        <v>40_7</v>
      </c>
      <c r="BY105" s="514">
        <f t="shared" si="38"/>
        <v>3191</v>
      </c>
      <c r="BZ105" s="514">
        <f t="shared" si="52"/>
        <v>3319</v>
      </c>
      <c r="CA105" s="605">
        <f t="shared" si="53"/>
        <v>3255</v>
      </c>
      <c r="CB105" s="515">
        <f t="shared" si="39"/>
        <v>20.798722044728436</v>
      </c>
      <c r="CC105" s="5"/>
      <c r="CD105" s="5"/>
      <c r="CE105" s="5"/>
      <c r="CF105" s="5"/>
      <c r="CG105" s="5"/>
      <c r="CH105" s="5"/>
      <c r="CI105" s="6"/>
    </row>
    <row r="106" spans="1:87" ht="10.5" customHeight="1" x14ac:dyDescent="0.25">
      <c r="A106" s="512">
        <v>40</v>
      </c>
      <c r="B106" s="54">
        <v>8</v>
      </c>
      <c r="C106" s="54">
        <v>21</v>
      </c>
      <c r="D106" s="512">
        <f t="shared" si="40"/>
        <v>8</v>
      </c>
      <c r="E106" s="512" t="str">
        <f t="shared" si="41"/>
        <v>40_8</v>
      </c>
      <c r="F106" s="512">
        <v>2610</v>
      </c>
      <c r="G106" s="457"/>
      <c r="H106" s="54">
        <v>40</v>
      </c>
      <c r="I106" s="54">
        <v>8</v>
      </c>
      <c r="J106" s="54">
        <v>21</v>
      </c>
      <c r="K106" s="512">
        <f t="shared" si="27"/>
        <v>8</v>
      </c>
      <c r="L106" s="512" t="str">
        <f t="shared" si="28"/>
        <v>40_8</v>
      </c>
      <c r="M106" s="512">
        <v>2699</v>
      </c>
      <c r="N106" s="66"/>
      <c r="O106" s="54">
        <v>40</v>
      </c>
      <c r="P106" s="54">
        <v>8</v>
      </c>
      <c r="Q106" s="54">
        <v>21</v>
      </c>
      <c r="R106" s="512">
        <f t="shared" si="29"/>
        <v>8</v>
      </c>
      <c r="S106" s="512" t="str">
        <f t="shared" si="30"/>
        <v>40_8</v>
      </c>
      <c r="T106" s="512">
        <v>2784</v>
      </c>
      <c r="U106" s="66"/>
      <c r="V106" s="54">
        <v>40</v>
      </c>
      <c r="W106" s="54">
        <v>8</v>
      </c>
      <c r="X106" s="54">
        <v>21</v>
      </c>
      <c r="Y106" s="512">
        <f t="shared" si="31"/>
        <v>8</v>
      </c>
      <c r="Z106" s="512" t="str">
        <f t="shared" si="32"/>
        <v>40_8</v>
      </c>
      <c r="AA106" s="512">
        <v>2869</v>
      </c>
      <c r="AB106" s="516"/>
      <c r="AC106" s="172">
        <v>40</v>
      </c>
      <c r="AD106" s="172">
        <v>8</v>
      </c>
      <c r="AE106" s="172">
        <v>21</v>
      </c>
      <c r="AF106" s="514">
        <f t="shared" si="33"/>
        <v>8</v>
      </c>
      <c r="AG106" s="514" t="str">
        <f t="shared" si="34"/>
        <v>40_8</v>
      </c>
      <c r="AH106" s="512">
        <v>2961</v>
      </c>
      <c r="AI106" s="512"/>
      <c r="AJ106" s="512">
        <v>40</v>
      </c>
      <c r="AK106" s="512">
        <v>8</v>
      </c>
      <c r="AL106" s="54">
        <v>21</v>
      </c>
      <c r="AM106" s="512">
        <f t="shared" ref="AM106" si="146">AK106</f>
        <v>8</v>
      </c>
      <c r="AN106" s="512" t="str">
        <f t="shared" si="119"/>
        <v>40_8</v>
      </c>
      <c r="AO106" s="54">
        <v>3050</v>
      </c>
      <c r="AP106" s="490"/>
      <c r="AQ106" s="512">
        <v>40</v>
      </c>
      <c r="AR106" s="512">
        <v>8</v>
      </c>
      <c r="AS106" s="54">
        <v>21</v>
      </c>
      <c r="AT106" s="512">
        <f t="shared" ref="AT106" si="147">AR106</f>
        <v>8</v>
      </c>
      <c r="AU106" s="512" t="str">
        <f t="shared" si="121"/>
        <v>40_8</v>
      </c>
      <c r="AV106" s="54">
        <v>3142</v>
      </c>
      <c r="AW106" s="490"/>
      <c r="AX106" s="512">
        <v>40</v>
      </c>
      <c r="AY106" s="512">
        <v>8</v>
      </c>
      <c r="AZ106" s="54">
        <v>21</v>
      </c>
      <c r="BA106" s="512">
        <f t="shared" ref="BA106" si="148">AY106</f>
        <v>8</v>
      </c>
      <c r="BB106" s="512" t="str">
        <f t="shared" si="123"/>
        <v>40_8</v>
      </c>
      <c r="BC106" s="54">
        <v>3205</v>
      </c>
      <c r="BD106" s="490"/>
      <c r="BE106" s="512">
        <v>40</v>
      </c>
      <c r="BF106" s="512">
        <v>8</v>
      </c>
      <c r="BG106" s="54">
        <v>21</v>
      </c>
      <c r="BH106" s="512">
        <f t="shared" ref="BH106" si="149">BF106</f>
        <v>8</v>
      </c>
      <c r="BI106" s="512" t="str">
        <f t="shared" si="125"/>
        <v>40_8</v>
      </c>
      <c r="BJ106" s="54">
        <v>3269</v>
      </c>
      <c r="BK106" s="54"/>
      <c r="BL106" s="512">
        <v>40</v>
      </c>
      <c r="BM106" s="512">
        <v>8</v>
      </c>
      <c r="BN106" s="54">
        <v>21</v>
      </c>
      <c r="BO106" s="512">
        <f t="shared" si="50"/>
        <v>8</v>
      </c>
      <c r="BP106" s="512" t="str">
        <f t="shared" si="51"/>
        <v>40_8</v>
      </c>
      <c r="BQ106" s="54">
        <v>3400</v>
      </c>
      <c r="BR106" s="513"/>
      <c r="BS106" s="54">
        <v>40</v>
      </c>
      <c r="BT106" s="54">
        <v>8</v>
      </c>
      <c r="BU106" s="54">
        <v>21</v>
      </c>
      <c r="BV106" s="512">
        <f t="shared" si="35"/>
        <v>8</v>
      </c>
      <c r="BW106" s="512" t="str">
        <f t="shared" si="36"/>
        <v>40_8</v>
      </c>
      <c r="BX106" s="514" t="str">
        <f t="shared" si="37"/>
        <v>40_8</v>
      </c>
      <c r="BY106" s="514">
        <f t="shared" si="38"/>
        <v>3269</v>
      </c>
      <c r="BZ106" s="514">
        <f t="shared" si="52"/>
        <v>3400</v>
      </c>
      <c r="CA106" s="605">
        <f t="shared" si="53"/>
        <v>3334.5</v>
      </c>
      <c r="CB106" s="515">
        <f t="shared" si="39"/>
        <v>21.306709265175719</v>
      </c>
      <c r="CC106" s="5"/>
      <c r="CD106" s="5"/>
      <c r="CE106" s="5"/>
      <c r="CF106" s="5"/>
      <c r="CG106" s="5"/>
      <c r="CH106" s="5"/>
      <c r="CI106" s="6"/>
    </row>
    <row r="107" spans="1:87" ht="10.5" customHeight="1" x14ac:dyDescent="0.25">
      <c r="A107" s="512">
        <v>40</v>
      </c>
      <c r="B107" s="54">
        <v>9</v>
      </c>
      <c r="C107" s="54">
        <v>22</v>
      </c>
      <c r="D107" s="512">
        <f t="shared" si="40"/>
        <v>9</v>
      </c>
      <c r="E107" s="512" t="str">
        <f t="shared" si="41"/>
        <v>40_9</v>
      </c>
      <c r="F107" s="512">
        <v>2675</v>
      </c>
      <c r="G107" s="457"/>
      <c r="H107" s="54">
        <v>40</v>
      </c>
      <c r="I107" s="54">
        <v>9</v>
      </c>
      <c r="J107" s="54">
        <v>22</v>
      </c>
      <c r="K107" s="512">
        <f t="shared" si="27"/>
        <v>9</v>
      </c>
      <c r="L107" s="512" t="str">
        <f t="shared" si="28"/>
        <v>40_9</v>
      </c>
      <c r="M107" s="512">
        <v>2766</v>
      </c>
      <c r="N107" s="66"/>
      <c r="O107" s="54">
        <v>40</v>
      </c>
      <c r="P107" s="54">
        <v>9</v>
      </c>
      <c r="Q107" s="54">
        <v>22</v>
      </c>
      <c r="R107" s="512">
        <f t="shared" si="29"/>
        <v>9</v>
      </c>
      <c r="S107" s="512" t="str">
        <f t="shared" si="30"/>
        <v>40_9</v>
      </c>
      <c r="T107" s="512">
        <v>2853</v>
      </c>
      <c r="U107" s="457"/>
      <c r="V107" s="54">
        <v>40</v>
      </c>
      <c r="W107" s="54">
        <v>9</v>
      </c>
      <c r="X107" s="54">
        <v>22</v>
      </c>
      <c r="Y107" s="512">
        <f t="shared" si="31"/>
        <v>9</v>
      </c>
      <c r="Z107" s="512" t="str">
        <f t="shared" si="32"/>
        <v>40_9</v>
      </c>
      <c r="AA107" s="512">
        <v>2938</v>
      </c>
      <c r="AB107" s="516"/>
      <c r="AC107" s="172">
        <v>40</v>
      </c>
      <c r="AD107" s="172">
        <v>9</v>
      </c>
      <c r="AE107" s="172">
        <v>22</v>
      </c>
      <c r="AF107" s="514">
        <f t="shared" si="33"/>
        <v>9</v>
      </c>
      <c r="AG107" s="514" t="str">
        <f t="shared" si="34"/>
        <v>40_9</v>
      </c>
      <c r="AH107" s="512">
        <v>3032</v>
      </c>
      <c r="AI107" s="512"/>
      <c r="AJ107" s="512">
        <v>40</v>
      </c>
      <c r="AK107" s="512">
        <v>9</v>
      </c>
      <c r="AL107" s="54">
        <v>22</v>
      </c>
      <c r="AM107" s="512">
        <f t="shared" ref="AM107" si="150">AK107</f>
        <v>9</v>
      </c>
      <c r="AN107" s="512" t="str">
        <f t="shared" si="119"/>
        <v>40_9</v>
      </c>
      <c r="AO107" s="54">
        <v>3123</v>
      </c>
      <c r="AP107" s="490"/>
      <c r="AQ107" s="512">
        <v>40</v>
      </c>
      <c r="AR107" s="512">
        <v>9</v>
      </c>
      <c r="AS107" s="54">
        <v>22</v>
      </c>
      <c r="AT107" s="512">
        <f t="shared" ref="AT107" si="151">AR107</f>
        <v>9</v>
      </c>
      <c r="AU107" s="512" t="str">
        <f t="shared" si="121"/>
        <v>40_9</v>
      </c>
      <c r="AV107" s="54">
        <v>3217</v>
      </c>
      <c r="AW107" s="490"/>
      <c r="AX107" s="512">
        <v>40</v>
      </c>
      <c r="AY107" s="512">
        <v>9</v>
      </c>
      <c r="AZ107" s="54">
        <v>22</v>
      </c>
      <c r="BA107" s="512">
        <f t="shared" ref="BA107" si="152">AY107</f>
        <v>9</v>
      </c>
      <c r="BB107" s="512" t="str">
        <f t="shared" si="123"/>
        <v>40_9</v>
      </c>
      <c r="BC107" s="54">
        <v>3281</v>
      </c>
      <c r="BD107" s="490"/>
      <c r="BE107" s="512">
        <v>40</v>
      </c>
      <c r="BF107" s="512">
        <v>9</v>
      </c>
      <c r="BG107" s="54">
        <v>22</v>
      </c>
      <c r="BH107" s="512">
        <f t="shared" ref="BH107" si="153">BF107</f>
        <v>9</v>
      </c>
      <c r="BI107" s="512" t="str">
        <f t="shared" si="125"/>
        <v>40_9</v>
      </c>
      <c r="BJ107" s="54">
        <v>3347</v>
      </c>
      <c r="BK107" s="54"/>
      <c r="BL107" s="512">
        <v>40</v>
      </c>
      <c r="BM107" s="512">
        <v>9</v>
      </c>
      <c r="BN107" s="54">
        <v>22</v>
      </c>
      <c r="BO107" s="512">
        <f t="shared" si="50"/>
        <v>9</v>
      </c>
      <c r="BP107" s="512" t="str">
        <f t="shared" si="51"/>
        <v>40_9</v>
      </c>
      <c r="BQ107" s="54">
        <v>3481</v>
      </c>
      <c r="BR107" s="513"/>
      <c r="BS107" s="54">
        <v>40</v>
      </c>
      <c r="BT107" s="54">
        <v>9</v>
      </c>
      <c r="BU107" s="54">
        <v>22</v>
      </c>
      <c r="BV107" s="512">
        <f t="shared" si="35"/>
        <v>9</v>
      </c>
      <c r="BW107" s="512" t="str">
        <f t="shared" si="36"/>
        <v>40_9</v>
      </c>
      <c r="BX107" s="514" t="str">
        <f t="shared" si="37"/>
        <v>40_9</v>
      </c>
      <c r="BY107" s="514">
        <f t="shared" si="38"/>
        <v>3347</v>
      </c>
      <c r="BZ107" s="514">
        <f t="shared" si="52"/>
        <v>3481</v>
      </c>
      <c r="CA107" s="605">
        <f t="shared" si="53"/>
        <v>3414</v>
      </c>
      <c r="CB107" s="515">
        <f t="shared" si="39"/>
        <v>21.814696485623003</v>
      </c>
      <c r="CC107" s="5"/>
      <c r="CD107" s="5"/>
      <c r="CE107" s="5"/>
      <c r="CF107" s="5"/>
      <c r="CG107" s="5"/>
      <c r="CH107" s="5"/>
      <c r="CI107" s="6"/>
    </row>
    <row r="108" spans="1:87" ht="10.5" customHeight="1" x14ac:dyDescent="0.25">
      <c r="A108" s="512">
        <v>40</v>
      </c>
      <c r="B108" s="54">
        <v>10</v>
      </c>
      <c r="C108" s="54">
        <v>23</v>
      </c>
      <c r="D108" s="512">
        <f t="shared" si="40"/>
        <v>10</v>
      </c>
      <c r="E108" s="512" t="str">
        <f t="shared" si="41"/>
        <v>40_10</v>
      </c>
      <c r="F108" s="512">
        <v>2742</v>
      </c>
      <c r="G108" s="457"/>
      <c r="H108" s="54">
        <v>40</v>
      </c>
      <c r="I108" s="54">
        <v>10</v>
      </c>
      <c r="J108" s="54">
        <v>23</v>
      </c>
      <c r="K108" s="512">
        <f t="shared" si="27"/>
        <v>10</v>
      </c>
      <c r="L108" s="512" t="str">
        <f t="shared" si="28"/>
        <v>40_10</v>
      </c>
      <c r="M108" s="512">
        <v>2835</v>
      </c>
      <c r="N108" s="66"/>
      <c r="O108" s="54">
        <v>40</v>
      </c>
      <c r="P108" s="54">
        <v>10</v>
      </c>
      <c r="Q108" s="54">
        <v>23</v>
      </c>
      <c r="R108" s="512">
        <f t="shared" si="29"/>
        <v>10</v>
      </c>
      <c r="S108" s="512" t="str">
        <f t="shared" si="30"/>
        <v>40_10</v>
      </c>
      <c r="T108" s="512">
        <v>2924</v>
      </c>
      <c r="U108" s="66"/>
      <c r="V108" s="54">
        <v>40</v>
      </c>
      <c r="W108" s="54">
        <v>10</v>
      </c>
      <c r="X108" s="54">
        <v>23</v>
      </c>
      <c r="Y108" s="512">
        <f t="shared" si="31"/>
        <v>10</v>
      </c>
      <c r="Z108" s="512" t="str">
        <f t="shared" si="32"/>
        <v>40_10</v>
      </c>
      <c r="AA108" s="512">
        <v>3009</v>
      </c>
      <c r="AB108" s="516"/>
      <c r="AC108" s="172">
        <v>40</v>
      </c>
      <c r="AD108" s="172">
        <v>10</v>
      </c>
      <c r="AE108" s="172">
        <v>23</v>
      </c>
      <c r="AF108" s="514">
        <f t="shared" si="33"/>
        <v>10</v>
      </c>
      <c r="AG108" s="514" t="str">
        <f t="shared" si="34"/>
        <v>40_10</v>
      </c>
      <c r="AH108" s="512">
        <v>3105</v>
      </c>
      <c r="AI108" s="512"/>
      <c r="AJ108" s="512">
        <v>40</v>
      </c>
      <c r="AK108" s="512">
        <v>10</v>
      </c>
      <c r="AL108" s="54">
        <v>23</v>
      </c>
      <c r="AM108" s="512">
        <f t="shared" ref="AM108" si="154">AK108</f>
        <v>10</v>
      </c>
      <c r="AN108" s="512" t="str">
        <f t="shared" si="119"/>
        <v>40_10</v>
      </c>
      <c r="AO108" s="54">
        <v>3198</v>
      </c>
      <c r="AP108" s="490"/>
      <c r="AQ108" s="512">
        <v>40</v>
      </c>
      <c r="AR108" s="512">
        <v>10</v>
      </c>
      <c r="AS108" s="54">
        <v>23</v>
      </c>
      <c r="AT108" s="512">
        <f t="shared" ref="AT108" si="155">AR108</f>
        <v>10</v>
      </c>
      <c r="AU108" s="512" t="str">
        <f t="shared" si="121"/>
        <v>40_10</v>
      </c>
      <c r="AV108" s="54">
        <v>3294</v>
      </c>
      <c r="AW108" s="490"/>
      <c r="AX108" s="512">
        <v>40</v>
      </c>
      <c r="AY108" s="512">
        <v>10</v>
      </c>
      <c r="AZ108" s="54">
        <v>23</v>
      </c>
      <c r="BA108" s="512">
        <f t="shared" ref="BA108" si="156">AY108</f>
        <v>10</v>
      </c>
      <c r="BB108" s="512" t="str">
        <f t="shared" si="123"/>
        <v>40_10</v>
      </c>
      <c r="BC108" s="54">
        <v>3360</v>
      </c>
      <c r="BD108" s="490"/>
      <c r="BE108" s="512">
        <v>40</v>
      </c>
      <c r="BF108" s="512">
        <v>10</v>
      </c>
      <c r="BG108" s="54">
        <v>23</v>
      </c>
      <c r="BH108" s="512">
        <f t="shared" ref="BH108" si="157">BF108</f>
        <v>10</v>
      </c>
      <c r="BI108" s="512" t="str">
        <f t="shared" si="125"/>
        <v>40_10</v>
      </c>
      <c r="BJ108" s="54">
        <v>3427</v>
      </c>
      <c r="BK108" s="54"/>
      <c r="BL108" s="512">
        <v>40</v>
      </c>
      <c r="BM108" s="512">
        <v>10</v>
      </c>
      <c r="BN108" s="54">
        <v>23</v>
      </c>
      <c r="BO108" s="512">
        <f t="shared" si="50"/>
        <v>10</v>
      </c>
      <c r="BP108" s="512" t="str">
        <f t="shared" si="51"/>
        <v>40_10</v>
      </c>
      <c r="BQ108" s="54">
        <v>3564</v>
      </c>
      <c r="BR108" s="513"/>
      <c r="BS108" s="54">
        <v>40</v>
      </c>
      <c r="BT108" s="54">
        <v>10</v>
      </c>
      <c r="BU108" s="54">
        <v>23</v>
      </c>
      <c r="BV108" s="512">
        <f t="shared" si="35"/>
        <v>10</v>
      </c>
      <c r="BW108" s="512" t="str">
        <f t="shared" si="36"/>
        <v>40_10</v>
      </c>
      <c r="BX108" s="514" t="str">
        <f t="shared" si="37"/>
        <v>40_10</v>
      </c>
      <c r="BY108" s="514">
        <f t="shared" si="38"/>
        <v>3427</v>
      </c>
      <c r="BZ108" s="514">
        <f t="shared" si="52"/>
        <v>3564</v>
      </c>
      <c r="CA108" s="605">
        <f t="shared" si="53"/>
        <v>3495.5</v>
      </c>
      <c r="CB108" s="515">
        <f t="shared" si="39"/>
        <v>22.335463258785943</v>
      </c>
      <c r="CC108" s="5"/>
      <c r="CD108" s="5"/>
      <c r="CE108" s="5"/>
      <c r="CF108" s="5"/>
      <c r="CG108" s="5"/>
      <c r="CH108" s="5"/>
      <c r="CI108" s="6"/>
    </row>
    <row r="109" spans="1:87" ht="10.5" customHeight="1" x14ac:dyDescent="0.25">
      <c r="A109" s="512">
        <v>40</v>
      </c>
      <c r="B109" s="54">
        <v>11</v>
      </c>
      <c r="C109" s="54">
        <v>24</v>
      </c>
      <c r="D109" s="512">
        <f t="shared" si="40"/>
        <v>11</v>
      </c>
      <c r="E109" s="512" t="str">
        <f t="shared" si="41"/>
        <v>40_11</v>
      </c>
      <c r="F109" s="512">
        <v>2807</v>
      </c>
      <c r="G109" s="457"/>
      <c r="H109" s="54">
        <v>40</v>
      </c>
      <c r="I109" s="54">
        <v>11</v>
      </c>
      <c r="J109" s="54">
        <v>24</v>
      </c>
      <c r="K109" s="512">
        <f t="shared" si="27"/>
        <v>11</v>
      </c>
      <c r="L109" s="512" t="str">
        <f t="shared" si="28"/>
        <v>40_11</v>
      </c>
      <c r="M109" s="512">
        <v>2902</v>
      </c>
      <c r="N109" s="67"/>
      <c r="O109" s="54">
        <v>40</v>
      </c>
      <c r="P109" s="54">
        <v>11</v>
      </c>
      <c r="Q109" s="54">
        <v>24</v>
      </c>
      <c r="R109" s="512">
        <f t="shared" si="29"/>
        <v>11</v>
      </c>
      <c r="S109" s="512" t="str">
        <f t="shared" si="30"/>
        <v>40_11</v>
      </c>
      <c r="T109" s="512">
        <v>2993</v>
      </c>
      <c r="U109" s="66"/>
      <c r="V109" s="54">
        <v>40</v>
      </c>
      <c r="W109" s="54">
        <v>11</v>
      </c>
      <c r="X109" s="54">
        <v>24</v>
      </c>
      <c r="Y109" s="512">
        <f t="shared" si="31"/>
        <v>11</v>
      </c>
      <c r="Z109" s="512" t="str">
        <f t="shared" si="32"/>
        <v>40_11</v>
      </c>
      <c r="AA109" s="512">
        <v>3078</v>
      </c>
      <c r="AB109" s="516"/>
      <c r="AC109" s="172">
        <v>40</v>
      </c>
      <c r="AD109" s="172">
        <v>11</v>
      </c>
      <c r="AE109" s="172">
        <v>24</v>
      </c>
      <c r="AF109" s="514">
        <f t="shared" si="33"/>
        <v>11</v>
      </c>
      <c r="AG109" s="514" t="str">
        <f t="shared" si="34"/>
        <v>40_11</v>
      </c>
      <c r="AH109" s="512">
        <v>3176</v>
      </c>
      <c r="AI109" s="512"/>
      <c r="AJ109" s="512">
        <v>40</v>
      </c>
      <c r="AK109" s="512">
        <v>11</v>
      </c>
      <c r="AL109" s="54">
        <v>24</v>
      </c>
      <c r="AM109" s="512">
        <f t="shared" ref="AM109" si="158">AK109</f>
        <v>11</v>
      </c>
      <c r="AN109" s="512" t="str">
        <f t="shared" si="119"/>
        <v>40_11</v>
      </c>
      <c r="AO109" s="54">
        <v>3271</v>
      </c>
      <c r="AP109" s="490"/>
      <c r="AQ109" s="512">
        <v>40</v>
      </c>
      <c r="AR109" s="512">
        <v>11</v>
      </c>
      <c r="AS109" s="54">
        <v>24</v>
      </c>
      <c r="AT109" s="512">
        <f t="shared" ref="AT109" si="159">AR109</f>
        <v>11</v>
      </c>
      <c r="AU109" s="512" t="str">
        <f t="shared" si="121"/>
        <v>40_11</v>
      </c>
      <c r="AV109" s="54">
        <v>3369</v>
      </c>
      <c r="AW109" s="490"/>
      <c r="AX109" s="512">
        <v>40</v>
      </c>
      <c r="AY109" s="512">
        <v>11</v>
      </c>
      <c r="AZ109" s="54">
        <v>24</v>
      </c>
      <c r="BA109" s="512">
        <f t="shared" ref="BA109" si="160">AY109</f>
        <v>11</v>
      </c>
      <c r="BB109" s="512" t="str">
        <f t="shared" si="123"/>
        <v>40_11</v>
      </c>
      <c r="BC109" s="54">
        <v>3436</v>
      </c>
      <c r="BD109" s="490"/>
      <c r="BE109" s="512">
        <v>40</v>
      </c>
      <c r="BF109" s="512">
        <v>11</v>
      </c>
      <c r="BG109" s="54">
        <v>24</v>
      </c>
      <c r="BH109" s="512">
        <f t="shared" ref="BH109" si="161">BF109</f>
        <v>11</v>
      </c>
      <c r="BI109" s="512" t="str">
        <f t="shared" si="125"/>
        <v>40_11</v>
      </c>
      <c r="BJ109" s="54">
        <v>3505</v>
      </c>
      <c r="BK109" s="54"/>
      <c r="BL109" s="512">
        <v>40</v>
      </c>
      <c r="BM109" s="512">
        <v>11</v>
      </c>
      <c r="BN109" s="54">
        <v>24</v>
      </c>
      <c r="BO109" s="512">
        <f t="shared" si="50"/>
        <v>11</v>
      </c>
      <c r="BP109" s="512" t="str">
        <f t="shared" si="51"/>
        <v>40_11</v>
      </c>
      <c r="BQ109" s="54">
        <v>3645</v>
      </c>
      <c r="BR109" s="513"/>
      <c r="BS109" s="54">
        <v>40</v>
      </c>
      <c r="BT109" s="54">
        <v>11</v>
      </c>
      <c r="BU109" s="54">
        <v>24</v>
      </c>
      <c r="BV109" s="512">
        <f t="shared" si="35"/>
        <v>11</v>
      </c>
      <c r="BW109" s="512" t="str">
        <f t="shared" si="36"/>
        <v>40_11</v>
      </c>
      <c r="BX109" s="514" t="str">
        <f t="shared" si="37"/>
        <v>40_11</v>
      </c>
      <c r="BY109" s="514">
        <f t="shared" si="38"/>
        <v>3505</v>
      </c>
      <c r="BZ109" s="514">
        <f t="shared" si="52"/>
        <v>3645</v>
      </c>
      <c r="CA109" s="605">
        <f t="shared" si="53"/>
        <v>3575</v>
      </c>
      <c r="CB109" s="515">
        <f t="shared" si="39"/>
        <v>22.843450479233226</v>
      </c>
      <c r="CC109" s="5"/>
      <c r="CD109" s="5"/>
      <c r="CE109" s="5"/>
      <c r="CF109" s="5"/>
      <c r="CG109" s="5"/>
      <c r="CH109" s="5"/>
      <c r="CI109" s="6"/>
    </row>
    <row r="110" spans="1:87" ht="10.5" customHeight="1" x14ac:dyDescent="0.25">
      <c r="A110" s="512"/>
      <c r="B110" s="54"/>
      <c r="C110" s="54"/>
      <c r="D110" s="512"/>
      <c r="E110" s="512"/>
      <c r="F110" s="512"/>
      <c r="G110" s="457"/>
      <c r="H110" s="54"/>
      <c r="I110" s="54"/>
      <c r="J110" s="54"/>
      <c r="K110" s="512"/>
      <c r="L110" s="512"/>
      <c r="M110" s="512"/>
      <c r="N110" s="67"/>
      <c r="O110" s="54"/>
      <c r="P110" s="54"/>
      <c r="Q110" s="54"/>
      <c r="R110" s="512"/>
      <c r="S110" s="512"/>
      <c r="T110" s="512"/>
      <c r="U110" s="66"/>
      <c r="V110" s="54">
        <v>40</v>
      </c>
      <c r="W110" s="54">
        <v>12</v>
      </c>
      <c r="X110" s="54">
        <v>25</v>
      </c>
      <c r="Y110" s="512">
        <f t="shared" si="31"/>
        <v>12</v>
      </c>
      <c r="Z110" s="512" t="str">
        <f t="shared" si="32"/>
        <v>40_12</v>
      </c>
      <c r="AA110" s="512">
        <v>3154</v>
      </c>
      <c r="AB110" s="516"/>
      <c r="AC110" s="172">
        <v>40</v>
      </c>
      <c r="AD110" s="172">
        <v>12</v>
      </c>
      <c r="AE110" s="172">
        <v>25</v>
      </c>
      <c r="AF110" s="514">
        <f t="shared" si="33"/>
        <v>12</v>
      </c>
      <c r="AG110" s="514" t="str">
        <f t="shared" si="34"/>
        <v>40_12</v>
      </c>
      <c r="AH110" s="512">
        <v>3255</v>
      </c>
      <c r="AI110" s="512"/>
      <c r="AJ110" s="512">
        <v>40</v>
      </c>
      <c r="AK110" s="512">
        <v>12</v>
      </c>
      <c r="AL110" s="54">
        <v>25</v>
      </c>
      <c r="AM110" s="512">
        <f t="shared" ref="AM110" si="162">AK110</f>
        <v>12</v>
      </c>
      <c r="AN110" s="512" t="str">
        <f t="shared" si="119"/>
        <v>40_12</v>
      </c>
      <c r="AO110" s="54">
        <v>3353</v>
      </c>
      <c r="AP110" s="490"/>
      <c r="AQ110" s="512">
        <v>40</v>
      </c>
      <c r="AR110" s="512">
        <v>12</v>
      </c>
      <c r="AS110" s="54">
        <v>25</v>
      </c>
      <c r="AT110" s="512">
        <f t="shared" ref="AT110" si="163">AR110</f>
        <v>12</v>
      </c>
      <c r="AU110" s="512" t="str">
        <f t="shared" si="121"/>
        <v>40_12</v>
      </c>
      <c r="AV110" s="54">
        <v>3454</v>
      </c>
      <c r="AW110" s="490"/>
      <c r="AX110" s="512">
        <v>40</v>
      </c>
      <c r="AY110" s="512">
        <v>12</v>
      </c>
      <c r="AZ110" s="54">
        <v>25</v>
      </c>
      <c r="BA110" s="512">
        <f t="shared" ref="BA110" si="164">AY110</f>
        <v>12</v>
      </c>
      <c r="BB110" s="512" t="str">
        <f t="shared" si="123"/>
        <v>40_12</v>
      </c>
      <c r="BC110" s="54">
        <v>3523</v>
      </c>
      <c r="BD110" s="490"/>
      <c r="BE110" s="512">
        <v>40</v>
      </c>
      <c r="BF110" s="512">
        <v>12</v>
      </c>
      <c r="BG110" s="54">
        <v>25</v>
      </c>
      <c r="BH110" s="512">
        <f t="shared" ref="BH110" si="165">BF110</f>
        <v>12</v>
      </c>
      <c r="BI110" s="512" t="str">
        <f t="shared" si="125"/>
        <v>40_12</v>
      </c>
      <c r="BJ110" s="54">
        <v>3593</v>
      </c>
      <c r="BK110" s="54"/>
      <c r="BL110" s="512">
        <v>40</v>
      </c>
      <c r="BM110" s="512">
        <v>12</v>
      </c>
      <c r="BN110" s="54">
        <v>25</v>
      </c>
      <c r="BO110" s="512">
        <f t="shared" si="50"/>
        <v>12</v>
      </c>
      <c r="BP110" s="512" t="str">
        <f t="shared" si="51"/>
        <v>40_12</v>
      </c>
      <c r="BQ110" s="54">
        <v>3737</v>
      </c>
      <c r="BR110" s="513"/>
      <c r="BS110" s="54">
        <v>40</v>
      </c>
      <c r="BT110" s="54">
        <v>12</v>
      </c>
      <c r="BU110" s="54">
        <v>25</v>
      </c>
      <c r="BV110" s="512">
        <f t="shared" si="35"/>
        <v>12</v>
      </c>
      <c r="BW110" s="512" t="str">
        <f t="shared" si="36"/>
        <v>40_12</v>
      </c>
      <c r="BX110" s="514" t="str">
        <f t="shared" si="37"/>
        <v>40_12</v>
      </c>
      <c r="BY110" s="514">
        <f t="shared" si="38"/>
        <v>3593</v>
      </c>
      <c r="BZ110" s="514">
        <f t="shared" si="52"/>
        <v>3737</v>
      </c>
      <c r="CA110" s="605">
        <f t="shared" si="53"/>
        <v>3665</v>
      </c>
      <c r="CB110" s="515">
        <f t="shared" si="39"/>
        <v>23.418530351437699</v>
      </c>
      <c r="CC110" s="5"/>
      <c r="CD110" s="5"/>
      <c r="CE110" s="5"/>
      <c r="CF110" s="5"/>
      <c r="CG110" s="5"/>
      <c r="CH110" s="5"/>
      <c r="CI110" s="6"/>
    </row>
    <row r="111" spans="1:87" ht="10.5" customHeight="1" x14ac:dyDescent="0.25">
      <c r="A111" s="512"/>
      <c r="B111" s="54"/>
      <c r="C111" s="54"/>
      <c r="D111" s="512"/>
      <c r="E111" s="512"/>
      <c r="F111" s="512"/>
      <c r="G111" s="457"/>
      <c r="H111" s="54"/>
      <c r="I111" s="54"/>
      <c r="J111" s="54"/>
      <c r="K111" s="512"/>
      <c r="L111" s="512"/>
      <c r="M111" s="512"/>
      <c r="N111" s="67"/>
      <c r="O111" s="54"/>
      <c r="P111" s="54"/>
      <c r="Q111" s="54"/>
      <c r="R111" s="512"/>
      <c r="S111" s="512"/>
      <c r="T111" s="512"/>
      <c r="U111" s="66"/>
      <c r="V111" s="54"/>
      <c r="W111" s="54"/>
      <c r="X111" s="54"/>
      <c r="Y111" s="512"/>
      <c r="Z111" s="512"/>
      <c r="AA111" s="512"/>
      <c r="AB111" s="516"/>
      <c r="AC111" s="172">
        <v>40</v>
      </c>
      <c r="AD111" s="172">
        <v>13</v>
      </c>
      <c r="AE111" s="172">
        <v>26</v>
      </c>
      <c r="AF111" s="514">
        <f t="shared" si="33"/>
        <v>13</v>
      </c>
      <c r="AG111" s="514" t="str">
        <f t="shared" si="34"/>
        <v>40_13</v>
      </c>
      <c r="AH111" s="512">
        <v>3332</v>
      </c>
      <c r="AI111" s="512"/>
      <c r="AJ111" s="512">
        <v>40</v>
      </c>
      <c r="AK111" s="512">
        <v>13</v>
      </c>
      <c r="AL111" s="54">
        <v>26</v>
      </c>
      <c r="AM111" s="512">
        <f t="shared" ref="AM111" si="166">AK111</f>
        <v>13</v>
      </c>
      <c r="AN111" s="512" t="str">
        <f t="shared" si="119"/>
        <v>40_13</v>
      </c>
      <c r="AO111" s="54">
        <v>3432</v>
      </c>
      <c r="AP111" s="490"/>
      <c r="AQ111" s="512">
        <v>40</v>
      </c>
      <c r="AR111" s="512">
        <v>13</v>
      </c>
      <c r="AS111" s="54">
        <v>26</v>
      </c>
      <c r="AT111" s="512">
        <f t="shared" ref="AT111" si="167">AR111</f>
        <v>13</v>
      </c>
      <c r="AU111" s="512" t="str">
        <f t="shared" si="121"/>
        <v>40_13</v>
      </c>
      <c r="AV111" s="54">
        <v>3535</v>
      </c>
      <c r="AW111" s="490"/>
      <c r="AX111" s="512">
        <v>40</v>
      </c>
      <c r="AY111" s="512">
        <v>13</v>
      </c>
      <c r="AZ111" s="54">
        <v>26</v>
      </c>
      <c r="BA111" s="512">
        <f t="shared" ref="BA111" si="168">AY111</f>
        <v>13</v>
      </c>
      <c r="BB111" s="512" t="str">
        <f t="shared" si="123"/>
        <v>40_13</v>
      </c>
      <c r="BC111" s="54">
        <v>3606</v>
      </c>
      <c r="BD111" s="490"/>
      <c r="BE111" s="512">
        <v>40</v>
      </c>
      <c r="BF111" s="512">
        <v>13</v>
      </c>
      <c r="BG111" s="54">
        <v>26</v>
      </c>
      <c r="BH111" s="512">
        <f t="shared" ref="BH111" si="169">BF111</f>
        <v>13</v>
      </c>
      <c r="BI111" s="512" t="str">
        <f t="shared" si="125"/>
        <v>40_13</v>
      </c>
      <c r="BJ111" s="54">
        <v>3678</v>
      </c>
      <c r="BK111" s="54"/>
      <c r="BL111" s="512">
        <v>40</v>
      </c>
      <c r="BM111" s="512">
        <v>13</v>
      </c>
      <c r="BN111" s="54">
        <v>26</v>
      </c>
      <c r="BO111" s="512">
        <f t="shared" si="50"/>
        <v>13</v>
      </c>
      <c r="BP111" s="512" t="str">
        <f t="shared" si="51"/>
        <v>40_13</v>
      </c>
      <c r="BQ111" s="54">
        <v>3825</v>
      </c>
      <c r="BR111" s="513"/>
      <c r="BS111" s="54">
        <v>40</v>
      </c>
      <c r="BT111" s="54">
        <v>13</v>
      </c>
      <c r="BU111" s="54">
        <v>26</v>
      </c>
      <c r="BV111" s="512">
        <f t="shared" si="35"/>
        <v>13</v>
      </c>
      <c r="BW111" s="512" t="str">
        <f t="shared" si="36"/>
        <v>40_13</v>
      </c>
      <c r="BX111" s="514" t="str">
        <f t="shared" si="37"/>
        <v>40_13</v>
      </c>
      <c r="BY111" s="514">
        <f t="shared" si="38"/>
        <v>3678</v>
      </c>
      <c r="BZ111" s="514">
        <f t="shared" si="52"/>
        <v>3825</v>
      </c>
      <c r="CA111" s="605">
        <f t="shared" si="53"/>
        <v>3751.5</v>
      </c>
      <c r="CB111" s="515">
        <f t="shared" si="39"/>
        <v>23.971246006389777</v>
      </c>
      <c r="CC111" s="5"/>
      <c r="CD111" s="5"/>
      <c r="CE111" s="5"/>
      <c r="CF111" s="5"/>
      <c r="CG111" s="5"/>
      <c r="CH111" s="5"/>
      <c r="CI111" s="6"/>
    </row>
    <row r="112" spans="1:87" ht="10.5" customHeight="1" x14ac:dyDescent="0.25">
      <c r="A112" s="54">
        <v>45</v>
      </c>
      <c r="B112" s="54">
        <v>0</v>
      </c>
      <c r="C112" s="54">
        <v>12</v>
      </c>
      <c r="D112" s="512">
        <f t="shared" si="40"/>
        <v>0</v>
      </c>
      <c r="E112" s="512" t="str">
        <f t="shared" si="41"/>
        <v>45_0</v>
      </c>
      <c r="F112" s="512">
        <v>2016</v>
      </c>
      <c r="G112" s="457"/>
      <c r="H112" s="54">
        <v>45</v>
      </c>
      <c r="I112" s="54">
        <v>0</v>
      </c>
      <c r="J112" s="54">
        <v>12</v>
      </c>
      <c r="K112" s="512">
        <f t="shared" si="27"/>
        <v>0</v>
      </c>
      <c r="L112" s="512" t="str">
        <f t="shared" si="28"/>
        <v>45_0</v>
      </c>
      <c r="M112" s="512">
        <v>2085</v>
      </c>
      <c r="N112" s="66"/>
      <c r="O112" s="54">
        <v>45</v>
      </c>
      <c r="P112" s="54">
        <v>0</v>
      </c>
      <c r="Q112" s="54">
        <v>12</v>
      </c>
      <c r="R112" s="512">
        <f t="shared" si="29"/>
        <v>0</v>
      </c>
      <c r="S112" s="512" t="str">
        <f t="shared" si="30"/>
        <v>45_0</v>
      </c>
      <c r="T112" s="512">
        <v>2151</v>
      </c>
      <c r="U112" s="457"/>
      <c r="V112" s="54">
        <v>45</v>
      </c>
      <c r="W112" s="54">
        <v>0</v>
      </c>
      <c r="X112" s="54">
        <v>12</v>
      </c>
      <c r="Y112" s="512">
        <f t="shared" si="31"/>
        <v>0</v>
      </c>
      <c r="Z112" s="512" t="str">
        <f t="shared" si="32"/>
        <v>45_0</v>
      </c>
      <c r="AA112" s="512" t="s">
        <v>417</v>
      </c>
      <c r="AB112" s="516"/>
      <c r="AC112" s="172">
        <v>45</v>
      </c>
      <c r="AD112" s="172">
        <v>0</v>
      </c>
      <c r="AE112" s="172">
        <v>12</v>
      </c>
      <c r="AF112" s="514">
        <f t="shared" si="33"/>
        <v>0</v>
      </c>
      <c r="AG112" s="514" t="str">
        <f t="shared" si="34"/>
        <v>45_0</v>
      </c>
      <c r="AH112" s="512" t="s">
        <v>417</v>
      </c>
      <c r="AI112" s="512"/>
      <c r="AJ112" s="512">
        <v>45</v>
      </c>
      <c r="AK112" s="512">
        <v>0</v>
      </c>
      <c r="AL112" s="54">
        <v>12</v>
      </c>
      <c r="AM112" s="512">
        <f t="shared" ref="AM112" si="170">AK112</f>
        <v>0</v>
      </c>
      <c r="AN112" s="512" t="str">
        <f t="shared" si="119"/>
        <v>45_0</v>
      </c>
      <c r="AO112" s="54" t="s">
        <v>417</v>
      </c>
      <c r="AP112" s="490"/>
      <c r="AQ112" s="512">
        <v>45</v>
      </c>
      <c r="AR112" s="512">
        <v>0</v>
      </c>
      <c r="AS112" s="54">
        <v>12</v>
      </c>
      <c r="AT112" s="512">
        <f t="shared" ref="AT112" si="171">AR112</f>
        <v>0</v>
      </c>
      <c r="AU112" s="512" t="str">
        <f t="shared" si="121"/>
        <v>45_0</v>
      </c>
      <c r="AV112" s="54" t="s">
        <v>417</v>
      </c>
      <c r="AW112" s="490"/>
      <c r="AX112" s="512">
        <v>45</v>
      </c>
      <c r="AY112" s="512">
        <v>0</v>
      </c>
      <c r="AZ112" s="54">
        <v>12</v>
      </c>
      <c r="BA112" s="512">
        <f t="shared" ref="BA112" si="172">AY112</f>
        <v>0</v>
      </c>
      <c r="BB112" s="512" t="str">
        <f t="shared" si="123"/>
        <v>45_0</v>
      </c>
      <c r="BC112" s="54" t="s">
        <v>417</v>
      </c>
      <c r="BD112" s="490"/>
      <c r="BE112" s="512">
        <v>45</v>
      </c>
      <c r="BF112" s="512">
        <v>0</v>
      </c>
      <c r="BG112" s="54">
        <v>12</v>
      </c>
      <c r="BH112" s="512">
        <f t="shared" ref="BH112" si="173">BF112</f>
        <v>0</v>
      </c>
      <c r="BI112" s="512" t="str">
        <f t="shared" si="125"/>
        <v>45_0</v>
      </c>
      <c r="BJ112" s="54" t="s">
        <v>417</v>
      </c>
      <c r="BK112" s="54"/>
      <c r="BL112" s="512">
        <v>45</v>
      </c>
      <c r="BM112" s="512">
        <v>0</v>
      </c>
      <c r="BN112" s="54">
        <v>12</v>
      </c>
      <c r="BO112" s="512">
        <f t="shared" si="50"/>
        <v>0</v>
      </c>
      <c r="BP112" s="512" t="str">
        <f t="shared" si="51"/>
        <v>45_0</v>
      </c>
      <c r="BQ112" s="54" t="s">
        <v>417</v>
      </c>
      <c r="BR112" s="513"/>
      <c r="BS112" s="54">
        <v>45</v>
      </c>
      <c r="BT112" s="54">
        <v>0</v>
      </c>
      <c r="BU112" s="54">
        <v>12</v>
      </c>
      <c r="BV112" s="512">
        <f t="shared" si="35"/>
        <v>0</v>
      </c>
      <c r="BW112" s="512" t="str">
        <f t="shared" si="36"/>
        <v>45_0</v>
      </c>
      <c r="BX112" s="514" t="str">
        <f t="shared" si="37"/>
        <v>45_0</v>
      </c>
      <c r="BY112" s="514" t="str">
        <f t="shared" si="38"/>
        <v>vervalt</v>
      </c>
      <c r="BZ112" s="514" t="str">
        <f t="shared" si="52"/>
        <v>vervalt</v>
      </c>
      <c r="CA112" s="605" t="str">
        <f t="shared" si="53"/>
        <v>vervalt</v>
      </c>
      <c r="CB112" s="515" t="str">
        <f t="shared" si="39"/>
        <v>vervalt</v>
      </c>
      <c r="CC112" s="5"/>
      <c r="CD112" s="5"/>
      <c r="CE112" s="5"/>
      <c r="CF112" s="5"/>
      <c r="CG112" s="5"/>
      <c r="CH112" s="5"/>
      <c r="CI112" s="6"/>
    </row>
    <row r="113" spans="1:87" ht="10.5" customHeight="1" x14ac:dyDescent="0.25">
      <c r="A113" s="54">
        <v>45</v>
      </c>
      <c r="B113" s="54">
        <v>1</v>
      </c>
      <c r="C113" s="54">
        <v>14</v>
      </c>
      <c r="D113" s="512">
        <f t="shared" si="40"/>
        <v>1</v>
      </c>
      <c r="E113" s="512" t="str">
        <f t="shared" si="41"/>
        <v>45_1</v>
      </c>
      <c r="F113" s="512">
        <v>2153</v>
      </c>
      <c r="G113" s="457"/>
      <c r="H113" s="54">
        <v>45</v>
      </c>
      <c r="I113" s="54">
        <v>1</v>
      </c>
      <c r="J113" s="54">
        <v>14</v>
      </c>
      <c r="K113" s="512">
        <f t="shared" si="27"/>
        <v>1</v>
      </c>
      <c r="L113" s="512" t="str">
        <f t="shared" si="28"/>
        <v>45_1</v>
      </c>
      <c r="M113" s="512">
        <v>2226</v>
      </c>
      <c r="N113" s="69"/>
      <c r="O113" s="54">
        <v>45</v>
      </c>
      <c r="P113" s="54">
        <v>0</v>
      </c>
      <c r="Q113" s="54">
        <v>14</v>
      </c>
      <c r="R113" s="512">
        <f t="shared" si="29"/>
        <v>0</v>
      </c>
      <c r="S113" s="512" t="str">
        <f t="shared" si="30"/>
        <v>45_0</v>
      </c>
      <c r="T113" s="512">
        <v>2296</v>
      </c>
      <c r="U113" s="66"/>
      <c r="V113" s="54">
        <v>45</v>
      </c>
      <c r="W113" s="54">
        <v>1</v>
      </c>
      <c r="X113" s="54">
        <v>14</v>
      </c>
      <c r="Y113" s="512">
        <v>1</v>
      </c>
      <c r="Z113" s="512" t="str">
        <f t="shared" si="32"/>
        <v>45_1</v>
      </c>
      <c r="AA113" s="512">
        <v>2381</v>
      </c>
      <c r="AB113" s="516"/>
      <c r="AC113" s="172">
        <v>45</v>
      </c>
      <c r="AD113" s="172">
        <v>1</v>
      </c>
      <c r="AE113" s="172">
        <v>14</v>
      </c>
      <c r="AF113" s="514">
        <v>1</v>
      </c>
      <c r="AG113" s="514" t="str">
        <f t="shared" si="34"/>
        <v>45_1</v>
      </c>
      <c r="AH113" s="512" t="s">
        <v>417</v>
      </c>
      <c r="AI113" s="512"/>
      <c r="AJ113" s="512">
        <v>45</v>
      </c>
      <c r="AK113" s="512">
        <v>1</v>
      </c>
      <c r="AL113" s="54">
        <v>14</v>
      </c>
      <c r="AM113" s="512">
        <f t="shared" ref="AM113" si="174">AK113</f>
        <v>1</v>
      </c>
      <c r="AN113" s="512" t="str">
        <f t="shared" si="119"/>
        <v>45_1</v>
      </c>
      <c r="AO113" s="54" t="s">
        <v>417</v>
      </c>
      <c r="AP113" s="490"/>
      <c r="AQ113" s="512">
        <v>45</v>
      </c>
      <c r="AR113" s="512">
        <v>1</v>
      </c>
      <c r="AS113" s="54">
        <v>14</v>
      </c>
      <c r="AT113" s="512">
        <f>AR113</f>
        <v>1</v>
      </c>
      <c r="AU113" s="512" t="str">
        <f t="shared" si="121"/>
        <v>45_1</v>
      </c>
      <c r="AV113" s="54" t="s">
        <v>417</v>
      </c>
      <c r="AW113" s="490"/>
      <c r="AX113" s="512">
        <v>45</v>
      </c>
      <c r="AY113" s="512">
        <v>1</v>
      </c>
      <c r="AZ113" s="54">
        <v>14</v>
      </c>
      <c r="BA113" s="512">
        <f t="shared" ref="BA113" si="175">AY113</f>
        <v>1</v>
      </c>
      <c r="BB113" s="512" t="str">
        <f t="shared" si="123"/>
        <v>45_1</v>
      </c>
      <c r="BC113" s="54" t="s">
        <v>417</v>
      </c>
      <c r="BD113" s="490"/>
      <c r="BE113" s="512">
        <v>45</v>
      </c>
      <c r="BF113" s="512">
        <v>1</v>
      </c>
      <c r="BG113" s="54">
        <v>14</v>
      </c>
      <c r="BH113" s="512">
        <f t="shared" ref="BH113" si="176">BF113</f>
        <v>1</v>
      </c>
      <c r="BI113" s="512" t="str">
        <f t="shared" si="125"/>
        <v>45_1</v>
      </c>
      <c r="BJ113" s="54" t="s">
        <v>417</v>
      </c>
      <c r="BK113" s="54"/>
      <c r="BL113" s="512">
        <v>45</v>
      </c>
      <c r="BM113" s="512">
        <v>1</v>
      </c>
      <c r="BN113" s="54">
        <v>14</v>
      </c>
      <c r="BO113" s="512">
        <f t="shared" si="50"/>
        <v>1</v>
      </c>
      <c r="BP113" s="512" t="str">
        <f t="shared" si="51"/>
        <v>45_1</v>
      </c>
      <c r="BQ113" s="54" t="s">
        <v>417</v>
      </c>
      <c r="BR113" s="513"/>
      <c r="BS113" s="54">
        <v>45</v>
      </c>
      <c r="BT113" s="54">
        <v>1</v>
      </c>
      <c r="BU113" s="54">
        <v>14</v>
      </c>
      <c r="BV113" s="512">
        <f t="shared" si="35"/>
        <v>1</v>
      </c>
      <c r="BW113" s="512" t="str">
        <f t="shared" si="36"/>
        <v>45_1</v>
      </c>
      <c r="BX113" s="514" t="str">
        <f t="shared" si="37"/>
        <v>45_1</v>
      </c>
      <c r="BY113" s="514" t="str">
        <f t="shared" si="38"/>
        <v>vervalt</v>
      </c>
      <c r="BZ113" s="514" t="str">
        <f t="shared" si="52"/>
        <v>vervalt</v>
      </c>
      <c r="CA113" s="605" t="str">
        <f t="shared" si="53"/>
        <v>vervalt</v>
      </c>
      <c r="CB113" s="515" t="str">
        <f t="shared" si="39"/>
        <v>vervalt</v>
      </c>
      <c r="CC113" s="5"/>
      <c r="CD113" s="5"/>
      <c r="CE113" s="5"/>
      <c r="CF113" s="5"/>
      <c r="CG113" s="5"/>
      <c r="CH113" s="5"/>
      <c r="CI113" s="6"/>
    </row>
    <row r="114" spans="1:87" ht="10.5" customHeight="1" x14ac:dyDescent="0.25">
      <c r="A114" s="54">
        <v>45</v>
      </c>
      <c r="B114" s="54">
        <v>2</v>
      </c>
      <c r="C114" s="54">
        <v>16</v>
      </c>
      <c r="D114" s="512">
        <f t="shared" si="40"/>
        <v>2</v>
      </c>
      <c r="E114" s="512" t="str">
        <f t="shared" si="41"/>
        <v>45_2</v>
      </c>
      <c r="F114" s="512">
        <v>2287</v>
      </c>
      <c r="G114" s="457"/>
      <c r="H114" s="54">
        <v>45</v>
      </c>
      <c r="I114" s="54">
        <v>2</v>
      </c>
      <c r="J114" s="54">
        <v>16</v>
      </c>
      <c r="K114" s="512">
        <f t="shared" si="27"/>
        <v>2</v>
      </c>
      <c r="L114" s="512" t="str">
        <f t="shared" si="28"/>
        <v>45_2</v>
      </c>
      <c r="M114" s="512">
        <v>2365</v>
      </c>
      <c r="N114" s="66"/>
      <c r="O114" s="54">
        <v>45</v>
      </c>
      <c r="P114" s="54">
        <v>2</v>
      </c>
      <c r="Q114" s="54">
        <v>16</v>
      </c>
      <c r="R114" s="512">
        <f t="shared" si="29"/>
        <v>2</v>
      </c>
      <c r="S114" s="512" t="str">
        <f t="shared" si="30"/>
        <v>45_2</v>
      </c>
      <c r="T114" s="512">
        <v>2439</v>
      </c>
      <c r="U114" s="66"/>
      <c r="V114" s="54">
        <v>45</v>
      </c>
      <c r="W114" s="54">
        <v>2</v>
      </c>
      <c r="X114" s="54">
        <v>16</v>
      </c>
      <c r="Y114" s="512">
        <f t="shared" si="31"/>
        <v>2</v>
      </c>
      <c r="Z114" s="512" t="str">
        <f t="shared" si="32"/>
        <v>45_2</v>
      </c>
      <c r="AA114" s="512">
        <v>2524</v>
      </c>
      <c r="AB114" s="516"/>
      <c r="AC114" s="172">
        <v>45</v>
      </c>
      <c r="AD114" s="172">
        <v>2</v>
      </c>
      <c r="AE114" s="172">
        <v>16</v>
      </c>
      <c r="AF114" s="514">
        <f t="shared" ref="AF114:AF180" si="177">AD114</f>
        <v>2</v>
      </c>
      <c r="AG114" s="514" t="str">
        <f t="shared" si="34"/>
        <v>45_2</v>
      </c>
      <c r="AH114" s="512">
        <v>2605</v>
      </c>
      <c r="AI114" s="512"/>
      <c r="AJ114" s="512">
        <v>45</v>
      </c>
      <c r="AK114" s="512">
        <v>2</v>
      </c>
      <c r="AL114" s="54">
        <v>16</v>
      </c>
      <c r="AM114" s="512">
        <f t="shared" ref="AM114" si="178">AK114</f>
        <v>2</v>
      </c>
      <c r="AN114" s="512" t="str">
        <f t="shared" ref="AN114:AN127" si="179">AJ114&amp;"_"&amp;AM114</f>
        <v>45_2</v>
      </c>
      <c r="AO114" s="54">
        <v>2685</v>
      </c>
      <c r="AP114" s="490"/>
      <c r="AQ114" s="512">
        <v>45</v>
      </c>
      <c r="AR114" s="512">
        <v>2</v>
      </c>
      <c r="AS114" s="54">
        <v>16</v>
      </c>
      <c r="AT114" s="512">
        <f t="shared" ref="AT114:AT127" si="180">AR114</f>
        <v>2</v>
      </c>
      <c r="AU114" s="512" t="str">
        <f t="shared" ref="AU114:AU127" si="181">AQ114&amp;"_"&amp;AT114</f>
        <v>45_2</v>
      </c>
      <c r="AV114" s="54">
        <v>2766</v>
      </c>
      <c r="AW114" s="512"/>
      <c r="AX114" s="512">
        <v>45</v>
      </c>
      <c r="AY114" s="512">
        <v>2</v>
      </c>
      <c r="AZ114" s="512">
        <v>16</v>
      </c>
      <c r="BA114" s="512">
        <f t="shared" ref="BA114" si="182">AY114</f>
        <v>2</v>
      </c>
      <c r="BB114" s="512" t="str">
        <f t="shared" ref="BB114:BB127" si="183">AX114&amp;"_"&amp;BA114</f>
        <v>45_2</v>
      </c>
      <c r="BC114" s="512">
        <v>2821</v>
      </c>
      <c r="BD114" s="512"/>
      <c r="BE114" s="512">
        <v>45</v>
      </c>
      <c r="BF114" s="512">
        <v>2</v>
      </c>
      <c r="BG114" s="54">
        <v>16</v>
      </c>
      <c r="BH114" s="512">
        <f t="shared" ref="BH114" si="184">BF114</f>
        <v>2</v>
      </c>
      <c r="BI114" s="512" t="str">
        <f t="shared" ref="BI114:BI127" si="185">BE114&amp;"_"&amp;BH114</f>
        <v>45_2</v>
      </c>
      <c r="BJ114" s="54">
        <v>2877</v>
      </c>
      <c r="BK114" s="54"/>
      <c r="BL114" s="512">
        <v>45</v>
      </c>
      <c r="BM114" s="512">
        <v>2</v>
      </c>
      <c r="BN114" s="54">
        <v>16</v>
      </c>
      <c r="BO114" s="512">
        <f t="shared" si="50"/>
        <v>2</v>
      </c>
      <c r="BP114" s="512" t="str">
        <f t="shared" si="51"/>
        <v>45_2</v>
      </c>
      <c r="BQ114" s="54">
        <v>2992</v>
      </c>
      <c r="BR114" s="513"/>
      <c r="BS114" s="54">
        <v>45</v>
      </c>
      <c r="BT114" s="54">
        <v>2</v>
      </c>
      <c r="BU114" s="54">
        <v>16</v>
      </c>
      <c r="BV114" s="512">
        <f t="shared" si="35"/>
        <v>2</v>
      </c>
      <c r="BW114" s="512" t="str">
        <f t="shared" si="36"/>
        <v>45_2</v>
      </c>
      <c r="BX114" s="514" t="str">
        <f t="shared" si="37"/>
        <v>45_2</v>
      </c>
      <c r="BY114" s="514">
        <f t="shared" si="38"/>
        <v>2877</v>
      </c>
      <c r="BZ114" s="514">
        <f t="shared" si="52"/>
        <v>2992</v>
      </c>
      <c r="CA114" s="605">
        <f t="shared" si="53"/>
        <v>2934.5</v>
      </c>
      <c r="CB114" s="515">
        <f t="shared" si="39"/>
        <v>18.750798722044728</v>
      </c>
      <c r="CC114" s="5"/>
      <c r="CD114" s="5"/>
      <c r="CE114" s="5"/>
      <c r="CF114" s="5"/>
      <c r="CG114" s="5"/>
      <c r="CH114" s="5"/>
      <c r="CI114" s="6"/>
    </row>
    <row r="115" spans="1:87" ht="10.5" customHeight="1" x14ac:dyDescent="0.25">
      <c r="A115" s="54">
        <v>45</v>
      </c>
      <c r="B115" s="54">
        <v>3</v>
      </c>
      <c r="C115" s="54">
        <v>18</v>
      </c>
      <c r="D115" s="512">
        <f t="shared" si="40"/>
        <v>3</v>
      </c>
      <c r="E115" s="512" t="str">
        <f t="shared" si="41"/>
        <v>45_3</v>
      </c>
      <c r="F115" s="512">
        <v>2413</v>
      </c>
      <c r="G115" s="457"/>
      <c r="H115" s="54">
        <v>45</v>
      </c>
      <c r="I115" s="54">
        <v>3</v>
      </c>
      <c r="J115" s="54">
        <v>18</v>
      </c>
      <c r="K115" s="512">
        <f t="shared" si="27"/>
        <v>3</v>
      </c>
      <c r="L115" s="512" t="str">
        <f t="shared" si="28"/>
        <v>45_3</v>
      </c>
      <c r="M115" s="512">
        <v>2495</v>
      </c>
      <c r="N115" s="66"/>
      <c r="O115" s="54">
        <v>45</v>
      </c>
      <c r="P115" s="54">
        <v>3</v>
      </c>
      <c r="Q115" s="54">
        <v>18</v>
      </c>
      <c r="R115" s="512">
        <f t="shared" si="29"/>
        <v>3</v>
      </c>
      <c r="S115" s="512" t="str">
        <f t="shared" si="30"/>
        <v>45_3</v>
      </c>
      <c r="T115" s="512">
        <v>2574</v>
      </c>
      <c r="U115" s="457"/>
      <c r="V115" s="54">
        <v>45</v>
      </c>
      <c r="W115" s="54">
        <v>3</v>
      </c>
      <c r="X115" s="54">
        <v>18</v>
      </c>
      <c r="Y115" s="512">
        <f t="shared" si="31"/>
        <v>3</v>
      </c>
      <c r="Z115" s="512" t="str">
        <f t="shared" si="32"/>
        <v>45_3</v>
      </c>
      <c r="AA115" s="512">
        <v>2659</v>
      </c>
      <c r="AB115" s="516"/>
      <c r="AC115" s="172">
        <v>45</v>
      </c>
      <c r="AD115" s="172">
        <v>3</v>
      </c>
      <c r="AE115" s="172">
        <v>18</v>
      </c>
      <c r="AF115" s="514">
        <f t="shared" si="177"/>
        <v>3</v>
      </c>
      <c r="AG115" s="514" t="str">
        <f t="shared" si="34"/>
        <v>45_3</v>
      </c>
      <c r="AH115" s="512">
        <v>2744</v>
      </c>
      <c r="AI115" s="512"/>
      <c r="AJ115" s="512">
        <v>45</v>
      </c>
      <c r="AK115" s="512">
        <v>3</v>
      </c>
      <c r="AL115" s="54">
        <v>18</v>
      </c>
      <c r="AM115" s="512">
        <f t="shared" ref="AM115" si="186">AK115</f>
        <v>3</v>
      </c>
      <c r="AN115" s="512" t="str">
        <f t="shared" si="179"/>
        <v>45_3</v>
      </c>
      <c r="AO115" s="54">
        <v>2826</v>
      </c>
      <c r="AP115" s="490"/>
      <c r="AQ115" s="512">
        <v>45</v>
      </c>
      <c r="AR115" s="512">
        <v>3</v>
      </c>
      <c r="AS115" s="54">
        <v>18</v>
      </c>
      <c r="AT115" s="512">
        <f t="shared" si="180"/>
        <v>3</v>
      </c>
      <c r="AU115" s="512" t="str">
        <f t="shared" si="181"/>
        <v>45_3</v>
      </c>
      <c r="AV115" s="54">
        <v>2911</v>
      </c>
      <c r="AW115" s="490"/>
      <c r="AX115" s="512">
        <v>45</v>
      </c>
      <c r="AY115" s="512">
        <v>3</v>
      </c>
      <c r="AZ115" s="54">
        <v>18</v>
      </c>
      <c r="BA115" s="512">
        <f t="shared" ref="BA115" si="187">AY115</f>
        <v>3</v>
      </c>
      <c r="BB115" s="512" t="str">
        <f t="shared" si="183"/>
        <v>45_3</v>
      </c>
      <c r="BC115" s="54">
        <v>2969</v>
      </c>
      <c r="BD115" s="490"/>
      <c r="BE115" s="512">
        <v>45</v>
      </c>
      <c r="BF115" s="512">
        <v>3</v>
      </c>
      <c r="BG115" s="54">
        <v>18</v>
      </c>
      <c r="BH115" s="512">
        <f t="shared" ref="BH115" si="188">BF115</f>
        <v>3</v>
      </c>
      <c r="BI115" s="512" t="str">
        <f t="shared" si="185"/>
        <v>45_3</v>
      </c>
      <c r="BJ115" s="54">
        <v>3028</v>
      </c>
      <c r="BK115" s="54"/>
      <c r="BL115" s="512">
        <v>45</v>
      </c>
      <c r="BM115" s="512">
        <v>3</v>
      </c>
      <c r="BN115" s="54">
        <v>18</v>
      </c>
      <c r="BO115" s="512">
        <f t="shared" si="50"/>
        <v>3</v>
      </c>
      <c r="BP115" s="512" t="str">
        <f t="shared" si="51"/>
        <v>45_3</v>
      </c>
      <c r="BQ115" s="54">
        <v>3149</v>
      </c>
      <c r="BR115" s="513"/>
      <c r="BS115" s="54">
        <v>45</v>
      </c>
      <c r="BT115" s="54">
        <v>3</v>
      </c>
      <c r="BU115" s="54">
        <v>18</v>
      </c>
      <c r="BV115" s="512">
        <f t="shared" si="35"/>
        <v>3</v>
      </c>
      <c r="BW115" s="512" t="str">
        <f t="shared" si="36"/>
        <v>45_3</v>
      </c>
      <c r="BX115" s="514" t="str">
        <f t="shared" si="37"/>
        <v>45_3</v>
      </c>
      <c r="BY115" s="514">
        <f t="shared" si="38"/>
        <v>3028</v>
      </c>
      <c r="BZ115" s="514">
        <f t="shared" si="52"/>
        <v>3149</v>
      </c>
      <c r="CA115" s="605">
        <f t="shared" si="53"/>
        <v>3088.5</v>
      </c>
      <c r="CB115" s="515">
        <f t="shared" si="39"/>
        <v>19.734824281150161</v>
      </c>
      <c r="CC115" s="5"/>
      <c r="CD115" s="5"/>
      <c r="CE115" s="5"/>
      <c r="CF115" s="5"/>
      <c r="CG115" s="5"/>
      <c r="CH115" s="5"/>
      <c r="CI115" s="6"/>
    </row>
    <row r="116" spans="1:87" ht="10.5" customHeight="1" x14ac:dyDescent="0.25">
      <c r="A116" s="54">
        <v>45</v>
      </c>
      <c r="B116" s="54">
        <v>4</v>
      </c>
      <c r="C116" s="54">
        <v>20</v>
      </c>
      <c r="D116" s="512">
        <f t="shared" si="40"/>
        <v>4</v>
      </c>
      <c r="E116" s="512" t="str">
        <f t="shared" si="41"/>
        <v>45_4</v>
      </c>
      <c r="F116" s="512">
        <v>2546</v>
      </c>
      <c r="G116" s="457"/>
      <c r="H116" s="54">
        <v>45</v>
      </c>
      <c r="I116" s="54">
        <v>4</v>
      </c>
      <c r="J116" s="54">
        <v>20</v>
      </c>
      <c r="K116" s="512">
        <f t="shared" si="27"/>
        <v>4</v>
      </c>
      <c r="L116" s="512" t="str">
        <f t="shared" si="28"/>
        <v>45_4</v>
      </c>
      <c r="M116" s="512">
        <v>2633</v>
      </c>
      <c r="N116" s="66"/>
      <c r="O116" s="54">
        <v>45</v>
      </c>
      <c r="P116" s="54">
        <v>4</v>
      </c>
      <c r="Q116" s="54">
        <v>20</v>
      </c>
      <c r="R116" s="512">
        <f t="shared" si="29"/>
        <v>4</v>
      </c>
      <c r="S116" s="512" t="str">
        <f t="shared" si="30"/>
        <v>45_4</v>
      </c>
      <c r="T116" s="512">
        <v>2716</v>
      </c>
      <c r="U116" s="66"/>
      <c r="V116" s="54">
        <v>45</v>
      </c>
      <c r="W116" s="54">
        <v>4</v>
      </c>
      <c r="X116" s="54">
        <v>20</v>
      </c>
      <c r="Y116" s="512">
        <f t="shared" si="31"/>
        <v>4</v>
      </c>
      <c r="Z116" s="512" t="str">
        <f t="shared" si="32"/>
        <v>45_4</v>
      </c>
      <c r="AA116" s="512">
        <v>2801</v>
      </c>
      <c r="AB116" s="516"/>
      <c r="AC116" s="172">
        <v>45</v>
      </c>
      <c r="AD116" s="172">
        <v>4</v>
      </c>
      <c r="AE116" s="172">
        <v>20</v>
      </c>
      <c r="AF116" s="514">
        <f t="shared" si="177"/>
        <v>4</v>
      </c>
      <c r="AG116" s="514" t="str">
        <f t="shared" si="34"/>
        <v>45_4</v>
      </c>
      <c r="AH116" s="512">
        <v>2891</v>
      </c>
      <c r="AI116" s="512"/>
      <c r="AJ116" s="512">
        <v>45</v>
      </c>
      <c r="AK116" s="512">
        <v>4</v>
      </c>
      <c r="AL116" s="54">
        <v>20</v>
      </c>
      <c r="AM116" s="512">
        <f t="shared" ref="AM116" si="189">AK116</f>
        <v>4</v>
      </c>
      <c r="AN116" s="512" t="str">
        <f t="shared" si="179"/>
        <v>45_4</v>
      </c>
      <c r="AO116" s="54">
        <v>2978</v>
      </c>
      <c r="AP116" s="490"/>
      <c r="AQ116" s="512">
        <v>45</v>
      </c>
      <c r="AR116" s="512">
        <v>4</v>
      </c>
      <c r="AS116" s="54">
        <v>20</v>
      </c>
      <c r="AT116" s="512">
        <f t="shared" si="180"/>
        <v>4</v>
      </c>
      <c r="AU116" s="512" t="str">
        <f t="shared" si="181"/>
        <v>45_4</v>
      </c>
      <c r="AV116" s="54">
        <v>3067</v>
      </c>
      <c r="AW116" s="490"/>
      <c r="AX116" s="512">
        <v>45</v>
      </c>
      <c r="AY116" s="512">
        <v>4</v>
      </c>
      <c r="AZ116" s="54">
        <v>20</v>
      </c>
      <c r="BA116" s="512">
        <f t="shared" ref="BA116" si="190">AY116</f>
        <v>4</v>
      </c>
      <c r="BB116" s="512" t="str">
        <f t="shared" si="183"/>
        <v>45_4</v>
      </c>
      <c r="BC116" s="54">
        <v>3128</v>
      </c>
      <c r="BD116" s="490"/>
      <c r="BE116" s="512">
        <v>45</v>
      </c>
      <c r="BF116" s="512">
        <v>4</v>
      </c>
      <c r="BG116" s="54">
        <v>20</v>
      </c>
      <c r="BH116" s="512">
        <f t="shared" ref="BH116" si="191">BF116</f>
        <v>4</v>
      </c>
      <c r="BI116" s="512" t="str">
        <f t="shared" si="185"/>
        <v>45_4</v>
      </c>
      <c r="BJ116" s="54">
        <v>3191</v>
      </c>
      <c r="BK116" s="54"/>
      <c r="BL116" s="512">
        <v>45</v>
      </c>
      <c r="BM116" s="512">
        <v>4</v>
      </c>
      <c r="BN116" s="54">
        <v>20</v>
      </c>
      <c r="BO116" s="512">
        <f t="shared" si="50"/>
        <v>4</v>
      </c>
      <c r="BP116" s="512" t="str">
        <f t="shared" si="51"/>
        <v>45_4</v>
      </c>
      <c r="BQ116" s="54">
        <v>3319</v>
      </c>
      <c r="BR116" s="513"/>
      <c r="BS116" s="54">
        <v>45</v>
      </c>
      <c r="BT116" s="54">
        <v>4</v>
      </c>
      <c r="BU116" s="54">
        <v>20</v>
      </c>
      <c r="BV116" s="512">
        <f t="shared" si="35"/>
        <v>4</v>
      </c>
      <c r="BW116" s="512" t="str">
        <f t="shared" si="36"/>
        <v>45_4</v>
      </c>
      <c r="BX116" s="514" t="str">
        <f t="shared" si="37"/>
        <v>45_4</v>
      </c>
      <c r="BY116" s="514">
        <f t="shared" si="38"/>
        <v>3191</v>
      </c>
      <c r="BZ116" s="514">
        <f t="shared" si="52"/>
        <v>3319</v>
      </c>
      <c r="CA116" s="605">
        <f t="shared" si="53"/>
        <v>3255</v>
      </c>
      <c r="CB116" s="515">
        <f t="shared" si="39"/>
        <v>20.798722044728436</v>
      </c>
      <c r="CC116" s="5"/>
      <c r="CD116" s="5"/>
      <c r="CE116" s="5"/>
      <c r="CF116" s="5"/>
      <c r="CG116" s="5"/>
      <c r="CH116" s="5"/>
      <c r="CI116" s="6"/>
    </row>
    <row r="117" spans="1:87" ht="10.5" customHeight="1" x14ac:dyDescent="0.25">
      <c r="A117" s="54">
        <v>45</v>
      </c>
      <c r="B117" s="54">
        <v>5</v>
      </c>
      <c r="C117" s="54">
        <v>21</v>
      </c>
      <c r="D117" s="512">
        <f t="shared" si="40"/>
        <v>5</v>
      </c>
      <c r="E117" s="512" t="str">
        <f t="shared" si="41"/>
        <v>45_5</v>
      </c>
      <c r="F117" s="512">
        <v>2610</v>
      </c>
      <c r="G117" s="457"/>
      <c r="H117" s="54">
        <v>45</v>
      </c>
      <c r="I117" s="54">
        <v>5</v>
      </c>
      <c r="J117" s="54">
        <v>21</v>
      </c>
      <c r="K117" s="512">
        <f t="shared" si="27"/>
        <v>5</v>
      </c>
      <c r="L117" s="512" t="str">
        <f t="shared" si="28"/>
        <v>45_5</v>
      </c>
      <c r="M117" s="512">
        <v>2699</v>
      </c>
      <c r="N117" s="66"/>
      <c r="O117" s="54">
        <v>45</v>
      </c>
      <c r="P117" s="54">
        <v>5</v>
      </c>
      <c r="Q117" s="54">
        <v>21</v>
      </c>
      <c r="R117" s="512">
        <f t="shared" si="29"/>
        <v>5</v>
      </c>
      <c r="S117" s="512" t="str">
        <f t="shared" si="30"/>
        <v>45_5</v>
      </c>
      <c r="T117" s="512">
        <v>2784</v>
      </c>
      <c r="U117" s="66"/>
      <c r="V117" s="54">
        <v>45</v>
      </c>
      <c r="W117" s="54">
        <v>5</v>
      </c>
      <c r="X117" s="54">
        <v>21</v>
      </c>
      <c r="Y117" s="512">
        <f t="shared" si="31"/>
        <v>5</v>
      </c>
      <c r="Z117" s="512" t="str">
        <f t="shared" si="32"/>
        <v>45_5</v>
      </c>
      <c r="AA117" s="512">
        <v>2869</v>
      </c>
      <c r="AB117" s="516"/>
      <c r="AC117" s="172">
        <v>45</v>
      </c>
      <c r="AD117" s="172">
        <v>5</v>
      </c>
      <c r="AE117" s="172">
        <v>21</v>
      </c>
      <c r="AF117" s="514">
        <f t="shared" si="177"/>
        <v>5</v>
      </c>
      <c r="AG117" s="514" t="str">
        <f t="shared" si="34"/>
        <v>45_5</v>
      </c>
      <c r="AH117" s="512">
        <v>2961</v>
      </c>
      <c r="AI117" s="512"/>
      <c r="AJ117" s="512">
        <v>45</v>
      </c>
      <c r="AK117" s="512">
        <v>5</v>
      </c>
      <c r="AL117" s="54">
        <v>21</v>
      </c>
      <c r="AM117" s="512">
        <f t="shared" ref="AM117" si="192">AK117</f>
        <v>5</v>
      </c>
      <c r="AN117" s="512" t="str">
        <f t="shared" si="179"/>
        <v>45_5</v>
      </c>
      <c r="AO117" s="54">
        <v>3050</v>
      </c>
      <c r="AP117" s="490"/>
      <c r="AQ117" s="512">
        <v>45</v>
      </c>
      <c r="AR117" s="512">
        <v>5</v>
      </c>
      <c r="AS117" s="54">
        <v>21</v>
      </c>
      <c r="AT117" s="512">
        <f t="shared" si="180"/>
        <v>5</v>
      </c>
      <c r="AU117" s="512" t="str">
        <f t="shared" si="181"/>
        <v>45_5</v>
      </c>
      <c r="AV117" s="54">
        <v>3142</v>
      </c>
      <c r="AW117" s="490"/>
      <c r="AX117" s="512">
        <v>45</v>
      </c>
      <c r="AY117" s="512">
        <v>5</v>
      </c>
      <c r="AZ117" s="54">
        <v>21</v>
      </c>
      <c r="BA117" s="512">
        <f t="shared" ref="BA117" si="193">AY117</f>
        <v>5</v>
      </c>
      <c r="BB117" s="512" t="str">
        <f t="shared" si="183"/>
        <v>45_5</v>
      </c>
      <c r="BC117" s="54">
        <v>3205</v>
      </c>
      <c r="BD117" s="490"/>
      <c r="BE117" s="512">
        <v>45</v>
      </c>
      <c r="BF117" s="512">
        <v>5</v>
      </c>
      <c r="BG117" s="54">
        <v>21</v>
      </c>
      <c r="BH117" s="512">
        <f t="shared" ref="BH117" si="194">BF117</f>
        <v>5</v>
      </c>
      <c r="BI117" s="512" t="str">
        <f t="shared" si="185"/>
        <v>45_5</v>
      </c>
      <c r="BJ117" s="54">
        <v>3269</v>
      </c>
      <c r="BK117" s="54"/>
      <c r="BL117" s="512">
        <v>45</v>
      </c>
      <c r="BM117" s="512">
        <v>5</v>
      </c>
      <c r="BN117" s="54">
        <v>21</v>
      </c>
      <c r="BO117" s="512">
        <f t="shared" si="50"/>
        <v>5</v>
      </c>
      <c r="BP117" s="512" t="str">
        <f t="shared" si="51"/>
        <v>45_5</v>
      </c>
      <c r="BQ117" s="54">
        <v>3400</v>
      </c>
      <c r="BR117" s="513"/>
      <c r="BS117" s="54">
        <v>45</v>
      </c>
      <c r="BT117" s="54">
        <v>5</v>
      </c>
      <c r="BU117" s="54">
        <v>21</v>
      </c>
      <c r="BV117" s="512">
        <f t="shared" si="35"/>
        <v>5</v>
      </c>
      <c r="BW117" s="512" t="str">
        <f t="shared" si="36"/>
        <v>45_5</v>
      </c>
      <c r="BX117" s="514" t="str">
        <f t="shared" si="37"/>
        <v>45_5</v>
      </c>
      <c r="BY117" s="514">
        <f t="shared" si="38"/>
        <v>3269</v>
      </c>
      <c r="BZ117" s="514">
        <f t="shared" si="52"/>
        <v>3400</v>
      </c>
      <c r="CA117" s="605">
        <f t="shared" si="53"/>
        <v>3334.5</v>
      </c>
      <c r="CB117" s="515">
        <f t="shared" si="39"/>
        <v>21.306709265175719</v>
      </c>
      <c r="CC117" s="5"/>
      <c r="CD117" s="5"/>
      <c r="CE117" s="5"/>
      <c r="CF117" s="5"/>
      <c r="CG117" s="5"/>
      <c r="CH117" s="5"/>
      <c r="CI117" s="6"/>
    </row>
    <row r="118" spans="1:87" ht="10.5" customHeight="1" x14ac:dyDescent="0.25">
      <c r="A118" s="54">
        <v>45</v>
      </c>
      <c r="B118" s="54">
        <v>6</v>
      </c>
      <c r="C118" s="54">
        <v>22</v>
      </c>
      <c r="D118" s="512">
        <f t="shared" si="40"/>
        <v>6</v>
      </c>
      <c r="E118" s="512" t="str">
        <f t="shared" si="41"/>
        <v>45_6</v>
      </c>
      <c r="F118" s="512">
        <v>2675</v>
      </c>
      <c r="G118" s="457"/>
      <c r="H118" s="54">
        <v>45</v>
      </c>
      <c r="I118" s="54">
        <v>6</v>
      </c>
      <c r="J118" s="54">
        <v>22</v>
      </c>
      <c r="K118" s="512">
        <f t="shared" si="27"/>
        <v>6</v>
      </c>
      <c r="L118" s="512" t="str">
        <f t="shared" si="28"/>
        <v>45_6</v>
      </c>
      <c r="M118" s="512">
        <v>2766</v>
      </c>
      <c r="N118" s="66"/>
      <c r="O118" s="54">
        <v>45</v>
      </c>
      <c r="P118" s="54">
        <v>6</v>
      </c>
      <c r="Q118" s="54">
        <v>22</v>
      </c>
      <c r="R118" s="512">
        <f t="shared" si="29"/>
        <v>6</v>
      </c>
      <c r="S118" s="512" t="str">
        <f t="shared" si="30"/>
        <v>45_6</v>
      </c>
      <c r="T118" s="512">
        <v>2853</v>
      </c>
      <c r="U118" s="457"/>
      <c r="V118" s="54">
        <v>45</v>
      </c>
      <c r="W118" s="54">
        <v>6</v>
      </c>
      <c r="X118" s="54">
        <v>22</v>
      </c>
      <c r="Y118" s="512">
        <f t="shared" si="31"/>
        <v>6</v>
      </c>
      <c r="Z118" s="512" t="str">
        <f t="shared" si="32"/>
        <v>45_6</v>
      </c>
      <c r="AA118" s="512">
        <v>2938</v>
      </c>
      <c r="AB118" s="516"/>
      <c r="AC118" s="172">
        <v>45</v>
      </c>
      <c r="AD118" s="172">
        <v>6</v>
      </c>
      <c r="AE118" s="172">
        <v>22</v>
      </c>
      <c r="AF118" s="514">
        <f t="shared" si="177"/>
        <v>6</v>
      </c>
      <c r="AG118" s="514" t="str">
        <f t="shared" si="34"/>
        <v>45_6</v>
      </c>
      <c r="AH118" s="512">
        <v>3032</v>
      </c>
      <c r="AI118" s="512"/>
      <c r="AJ118" s="512">
        <v>45</v>
      </c>
      <c r="AK118" s="512">
        <v>6</v>
      </c>
      <c r="AL118" s="54">
        <v>22</v>
      </c>
      <c r="AM118" s="512">
        <f t="shared" ref="AM118" si="195">AK118</f>
        <v>6</v>
      </c>
      <c r="AN118" s="512" t="str">
        <f t="shared" si="179"/>
        <v>45_6</v>
      </c>
      <c r="AO118" s="54">
        <v>3123</v>
      </c>
      <c r="AP118" s="490"/>
      <c r="AQ118" s="512">
        <v>45</v>
      </c>
      <c r="AR118" s="512">
        <v>6</v>
      </c>
      <c r="AS118" s="54">
        <v>22</v>
      </c>
      <c r="AT118" s="512">
        <f t="shared" si="180"/>
        <v>6</v>
      </c>
      <c r="AU118" s="512" t="str">
        <f t="shared" si="181"/>
        <v>45_6</v>
      </c>
      <c r="AV118" s="54">
        <v>3217</v>
      </c>
      <c r="AW118" s="490"/>
      <c r="AX118" s="512">
        <v>45</v>
      </c>
      <c r="AY118" s="512">
        <v>6</v>
      </c>
      <c r="AZ118" s="54">
        <v>22</v>
      </c>
      <c r="BA118" s="512">
        <f t="shared" ref="BA118" si="196">AY118</f>
        <v>6</v>
      </c>
      <c r="BB118" s="512" t="str">
        <f t="shared" si="183"/>
        <v>45_6</v>
      </c>
      <c r="BC118" s="54">
        <v>3281</v>
      </c>
      <c r="BD118" s="490"/>
      <c r="BE118" s="512">
        <v>45</v>
      </c>
      <c r="BF118" s="512">
        <v>6</v>
      </c>
      <c r="BG118" s="54">
        <v>22</v>
      </c>
      <c r="BH118" s="512">
        <f t="shared" ref="BH118" si="197">BF118</f>
        <v>6</v>
      </c>
      <c r="BI118" s="512" t="str">
        <f t="shared" si="185"/>
        <v>45_6</v>
      </c>
      <c r="BJ118" s="54">
        <v>3347</v>
      </c>
      <c r="BK118" s="54"/>
      <c r="BL118" s="512">
        <v>45</v>
      </c>
      <c r="BM118" s="512">
        <v>6</v>
      </c>
      <c r="BN118" s="54">
        <v>22</v>
      </c>
      <c r="BO118" s="512">
        <f t="shared" si="50"/>
        <v>6</v>
      </c>
      <c r="BP118" s="512" t="str">
        <f t="shared" si="51"/>
        <v>45_6</v>
      </c>
      <c r="BQ118" s="54">
        <v>3481</v>
      </c>
      <c r="BR118" s="513"/>
      <c r="BS118" s="54">
        <v>45</v>
      </c>
      <c r="BT118" s="54">
        <v>6</v>
      </c>
      <c r="BU118" s="54">
        <v>22</v>
      </c>
      <c r="BV118" s="512">
        <f t="shared" si="35"/>
        <v>6</v>
      </c>
      <c r="BW118" s="512" t="str">
        <f t="shared" si="36"/>
        <v>45_6</v>
      </c>
      <c r="BX118" s="514" t="str">
        <f t="shared" si="37"/>
        <v>45_6</v>
      </c>
      <c r="BY118" s="514">
        <f t="shared" si="38"/>
        <v>3347</v>
      </c>
      <c r="BZ118" s="514">
        <f t="shared" si="52"/>
        <v>3481</v>
      </c>
      <c r="CA118" s="605">
        <f t="shared" si="53"/>
        <v>3414</v>
      </c>
      <c r="CB118" s="515">
        <f t="shared" si="39"/>
        <v>21.814696485623003</v>
      </c>
      <c r="CC118" s="5"/>
      <c r="CD118" s="5"/>
      <c r="CE118" s="5"/>
      <c r="CF118" s="5"/>
      <c r="CG118" s="5"/>
      <c r="CH118" s="5"/>
      <c r="CI118" s="6"/>
    </row>
    <row r="119" spans="1:87" ht="10.5" customHeight="1" x14ac:dyDescent="0.25">
      <c r="A119" s="54">
        <v>45</v>
      </c>
      <c r="B119" s="54">
        <v>7</v>
      </c>
      <c r="C119" s="54">
        <v>23</v>
      </c>
      <c r="D119" s="512">
        <f t="shared" si="40"/>
        <v>7</v>
      </c>
      <c r="E119" s="512" t="str">
        <f t="shared" si="41"/>
        <v>45_7</v>
      </c>
      <c r="F119" s="512">
        <v>2742</v>
      </c>
      <c r="G119" s="457"/>
      <c r="H119" s="54">
        <v>45</v>
      </c>
      <c r="I119" s="54">
        <v>7</v>
      </c>
      <c r="J119" s="54">
        <v>23</v>
      </c>
      <c r="K119" s="512">
        <f t="shared" si="27"/>
        <v>7</v>
      </c>
      <c r="L119" s="512" t="str">
        <f t="shared" si="28"/>
        <v>45_7</v>
      </c>
      <c r="M119" s="512">
        <v>2835</v>
      </c>
      <c r="N119" s="66"/>
      <c r="O119" s="54">
        <v>45</v>
      </c>
      <c r="P119" s="54">
        <v>7</v>
      </c>
      <c r="Q119" s="54">
        <v>23</v>
      </c>
      <c r="R119" s="512">
        <f t="shared" si="29"/>
        <v>7</v>
      </c>
      <c r="S119" s="512" t="str">
        <f t="shared" si="30"/>
        <v>45_7</v>
      </c>
      <c r="T119" s="512">
        <v>2924</v>
      </c>
      <c r="U119" s="66"/>
      <c r="V119" s="54">
        <v>45</v>
      </c>
      <c r="W119" s="54">
        <v>7</v>
      </c>
      <c r="X119" s="54">
        <v>23</v>
      </c>
      <c r="Y119" s="512">
        <f t="shared" si="31"/>
        <v>7</v>
      </c>
      <c r="Z119" s="512" t="str">
        <f t="shared" si="32"/>
        <v>45_7</v>
      </c>
      <c r="AA119" s="512">
        <v>3009</v>
      </c>
      <c r="AB119" s="516"/>
      <c r="AC119" s="172">
        <v>45</v>
      </c>
      <c r="AD119" s="172">
        <v>7</v>
      </c>
      <c r="AE119" s="172">
        <v>23</v>
      </c>
      <c r="AF119" s="514">
        <f t="shared" si="177"/>
        <v>7</v>
      </c>
      <c r="AG119" s="514" t="str">
        <f t="shared" si="34"/>
        <v>45_7</v>
      </c>
      <c r="AH119" s="512">
        <v>3105</v>
      </c>
      <c r="AI119" s="512"/>
      <c r="AJ119" s="512">
        <v>45</v>
      </c>
      <c r="AK119" s="512">
        <v>7</v>
      </c>
      <c r="AL119" s="54">
        <v>23</v>
      </c>
      <c r="AM119" s="512">
        <f t="shared" ref="AM119" si="198">AK119</f>
        <v>7</v>
      </c>
      <c r="AN119" s="512" t="str">
        <f t="shared" si="179"/>
        <v>45_7</v>
      </c>
      <c r="AO119" s="54">
        <v>3198</v>
      </c>
      <c r="AP119" s="490"/>
      <c r="AQ119" s="512">
        <v>45</v>
      </c>
      <c r="AR119" s="512">
        <v>7</v>
      </c>
      <c r="AS119" s="54">
        <v>23</v>
      </c>
      <c r="AT119" s="512">
        <f t="shared" si="180"/>
        <v>7</v>
      </c>
      <c r="AU119" s="512" t="str">
        <f t="shared" si="181"/>
        <v>45_7</v>
      </c>
      <c r="AV119" s="54">
        <v>3294</v>
      </c>
      <c r="AW119" s="490"/>
      <c r="AX119" s="512">
        <v>45</v>
      </c>
      <c r="AY119" s="512">
        <v>7</v>
      </c>
      <c r="AZ119" s="54">
        <v>23</v>
      </c>
      <c r="BA119" s="512">
        <f t="shared" ref="BA119" si="199">AY119</f>
        <v>7</v>
      </c>
      <c r="BB119" s="512" t="str">
        <f t="shared" si="183"/>
        <v>45_7</v>
      </c>
      <c r="BC119" s="54">
        <v>3360</v>
      </c>
      <c r="BD119" s="490"/>
      <c r="BE119" s="512">
        <v>45</v>
      </c>
      <c r="BF119" s="512">
        <v>7</v>
      </c>
      <c r="BG119" s="54">
        <v>23</v>
      </c>
      <c r="BH119" s="512">
        <f t="shared" ref="BH119" si="200">BF119</f>
        <v>7</v>
      </c>
      <c r="BI119" s="512" t="str">
        <f t="shared" si="185"/>
        <v>45_7</v>
      </c>
      <c r="BJ119" s="54">
        <v>3427</v>
      </c>
      <c r="BK119" s="54"/>
      <c r="BL119" s="512">
        <v>45</v>
      </c>
      <c r="BM119" s="512">
        <v>7</v>
      </c>
      <c r="BN119" s="54">
        <v>23</v>
      </c>
      <c r="BO119" s="512">
        <f t="shared" si="50"/>
        <v>7</v>
      </c>
      <c r="BP119" s="512" t="str">
        <f t="shared" si="51"/>
        <v>45_7</v>
      </c>
      <c r="BQ119" s="54">
        <v>3564</v>
      </c>
      <c r="BR119" s="513"/>
      <c r="BS119" s="54">
        <v>45</v>
      </c>
      <c r="BT119" s="54">
        <v>7</v>
      </c>
      <c r="BU119" s="54">
        <v>23</v>
      </c>
      <c r="BV119" s="512">
        <f t="shared" si="35"/>
        <v>7</v>
      </c>
      <c r="BW119" s="512" t="str">
        <f t="shared" si="36"/>
        <v>45_7</v>
      </c>
      <c r="BX119" s="514" t="str">
        <f t="shared" si="37"/>
        <v>45_7</v>
      </c>
      <c r="BY119" s="514">
        <f t="shared" si="38"/>
        <v>3427</v>
      </c>
      <c r="BZ119" s="514">
        <f t="shared" si="52"/>
        <v>3564</v>
      </c>
      <c r="CA119" s="605">
        <f t="shared" si="53"/>
        <v>3495.5</v>
      </c>
      <c r="CB119" s="515">
        <f t="shared" si="39"/>
        <v>22.335463258785943</v>
      </c>
      <c r="CC119" s="5"/>
      <c r="CD119" s="5"/>
      <c r="CE119" s="5"/>
      <c r="CF119" s="5"/>
      <c r="CG119" s="5"/>
      <c r="CH119" s="5"/>
      <c r="CI119" s="6"/>
    </row>
    <row r="120" spans="1:87" ht="10.5" customHeight="1" x14ac:dyDescent="0.25">
      <c r="A120" s="54">
        <v>45</v>
      </c>
      <c r="B120" s="54">
        <v>8</v>
      </c>
      <c r="C120" s="54">
        <v>24</v>
      </c>
      <c r="D120" s="512">
        <f t="shared" si="40"/>
        <v>8</v>
      </c>
      <c r="E120" s="512" t="str">
        <f t="shared" si="41"/>
        <v>45_8</v>
      </c>
      <c r="F120" s="512">
        <v>2807</v>
      </c>
      <c r="G120" s="457"/>
      <c r="H120" s="54">
        <v>45</v>
      </c>
      <c r="I120" s="54">
        <v>8</v>
      </c>
      <c r="J120" s="54">
        <v>24</v>
      </c>
      <c r="K120" s="512">
        <f t="shared" si="27"/>
        <v>8</v>
      </c>
      <c r="L120" s="512" t="str">
        <f t="shared" si="28"/>
        <v>45_8</v>
      </c>
      <c r="M120" s="512">
        <v>2902</v>
      </c>
      <c r="N120" s="66"/>
      <c r="O120" s="54">
        <v>45</v>
      </c>
      <c r="P120" s="54">
        <v>8</v>
      </c>
      <c r="Q120" s="54">
        <v>24</v>
      </c>
      <c r="R120" s="512">
        <f t="shared" si="29"/>
        <v>8</v>
      </c>
      <c r="S120" s="512" t="str">
        <f t="shared" si="30"/>
        <v>45_8</v>
      </c>
      <c r="T120" s="512">
        <v>2993</v>
      </c>
      <c r="U120" s="66"/>
      <c r="V120" s="54">
        <v>45</v>
      </c>
      <c r="W120" s="54">
        <v>8</v>
      </c>
      <c r="X120" s="54">
        <v>24</v>
      </c>
      <c r="Y120" s="512">
        <f t="shared" si="31"/>
        <v>8</v>
      </c>
      <c r="Z120" s="512" t="str">
        <f t="shared" si="32"/>
        <v>45_8</v>
      </c>
      <c r="AA120" s="512">
        <v>3078</v>
      </c>
      <c r="AB120" s="516"/>
      <c r="AC120" s="172">
        <v>45</v>
      </c>
      <c r="AD120" s="172">
        <v>8</v>
      </c>
      <c r="AE120" s="172">
        <v>24</v>
      </c>
      <c r="AF120" s="514">
        <f t="shared" si="177"/>
        <v>8</v>
      </c>
      <c r="AG120" s="514" t="str">
        <f t="shared" si="34"/>
        <v>45_8</v>
      </c>
      <c r="AH120" s="512">
        <v>3176</v>
      </c>
      <c r="AI120" s="512"/>
      <c r="AJ120" s="512">
        <v>45</v>
      </c>
      <c r="AK120" s="512">
        <v>8</v>
      </c>
      <c r="AL120" s="54">
        <v>24</v>
      </c>
      <c r="AM120" s="512">
        <f t="shared" ref="AM120" si="201">AK120</f>
        <v>8</v>
      </c>
      <c r="AN120" s="512" t="str">
        <f t="shared" si="179"/>
        <v>45_8</v>
      </c>
      <c r="AO120" s="54">
        <v>3271</v>
      </c>
      <c r="AP120" s="490"/>
      <c r="AQ120" s="512">
        <v>45</v>
      </c>
      <c r="AR120" s="512">
        <v>8</v>
      </c>
      <c r="AS120" s="54">
        <v>24</v>
      </c>
      <c r="AT120" s="512">
        <f t="shared" si="180"/>
        <v>8</v>
      </c>
      <c r="AU120" s="512" t="str">
        <f t="shared" si="181"/>
        <v>45_8</v>
      </c>
      <c r="AV120" s="54">
        <v>3369</v>
      </c>
      <c r="AW120" s="490"/>
      <c r="AX120" s="512">
        <v>45</v>
      </c>
      <c r="AY120" s="512">
        <v>8</v>
      </c>
      <c r="AZ120" s="54">
        <v>24</v>
      </c>
      <c r="BA120" s="512">
        <f t="shared" ref="BA120" si="202">AY120</f>
        <v>8</v>
      </c>
      <c r="BB120" s="512" t="str">
        <f t="shared" si="183"/>
        <v>45_8</v>
      </c>
      <c r="BC120" s="54">
        <v>3436</v>
      </c>
      <c r="BD120" s="490"/>
      <c r="BE120" s="512">
        <v>45</v>
      </c>
      <c r="BF120" s="512">
        <v>8</v>
      </c>
      <c r="BG120" s="54">
        <v>24</v>
      </c>
      <c r="BH120" s="512">
        <f t="shared" ref="BH120" si="203">BF120</f>
        <v>8</v>
      </c>
      <c r="BI120" s="512" t="str">
        <f t="shared" si="185"/>
        <v>45_8</v>
      </c>
      <c r="BJ120" s="54">
        <v>3505</v>
      </c>
      <c r="BK120" s="54"/>
      <c r="BL120" s="512">
        <v>45</v>
      </c>
      <c r="BM120" s="512">
        <v>8</v>
      </c>
      <c r="BN120" s="54">
        <v>24</v>
      </c>
      <c r="BO120" s="512">
        <f t="shared" si="50"/>
        <v>8</v>
      </c>
      <c r="BP120" s="512" t="str">
        <f t="shared" si="51"/>
        <v>45_8</v>
      </c>
      <c r="BQ120" s="54">
        <v>3645</v>
      </c>
      <c r="BR120" s="513"/>
      <c r="BS120" s="54">
        <v>45</v>
      </c>
      <c r="BT120" s="54">
        <v>8</v>
      </c>
      <c r="BU120" s="54">
        <v>24</v>
      </c>
      <c r="BV120" s="512">
        <f t="shared" si="35"/>
        <v>8</v>
      </c>
      <c r="BW120" s="512" t="str">
        <f t="shared" si="36"/>
        <v>45_8</v>
      </c>
      <c r="BX120" s="514" t="str">
        <f t="shared" si="37"/>
        <v>45_8</v>
      </c>
      <c r="BY120" s="514">
        <f t="shared" si="38"/>
        <v>3505</v>
      </c>
      <c r="BZ120" s="514">
        <f t="shared" si="52"/>
        <v>3645</v>
      </c>
      <c r="CA120" s="605">
        <f t="shared" si="53"/>
        <v>3575</v>
      </c>
      <c r="CB120" s="515">
        <f t="shared" si="39"/>
        <v>22.843450479233226</v>
      </c>
      <c r="CC120" s="5"/>
      <c r="CD120" s="5"/>
      <c r="CE120" s="5"/>
      <c r="CF120" s="5"/>
      <c r="CG120" s="5"/>
      <c r="CH120" s="5"/>
      <c r="CI120" s="6"/>
    </row>
    <row r="121" spans="1:87" ht="10.5" customHeight="1" x14ac:dyDescent="0.25">
      <c r="A121" s="54">
        <v>45</v>
      </c>
      <c r="B121" s="54">
        <v>9</v>
      </c>
      <c r="C121" s="54">
        <v>25</v>
      </c>
      <c r="D121" s="512">
        <f t="shared" si="40"/>
        <v>9</v>
      </c>
      <c r="E121" s="512" t="str">
        <f t="shared" si="41"/>
        <v>45_9</v>
      </c>
      <c r="F121" s="512">
        <v>2877</v>
      </c>
      <c r="G121" s="457"/>
      <c r="H121" s="54">
        <v>45</v>
      </c>
      <c r="I121" s="54">
        <v>9</v>
      </c>
      <c r="J121" s="54">
        <v>25</v>
      </c>
      <c r="K121" s="512">
        <f t="shared" si="27"/>
        <v>9</v>
      </c>
      <c r="L121" s="512" t="str">
        <f t="shared" si="28"/>
        <v>45_9</v>
      </c>
      <c r="M121" s="512">
        <v>2975</v>
      </c>
      <c r="N121" s="66"/>
      <c r="O121" s="54">
        <v>45</v>
      </c>
      <c r="P121" s="54">
        <v>9</v>
      </c>
      <c r="Q121" s="54">
        <v>25</v>
      </c>
      <c r="R121" s="512">
        <f t="shared" si="29"/>
        <v>9</v>
      </c>
      <c r="S121" s="512" t="str">
        <f t="shared" si="30"/>
        <v>45_9</v>
      </c>
      <c r="T121" s="512">
        <v>3069</v>
      </c>
      <c r="U121" s="457"/>
      <c r="V121" s="54">
        <v>45</v>
      </c>
      <c r="W121" s="54">
        <v>9</v>
      </c>
      <c r="X121" s="54">
        <v>25</v>
      </c>
      <c r="Y121" s="512">
        <f t="shared" si="31"/>
        <v>9</v>
      </c>
      <c r="Z121" s="512" t="str">
        <f t="shared" si="32"/>
        <v>45_9</v>
      </c>
      <c r="AA121" s="512">
        <v>3154</v>
      </c>
      <c r="AB121" s="516"/>
      <c r="AC121" s="172">
        <v>45</v>
      </c>
      <c r="AD121" s="172">
        <v>9</v>
      </c>
      <c r="AE121" s="172">
        <v>25</v>
      </c>
      <c r="AF121" s="514">
        <f t="shared" si="177"/>
        <v>9</v>
      </c>
      <c r="AG121" s="514" t="str">
        <f t="shared" si="34"/>
        <v>45_9</v>
      </c>
      <c r="AH121" s="512">
        <v>3255</v>
      </c>
      <c r="AI121" s="512"/>
      <c r="AJ121" s="512">
        <v>45</v>
      </c>
      <c r="AK121" s="512">
        <v>9</v>
      </c>
      <c r="AL121" s="54">
        <v>25</v>
      </c>
      <c r="AM121" s="512">
        <f t="shared" ref="AM121" si="204">AK121</f>
        <v>9</v>
      </c>
      <c r="AN121" s="512" t="str">
        <f t="shared" si="179"/>
        <v>45_9</v>
      </c>
      <c r="AO121" s="54">
        <v>3353</v>
      </c>
      <c r="AP121" s="490"/>
      <c r="AQ121" s="512">
        <v>45</v>
      </c>
      <c r="AR121" s="512">
        <v>9</v>
      </c>
      <c r="AS121" s="54">
        <v>25</v>
      </c>
      <c r="AT121" s="512">
        <f t="shared" si="180"/>
        <v>9</v>
      </c>
      <c r="AU121" s="512" t="str">
        <f t="shared" si="181"/>
        <v>45_9</v>
      </c>
      <c r="AV121" s="54">
        <v>3454</v>
      </c>
      <c r="AW121" s="490"/>
      <c r="AX121" s="512">
        <v>45</v>
      </c>
      <c r="AY121" s="512">
        <v>9</v>
      </c>
      <c r="AZ121" s="54">
        <v>25</v>
      </c>
      <c r="BA121" s="512">
        <f t="shared" ref="BA121" si="205">AY121</f>
        <v>9</v>
      </c>
      <c r="BB121" s="512" t="str">
        <f t="shared" si="183"/>
        <v>45_9</v>
      </c>
      <c r="BC121" s="54">
        <v>3523</v>
      </c>
      <c r="BD121" s="490"/>
      <c r="BE121" s="512">
        <v>45</v>
      </c>
      <c r="BF121" s="512">
        <v>9</v>
      </c>
      <c r="BG121" s="54">
        <v>25</v>
      </c>
      <c r="BH121" s="512">
        <f t="shared" ref="BH121" si="206">BF121</f>
        <v>9</v>
      </c>
      <c r="BI121" s="512" t="str">
        <f t="shared" si="185"/>
        <v>45_9</v>
      </c>
      <c r="BJ121" s="54">
        <v>3593</v>
      </c>
      <c r="BK121" s="54"/>
      <c r="BL121" s="512">
        <v>45</v>
      </c>
      <c r="BM121" s="512">
        <v>9</v>
      </c>
      <c r="BN121" s="54">
        <v>25</v>
      </c>
      <c r="BO121" s="512">
        <f t="shared" si="50"/>
        <v>9</v>
      </c>
      <c r="BP121" s="512" t="str">
        <f t="shared" si="51"/>
        <v>45_9</v>
      </c>
      <c r="BQ121" s="54">
        <v>3737</v>
      </c>
      <c r="BR121" s="513"/>
      <c r="BS121" s="54">
        <v>45</v>
      </c>
      <c r="BT121" s="54">
        <v>9</v>
      </c>
      <c r="BU121" s="54">
        <v>25</v>
      </c>
      <c r="BV121" s="512">
        <f t="shared" si="35"/>
        <v>9</v>
      </c>
      <c r="BW121" s="512" t="str">
        <f t="shared" si="36"/>
        <v>45_9</v>
      </c>
      <c r="BX121" s="514" t="str">
        <f t="shared" si="37"/>
        <v>45_9</v>
      </c>
      <c r="BY121" s="514">
        <f t="shared" si="38"/>
        <v>3593</v>
      </c>
      <c r="BZ121" s="514">
        <f t="shared" si="52"/>
        <v>3737</v>
      </c>
      <c r="CA121" s="605">
        <f t="shared" si="53"/>
        <v>3665</v>
      </c>
      <c r="CB121" s="515">
        <f t="shared" si="39"/>
        <v>23.418530351437699</v>
      </c>
      <c r="CC121" s="5"/>
      <c r="CD121" s="5"/>
      <c r="CE121" s="5"/>
      <c r="CF121" s="5"/>
      <c r="CG121" s="5"/>
      <c r="CH121" s="5"/>
      <c r="CI121" s="6"/>
    </row>
    <row r="122" spans="1:87" ht="10.5" customHeight="1" x14ac:dyDescent="0.25">
      <c r="A122" s="54">
        <v>45</v>
      </c>
      <c r="B122" s="54">
        <v>10</v>
      </c>
      <c r="C122" s="54">
        <v>26</v>
      </c>
      <c r="D122" s="512">
        <f t="shared" si="40"/>
        <v>10</v>
      </c>
      <c r="E122" s="512" t="str">
        <f t="shared" si="41"/>
        <v>45_10</v>
      </c>
      <c r="F122" s="512">
        <v>2948</v>
      </c>
      <c r="G122" s="457"/>
      <c r="H122" s="54">
        <v>45</v>
      </c>
      <c r="I122" s="54">
        <v>10</v>
      </c>
      <c r="J122" s="54">
        <v>26</v>
      </c>
      <c r="K122" s="512">
        <f t="shared" si="27"/>
        <v>10</v>
      </c>
      <c r="L122" s="512" t="str">
        <f t="shared" si="28"/>
        <v>45_10</v>
      </c>
      <c r="M122" s="512">
        <v>3048</v>
      </c>
      <c r="N122" s="66"/>
      <c r="O122" s="54">
        <v>45</v>
      </c>
      <c r="P122" s="54">
        <v>10</v>
      </c>
      <c r="Q122" s="54">
        <v>26</v>
      </c>
      <c r="R122" s="512">
        <f t="shared" si="29"/>
        <v>10</v>
      </c>
      <c r="S122" s="512" t="str">
        <f t="shared" si="30"/>
        <v>45_10</v>
      </c>
      <c r="T122" s="512">
        <v>3144</v>
      </c>
      <c r="U122" s="66"/>
      <c r="V122" s="54">
        <v>45</v>
      </c>
      <c r="W122" s="54">
        <v>10</v>
      </c>
      <c r="X122" s="54">
        <v>26</v>
      </c>
      <c r="Y122" s="512">
        <f t="shared" si="31"/>
        <v>10</v>
      </c>
      <c r="Z122" s="512" t="str">
        <f t="shared" si="32"/>
        <v>45_10</v>
      </c>
      <c r="AA122" s="512">
        <v>3229</v>
      </c>
      <c r="AB122" s="516"/>
      <c r="AC122" s="172">
        <v>45</v>
      </c>
      <c r="AD122" s="172">
        <v>10</v>
      </c>
      <c r="AE122" s="172">
        <v>26</v>
      </c>
      <c r="AF122" s="514">
        <f t="shared" si="177"/>
        <v>10</v>
      </c>
      <c r="AG122" s="514" t="str">
        <f t="shared" si="34"/>
        <v>45_10</v>
      </c>
      <c r="AH122" s="512">
        <v>3332</v>
      </c>
      <c r="AI122" s="512"/>
      <c r="AJ122" s="512">
        <v>45</v>
      </c>
      <c r="AK122" s="512">
        <v>10</v>
      </c>
      <c r="AL122" s="54">
        <v>26</v>
      </c>
      <c r="AM122" s="512">
        <f t="shared" ref="AM122" si="207">AK122</f>
        <v>10</v>
      </c>
      <c r="AN122" s="512" t="str">
        <f t="shared" si="179"/>
        <v>45_10</v>
      </c>
      <c r="AO122" s="54">
        <v>3432</v>
      </c>
      <c r="AP122" s="490"/>
      <c r="AQ122" s="512">
        <v>45</v>
      </c>
      <c r="AR122" s="512">
        <v>10</v>
      </c>
      <c r="AS122" s="54">
        <v>26</v>
      </c>
      <c r="AT122" s="512">
        <f t="shared" si="180"/>
        <v>10</v>
      </c>
      <c r="AU122" s="512" t="str">
        <f t="shared" si="181"/>
        <v>45_10</v>
      </c>
      <c r="AV122" s="54">
        <v>3535</v>
      </c>
      <c r="AW122" s="490"/>
      <c r="AX122" s="512">
        <v>45</v>
      </c>
      <c r="AY122" s="512">
        <v>10</v>
      </c>
      <c r="AZ122" s="54">
        <v>26</v>
      </c>
      <c r="BA122" s="512">
        <f t="shared" ref="BA122" si="208">AY122</f>
        <v>10</v>
      </c>
      <c r="BB122" s="512" t="str">
        <f t="shared" si="183"/>
        <v>45_10</v>
      </c>
      <c r="BC122" s="54">
        <v>3606</v>
      </c>
      <c r="BD122" s="490"/>
      <c r="BE122" s="512">
        <v>45</v>
      </c>
      <c r="BF122" s="512">
        <v>10</v>
      </c>
      <c r="BG122" s="54">
        <v>26</v>
      </c>
      <c r="BH122" s="512">
        <f t="shared" ref="BH122" si="209">BF122</f>
        <v>10</v>
      </c>
      <c r="BI122" s="512" t="str">
        <f t="shared" si="185"/>
        <v>45_10</v>
      </c>
      <c r="BJ122" s="54">
        <v>3678</v>
      </c>
      <c r="BK122" s="54"/>
      <c r="BL122" s="512">
        <v>45</v>
      </c>
      <c r="BM122" s="512">
        <v>10</v>
      </c>
      <c r="BN122" s="54">
        <v>26</v>
      </c>
      <c r="BO122" s="512">
        <f t="shared" si="50"/>
        <v>10</v>
      </c>
      <c r="BP122" s="512" t="str">
        <f t="shared" si="51"/>
        <v>45_10</v>
      </c>
      <c r="BQ122" s="54">
        <v>3825</v>
      </c>
      <c r="BR122" s="513"/>
      <c r="BS122" s="54">
        <v>45</v>
      </c>
      <c r="BT122" s="54">
        <v>10</v>
      </c>
      <c r="BU122" s="54">
        <v>26</v>
      </c>
      <c r="BV122" s="512">
        <f t="shared" si="35"/>
        <v>10</v>
      </c>
      <c r="BW122" s="512" t="str">
        <f t="shared" si="36"/>
        <v>45_10</v>
      </c>
      <c r="BX122" s="514" t="str">
        <f t="shared" si="37"/>
        <v>45_10</v>
      </c>
      <c r="BY122" s="514">
        <f t="shared" si="38"/>
        <v>3678</v>
      </c>
      <c r="BZ122" s="514">
        <f t="shared" si="52"/>
        <v>3825</v>
      </c>
      <c r="CA122" s="605">
        <f t="shared" si="53"/>
        <v>3751.5</v>
      </c>
      <c r="CB122" s="515">
        <f t="shared" si="39"/>
        <v>23.971246006389777</v>
      </c>
      <c r="CC122" s="5"/>
      <c r="CD122" s="5"/>
      <c r="CE122" s="5"/>
      <c r="CF122" s="5"/>
      <c r="CG122" s="5"/>
      <c r="CH122" s="5"/>
      <c r="CI122" s="6"/>
    </row>
    <row r="123" spans="1:87" ht="10.5" customHeight="1" x14ac:dyDescent="0.25">
      <c r="A123" s="54">
        <v>45</v>
      </c>
      <c r="B123" s="54">
        <v>11</v>
      </c>
      <c r="C123" s="54">
        <v>27</v>
      </c>
      <c r="D123" s="512">
        <f t="shared" si="40"/>
        <v>11</v>
      </c>
      <c r="E123" s="512" t="str">
        <f t="shared" si="41"/>
        <v>45_11</v>
      </c>
      <c r="F123" s="512">
        <v>3021</v>
      </c>
      <c r="G123" s="457"/>
      <c r="H123" s="54">
        <v>45</v>
      </c>
      <c r="I123" s="54">
        <v>11</v>
      </c>
      <c r="J123" s="54">
        <v>27</v>
      </c>
      <c r="K123" s="512">
        <f t="shared" si="27"/>
        <v>11</v>
      </c>
      <c r="L123" s="512" t="str">
        <f t="shared" si="28"/>
        <v>45_11</v>
      </c>
      <c r="M123" s="512">
        <v>3124</v>
      </c>
      <c r="N123" s="66"/>
      <c r="O123" s="54">
        <v>45</v>
      </c>
      <c r="P123" s="54">
        <v>11</v>
      </c>
      <c r="Q123" s="54">
        <v>27</v>
      </c>
      <c r="R123" s="512">
        <f t="shared" si="29"/>
        <v>11</v>
      </c>
      <c r="S123" s="512" t="str">
        <f t="shared" si="30"/>
        <v>45_11</v>
      </c>
      <c r="T123" s="512">
        <v>3222</v>
      </c>
      <c r="U123" s="66"/>
      <c r="V123" s="54">
        <v>45</v>
      </c>
      <c r="W123" s="54">
        <v>11</v>
      </c>
      <c r="X123" s="54">
        <v>27</v>
      </c>
      <c r="Y123" s="512">
        <f t="shared" si="31"/>
        <v>11</v>
      </c>
      <c r="Z123" s="512" t="str">
        <f t="shared" si="32"/>
        <v>45_11</v>
      </c>
      <c r="AA123" s="512">
        <v>3307</v>
      </c>
      <c r="AB123" s="516"/>
      <c r="AC123" s="172">
        <v>45</v>
      </c>
      <c r="AD123" s="172">
        <v>11</v>
      </c>
      <c r="AE123" s="172">
        <v>27</v>
      </c>
      <c r="AF123" s="514">
        <f t="shared" si="177"/>
        <v>11</v>
      </c>
      <c r="AG123" s="514" t="str">
        <f t="shared" si="34"/>
        <v>45_11</v>
      </c>
      <c r="AH123" s="512">
        <v>3413</v>
      </c>
      <c r="AI123" s="512"/>
      <c r="AJ123" s="512">
        <v>45</v>
      </c>
      <c r="AK123" s="512">
        <v>11</v>
      </c>
      <c r="AL123" s="54">
        <v>27</v>
      </c>
      <c r="AM123" s="512">
        <f t="shared" ref="AM123" si="210">AK123</f>
        <v>11</v>
      </c>
      <c r="AN123" s="512" t="str">
        <f t="shared" si="179"/>
        <v>45_11</v>
      </c>
      <c r="AO123" s="54">
        <v>3515</v>
      </c>
      <c r="AP123" s="490"/>
      <c r="AQ123" s="512">
        <v>45</v>
      </c>
      <c r="AR123" s="512">
        <v>11</v>
      </c>
      <c r="AS123" s="54">
        <v>27</v>
      </c>
      <c r="AT123" s="512">
        <f t="shared" si="180"/>
        <v>11</v>
      </c>
      <c r="AU123" s="512" t="str">
        <f t="shared" si="181"/>
        <v>45_11</v>
      </c>
      <c r="AV123" s="54">
        <v>3620</v>
      </c>
      <c r="AW123" s="490"/>
      <c r="AX123" s="512">
        <v>45</v>
      </c>
      <c r="AY123" s="512">
        <v>11</v>
      </c>
      <c r="AZ123" s="54">
        <v>27</v>
      </c>
      <c r="BA123" s="512">
        <f t="shared" ref="BA123" si="211">AY123</f>
        <v>11</v>
      </c>
      <c r="BB123" s="512" t="str">
        <f t="shared" si="183"/>
        <v>45_11</v>
      </c>
      <c r="BC123" s="54">
        <v>3692</v>
      </c>
      <c r="BD123" s="490"/>
      <c r="BE123" s="512">
        <v>45</v>
      </c>
      <c r="BF123" s="512">
        <v>11</v>
      </c>
      <c r="BG123" s="54">
        <v>27</v>
      </c>
      <c r="BH123" s="512">
        <f t="shared" ref="BH123" si="212">BF123</f>
        <v>11</v>
      </c>
      <c r="BI123" s="512" t="str">
        <f t="shared" si="185"/>
        <v>45_11</v>
      </c>
      <c r="BJ123" s="54">
        <v>3766</v>
      </c>
      <c r="BK123" s="54"/>
      <c r="BL123" s="512">
        <v>45</v>
      </c>
      <c r="BM123" s="512">
        <v>11</v>
      </c>
      <c r="BN123" s="54">
        <v>27</v>
      </c>
      <c r="BO123" s="512">
        <f t="shared" si="50"/>
        <v>11</v>
      </c>
      <c r="BP123" s="512" t="str">
        <f t="shared" si="51"/>
        <v>45_11</v>
      </c>
      <c r="BQ123" s="54">
        <v>3917</v>
      </c>
      <c r="BR123" s="513"/>
      <c r="BS123" s="54">
        <v>45</v>
      </c>
      <c r="BT123" s="54">
        <v>11</v>
      </c>
      <c r="BU123" s="54">
        <v>27</v>
      </c>
      <c r="BV123" s="512">
        <f t="shared" si="35"/>
        <v>11</v>
      </c>
      <c r="BW123" s="512" t="str">
        <f t="shared" si="36"/>
        <v>45_11</v>
      </c>
      <c r="BX123" s="514" t="str">
        <f t="shared" si="37"/>
        <v>45_11</v>
      </c>
      <c r="BY123" s="514">
        <f t="shared" si="38"/>
        <v>3766</v>
      </c>
      <c r="BZ123" s="514">
        <f t="shared" si="52"/>
        <v>3917</v>
      </c>
      <c r="CA123" s="605">
        <f t="shared" si="53"/>
        <v>3841.5</v>
      </c>
      <c r="CB123" s="515">
        <f t="shared" si="39"/>
        <v>24.546325878594249</v>
      </c>
      <c r="CC123" s="5"/>
      <c r="CD123" s="5"/>
      <c r="CE123" s="5"/>
      <c r="CF123" s="5"/>
      <c r="CG123" s="5"/>
      <c r="CH123" s="5"/>
      <c r="CI123" s="6"/>
    </row>
    <row r="124" spans="1:87" ht="10.5" customHeight="1" x14ac:dyDescent="0.25">
      <c r="A124" s="54">
        <v>45</v>
      </c>
      <c r="B124" s="54">
        <v>12</v>
      </c>
      <c r="C124" s="54">
        <v>28</v>
      </c>
      <c r="D124" s="512">
        <f t="shared" si="40"/>
        <v>12</v>
      </c>
      <c r="E124" s="512" t="str">
        <f t="shared" si="41"/>
        <v>45_12</v>
      </c>
      <c r="F124" s="512">
        <v>3084</v>
      </c>
      <c r="G124" s="457"/>
      <c r="H124" s="54">
        <v>45</v>
      </c>
      <c r="I124" s="54">
        <v>12</v>
      </c>
      <c r="J124" s="54">
        <v>28</v>
      </c>
      <c r="K124" s="512">
        <f t="shared" si="27"/>
        <v>12</v>
      </c>
      <c r="L124" s="512" t="str">
        <f t="shared" si="28"/>
        <v>45_12</v>
      </c>
      <c r="M124" s="512">
        <v>3189</v>
      </c>
      <c r="N124" s="66"/>
      <c r="O124" s="54">
        <v>45</v>
      </c>
      <c r="P124" s="54">
        <v>12</v>
      </c>
      <c r="Q124" s="54">
        <v>28</v>
      </c>
      <c r="R124" s="512">
        <f t="shared" si="29"/>
        <v>12</v>
      </c>
      <c r="S124" s="512" t="str">
        <f t="shared" si="30"/>
        <v>45_12</v>
      </c>
      <c r="T124" s="512">
        <v>3289</v>
      </c>
      <c r="U124" s="457"/>
      <c r="V124" s="54">
        <v>45</v>
      </c>
      <c r="W124" s="54">
        <v>12</v>
      </c>
      <c r="X124" s="54">
        <v>28</v>
      </c>
      <c r="Y124" s="512">
        <f t="shared" si="31"/>
        <v>12</v>
      </c>
      <c r="Z124" s="512" t="str">
        <f t="shared" si="32"/>
        <v>45_12</v>
      </c>
      <c r="AA124" s="512">
        <v>3374</v>
      </c>
      <c r="AB124" s="516"/>
      <c r="AC124" s="172">
        <v>45</v>
      </c>
      <c r="AD124" s="172">
        <v>12</v>
      </c>
      <c r="AE124" s="172">
        <v>28</v>
      </c>
      <c r="AF124" s="514">
        <f t="shared" si="177"/>
        <v>12</v>
      </c>
      <c r="AG124" s="514" t="str">
        <f t="shared" si="34"/>
        <v>45_12</v>
      </c>
      <c r="AH124" s="512">
        <v>3482</v>
      </c>
      <c r="AI124" s="512"/>
      <c r="AJ124" s="512">
        <v>45</v>
      </c>
      <c r="AK124" s="512">
        <v>12</v>
      </c>
      <c r="AL124" s="54">
        <v>28</v>
      </c>
      <c r="AM124" s="512">
        <f t="shared" ref="AM124" si="213">AK124</f>
        <v>12</v>
      </c>
      <c r="AN124" s="512" t="str">
        <f t="shared" si="179"/>
        <v>45_12</v>
      </c>
      <c r="AO124" s="54">
        <v>3586</v>
      </c>
      <c r="AP124" s="490"/>
      <c r="AQ124" s="512">
        <v>45</v>
      </c>
      <c r="AR124" s="512">
        <v>12</v>
      </c>
      <c r="AS124" s="54">
        <v>28</v>
      </c>
      <c r="AT124" s="512">
        <f t="shared" si="180"/>
        <v>12</v>
      </c>
      <c r="AU124" s="512" t="str">
        <f t="shared" si="181"/>
        <v>45_12</v>
      </c>
      <c r="AV124" s="54">
        <v>3694</v>
      </c>
      <c r="AW124" s="490"/>
      <c r="AX124" s="512">
        <v>45</v>
      </c>
      <c r="AY124" s="512">
        <v>12</v>
      </c>
      <c r="AZ124" s="54">
        <v>28</v>
      </c>
      <c r="BA124" s="512">
        <f t="shared" ref="BA124" si="214">AY124</f>
        <v>12</v>
      </c>
      <c r="BB124" s="512" t="str">
        <f t="shared" si="183"/>
        <v>45_12</v>
      </c>
      <c r="BC124" s="54">
        <v>3768</v>
      </c>
      <c r="BD124" s="490"/>
      <c r="BE124" s="512">
        <v>45</v>
      </c>
      <c r="BF124" s="512">
        <v>12</v>
      </c>
      <c r="BG124" s="54">
        <v>28</v>
      </c>
      <c r="BH124" s="512">
        <f t="shared" ref="BH124" si="215">BF124</f>
        <v>12</v>
      </c>
      <c r="BI124" s="512" t="str">
        <f t="shared" si="185"/>
        <v>45_12</v>
      </c>
      <c r="BJ124" s="54">
        <v>3843</v>
      </c>
      <c r="BK124" s="54"/>
      <c r="BL124" s="512">
        <v>45</v>
      </c>
      <c r="BM124" s="512">
        <v>12</v>
      </c>
      <c r="BN124" s="54">
        <v>28</v>
      </c>
      <c r="BO124" s="512">
        <f t="shared" si="50"/>
        <v>12</v>
      </c>
      <c r="BP124" s="512" t="str">
        <f t="shared" si="51"/>
        <v>45_12</v>
      </c>
      <c r="BQ124" s="54">
        <v>3997</v>
      </c>
      <c r="BR124" s="513"/>
      <c r="BS124" s="54">
        <v>45</v>
      </c>
      <c r="BT124" s="54">
        <v>12</v>
      </c>
      <c r="BU124" s="54">
        <v>28</v>
      </c>
      <c r="BV124" s="512">
        <f t="shared" si="35"/>
        <v>12</v>
      </c>
      <c r="BW124" s="512" t="str">
        <f t="shared" si="36"/>
        <v>45_12</v>
      </c>
      <c r="BX124" s="514" t="str">
        <f t="shared" si="37"/>
        <v>45_12</v>
      </c>
      <c r="BY124" s="514">
        <f t="shared" si="38"/>
        <v>3843</v>
      </c>
      <c r="BZ124" s="514">
        <f t="shared" si="52"/>
        <v>3997</v>
      </c>
      <c r="CA124" s="605">
        <f t="shared" si="53"/>
        <v>3920</v>
      </c>
      <c r="CB124" s="515">
        <f t="shared" si="39"/>
        <v>25.047923322683705</v>
      </c>
      <c r="CC124" s="5"/>
      <c r="CD124" s="5"/>
      <c r="CE124" s="5"/>
      <c r="CF124" s="5"/>
      <c r="CG124" s="5"/>
      <c r="CH124" s="5"/>
      <c r="CI124" s="6"/>
    </row>
    <row r="125" spans="1:87" ht="10.5" customHeight="1" x14ac:dyDescent="0.25">
      <c r="A125" s="54"/>
      <c r="B125" s="54"/>
      <c r="C125" s="54"/>
      <c r="D125" s="512"/>
      <c r="E125" s="512"/>
      <c r="F125" s="512"/>
      <c r="G125" s="457"/>
      <c r="H125" s="54"/>
      <c r="I125" s="54"/>
      <c r="J125" s="54"/>
      <c r="K125" s="512"/>
      <c r="L125" s="512"/>
      <c r="M125" s="512"/>
      <c r="N125" s="66"/>
      <c r="O125" s="54"/>
      <c r="P125" s="54"/>
      <c r="Q125" s="54"/>
      <c r="R125" s="512"/>
      <c r="S125" s="512"/>
      <c r="T125" s="512"/>
      <c r="U125" s="457"/>
      <c r="V125" s="54">
        <v>45</v>
      </c>
      <c r="W125" s="54">
        <v>13</v>
      </c>
      <c r="X125" s="54">
        <v>29</v>
      </c>
      <c r="Y125" s="512">
        <f t="shared" si="31"/>
        <v>13</v>
      </c>
      <c r="Z125" s="512" t="str">
        <f t="shared" si="32"/>
        <v>45_13</v>
      </c>
      <c r="AA125" s="512">
        <v>3452</v>
      </c>
      <c r="AB125" s="516"/>
      <c r="AC125" s="172">
        <v>45</v>
      </c>
      <c r="AD125" s="172">
        <v>13</v>
      </c>
      <c r="AE125" s="172">
        <v>29</v>
      </c>
      <c r="AF125" s="514">
        <f t="shared" si="177"/>
        <v>13</v>
      </c>
      <c r="AG125" s="514" t="str">
        <f t="shared" si="34"/>
        <v>45_13</v>
      </c>
      <c r="AH125" s="512">
        <v>3562</v>
      </c>
      <c r="AI125" s="512"/>
      <c r="AJ125" s="512">
        <v>45</v>
      </c>
      <c r="AK125" s="512">
        <v>13</v>
      </c>
      <c r="AL125" s="54">
        <v>29</v>
      </c>
      <c r="AM125" s="512">
        <f t="shared" ref="AM125" si="216">AK125</f>
        <v>13</v>
      </c>
      <c r="AN125" s="512" t="str">
        <f t="shared" si="179"/>
        <v>45_13</v>
      </c>
      <c r="AO125" s="54">
        <v>3669</v>
      </c>
      <c r="AP125" s="490"/>
      <c r="AQ125" s="512">
        <v>45</v>
      </c>
      <c r="AR125" s="512">
        <v>13</v>
      </c>
      <c r="AS125" s="54">
        <v>29</v>
      </c>
      <c r="AT125" s="512">
        <f t="shared" si="180"/>
        <v>13</v>
      </c>
      <c r="AU125" s="512" t="str">
        <f t="shared" si="181"/>
        <v>45_13</v>
      </c>
      <c r="AV125" s="54">
        <v>3779</v>
      </c>
      <c r="AW125" s="490"/>
      <c r="AX125" s="512">
        <v>45</v>
      </c>
      <c r="AY125" s="512">
        <v>13</v>
      </c>
      <c r="AZ125" s="54">
        <v>29</v>
      </c>
      <c r="BA125" s="512">
        <f t="shared" ref="BA125" si="217">AY125</f>
        <v>13</v>
      </c>
      <c r="BB125" s="512" t="str">
        <f t="shared" si="183"/>
        <v>45_13</v>
      </c>
      <c r="BC125" s="54">
        <v>3855</v>
      </c>
      <c r="BD125" s="490"/>
      <c r="BE125" s="512">
        <v>45</v>
      </c>
      <c r="BF125" s="512">
        <v>13</v>
      </c>
      <c r="BG125" s="54">
        <v>29</v>
      </c>
      <c r="BH125" s="512">
        <f t="shared" ref="BH125" si="218">BF125</f>
        <v>13</v>
      </c>
      <c r="BI125" s="512" t="str">
        <f t="shared" si="185"/>
        <v>45_13</v>
      </c>
      <c r="BJ125" s="54">
        <v>3932</v>
      </c>
      <c r="BK125" s="54"/>
      <c r="BL125" s="512">
        <v>45</v>
      </c>
      <c r="BM125" s="512">
        <v>13</v>
      </c>
      <c r="BN125" s="54">
        <v>29</v>
      </c>
      <c r="BO125" s="512">
        <f t="shared" si="50"/>
        <v>13</v>
      </c>
      <c r="BP125" s="512" t="str">
        <f t="shared" si="51"/>
        <v>45_13</v>
      </c>
      <c r="BQ125" s="54">
        <v>4089</v>
      </c>
      <c r="BR125" s="513"/>
      <c r="BS125" s="54">
        <v>45</v>
      </c>
      <c r="BT125" s="54">
        <v>13</v>
      </c>
      <c r="BU125" s="54">
        <v>29</v>
      </c>
      <c r="BV125" s="512">
        <f t="shared" si="35"/>
        <v>13</v>
      </c>
      <c r="BW125" s="512" t="str">
        <f t="shared" si="36"/>
        <v>45_13</v>
      </c>
      <c r="BX125" s="514" t="str">
        <f t="shared" si="37"/>
        <v>45_13</v>
      </c>
      <c r="BY125" s="514">
        <f t="shared" si="38"/>
        <v>3932</v>
      </c>
      <c r="BZ125" s="514">
        <f t="shared" si="52"/>
        <v>4089</v>
      </c>
      <c r="CA125" s="605">
        <f t="shared" si="53"/>
        <v>4010.5</v>
      </c>
      <c r="CB125" s="515">
        <f t="shared" si="39"/>
        <v>25.626198083067091</v>
      </c>
      <c r="CC125" s="5"/>
      <c r="CD125" s="5"/>
      <c r="CE125" s="5"/>
      <c r="CF125" s="5"/>
      <c r="CG125" s="5"/>
      <c r="CH125" s="5"/>
      <c r="CI125" s="6"/>
    </row>
    <row r="126" spans="1:87" ht="10.5" customHeight="1" x14ac:dyDescent="0.25">
      <c r="A126" s="54"/>
      <c r="B126" s="54"/>
      <c r="C126" s="54"/>
      <c r="D126" s="512"/>
      <c r="E126" s="512"/>
      <c r="F126" s="512"/>
      <c r="G126" s="457"/>
      <c r="H126" s="54"/>
      <c r="I126" s="54"/>
      <c r="J126" s="54"/>
      <c r="K126" s="512"/>
      <c r="L126" s="512"/>
      <c r="M126" s="512"/>
      <c r="N126" s="66"/>
      <c r="O126" s="54"/>
      <c r="P126" s="54"/>
      <c r="Q126" s="54"/>
      <c r="R126" s="512"/>
      <c r="S126" s="512"/>
      <c r="T126" s="512"/>
      <c r="U126" s="457"/>
      <c r="V126" s="54"/>
      <c r="W126" s="54"/>
      <c r="X126" s="54"/>
      <c r="Y126" s="512"/>
      <c r="Z126" s="512"/>
      <c r="AA126" s="512"/>
      <c r="AB126" s="516"/>
      <c r="AC126" s="172">
        <v>45</v>
      </c>
      <c r="AD126" s="172">
        <v>14</v>
      </c>
      <c r="AE126" s="172">
        <v>30</v>
      </c>
      <c r="AF126" s="514">
        <f t="shared" si="177"/>
        <v>14</v>
      </c>
      <c r="AG126" s="514" t="str">
        <f t="shared" si="34"/>
        <v>45_14</v>
      </c>
      <c r="AH126" s="512">
        <v>3640</v>
      </c>
      <c r="AI126" s="512"/>
      <c r="AJ126" s="512">
        <v>45</v>
      </c>
      <c r="AK126" s="512">
        <v>14</v>
      </c>
      <c r="AL126" s="54">
        <v>30</v>
      </c>
      <c r="AM126" s="512">
        <f t="shared" ref="AM126" si="219">AK126</f>
        <v>14</v>
      </c>
      <c r="AN126" s="512" t="str">
        <f t="shared" si="179"/>
        <v>45_14</v>
      </c>
      <c r="AO126" s="54">
        <v>3749</v>
      </c>
      <c r="AP126" s="490"/>
      <c r="AQ126" s="512">
        <v>45</v>
      </c>
      <c r="AR126" s="512">
        <v>14</v>
      </c>
      <c r="AS126" s="54">
        <v>30</v>
      </c>
      <c r="AT126" s="512">
        <f t="shared" si="180"/>
        <v>14</v>
      </c>
      <c r="AU126" s="512" t="str">
        <f t="shared" si="181"/>
        <v>45_14</v>
      </c>
      <c r="AV126" s="54">
        <v>3861</v>
      </c>
      <c r="AW126" s="490"/>
      <c r="AX126" s="512">
        <v>45</v>
      </c>
      <c r="AY126" s="512">
        <v>14</v>
      </c>
      <c r="AZ126" s="54">
        <v>30</v>
      </c>
      <c r="BA126" s="512">
        <f t="shared" ref="BA126" si="220">AY126</f>
        <v>14</v>
      </c>
      <c r="BB126" s="512" t="str">
        <f t="shared" si="183"/>
        <v>45_14</v>
      </c>
      <c r="BC126" s="54">
        <v>3938</v>
      </c>
      <c r="BD126" s="490"/>
      <c r="BE126" s="512">
        <v>45</v>
      </c>
      <c r="BF126" s="512">
        <v>14</v>
      </c>
      <c r="BG126" s="54">
        <v>30</v>
      </c>
      <c r="BH126" s="512">
        <f t="shared" ref="BH126" si="221">BF126</f>
        <v>14</v>
      </c>
      <c r="BI126" s="512" t="str">
        <f t="shared" si="185"/>
        <v>45_14</v>
      </c>
      <c r="BJ126" s="54">
        <v>4017</v>
      </c>
      <c r="BK126" s="54"/>
      <c r="BL126" s="512">
        <v>45</v>
      </c>
      <c r="BM126" s="512">
        <v>14</v>
      </c>
      <c r="BN126" s="54">
        <v>30</v>
      </c>
      <c r="BO126" s="512">
        <f t="shared" si="50"/>
        <v>14</v>
      </c>
      <c r="BP126" s="512" t="str">
        <f t="shared" si="51"/>
        <v>45_14</v>
      </c>
      <c r="BQ126" s="54">
        <v>4178</v>
      </c>
      <c r="BR126" s="513"/>
      <c r="BS126" s="54">
        <v>45</v>
      </c>
      <c r="BT126" s="54">
        <v>14</v>
      </c>
      <c r="BU126" s="54">
        <v>30</v>
      </c>
      <c r="BV126" s="512">
        <f t="shared" si="35"/>
        <v>14</v>
      </c>
      <c r="BW126" s="512" t="str">
        <f t="shared" si="36"/>
        <v>45_14</v>
      </c>
      <c r="BX126" s="514" t="str">
        <f t="shared" si="37"/>
        <v>45_14</v>
      </c>
      <c r="BY126" s="514">
        <f t="shared" si="38"/>
        <v>4017</v>
      </c>
      <c r="BZ126" s="514">
        <f t="shared" si="52"/>
        <v>4178</v>
      </c>
      <c r="CA126" s="605">
        <f t="shared" si="53"/>
        <v>4097.5</v>
      </c>
      <c r="CB126" s="515">
        <f t="shared" si="39"/>
        <v>26.182108626198083</v>
      </c>
      <c r="CC126" s="5"/>
      <c r="CD126" s="5"/>
      <c r="CE126" s="5"/>
      <c r="CF126" s="5"/>
      <c r="CG126" s="5"/>
      <c r="CH126" s="5"/>
      <c r="CI126" s="6"/>
    </row>
    <row r="127" spans="1:87" ht="10.5" customHeight="1" x14ac:dyDescent="0.25">
      <c r="A127" s="512">
        <v>50</v>
      </c>
      <c r="B127" s="54">
        <v>0</v>
      </c>
      <c r="C127" s="54">
        <v>17</v>
      </c>
      <c r="D127" s="512">
        <f t="shared" si="40"/>
        <v>0</v>
      </c>
      <c r="E127" s="512" t="str">
        <f t="shared" si="41"/>
        <v>50_0</v>
      </c>
      <c r="F127" s="512">
        <v>2345</v>
      </c>
      <c r="G127" s="457"/>
      <c r="H127" s="54">
        <v>50</v>
      </c>
      <c r="I127" s="54">
        <v>0</v>
      </c>
      <c r="J127" s="54">
        <v>17</v>
      </c>
      <c r="K127" s="512">
        <f t="shared" si="27"/>
        <v>0</v>
      </c>
      <c r="L127" s="512" t="str">
        <f t="shared" si="28"/>
        <v>50_0</v>
      </c>
      <c r="M127" s="512">
        <v>2425</v>
      </c>
      <c r="N127" s="66"/>
      <c r="O127" s="54">
        <v>50</v>
      </c>
      <c r="P127" s="54">
        <v>0</v>
      </c>
      <c r="Q127" s="54">
        <v>17</v>
      </c>
      <c r="R127" s="512">
        <f t="shared" si="29"/>
        <v>0</v>
      </c>
      <c r="S127" s="512" t="str">
        <f t="shared" si="30"/>
        <v>50_0</v>
      </c>
      <c r="T127" s="512">
        <v>2501</v>
      </c>
      <c r="U127" s="66"/>
      <c r="V127" s="54">
        <v>50</v>
      </c>
      <c r="W127" s="54">
        <v>0</v>
      </c>
      <c r="X127" s="54">
        <v>17</v>
      </c>
      <c r="Y127" s="512">
        <f t="shared" si="31"/>
        <v>0</v>
      </c>
      <c r="Z127" s="512" t="str">
        <f t="shared" si="32"/>
        <v>50_0</v>
      </c>
      <c r="AA127" s="512" t="s">
        <v>417</v>
      </c>
      <c r="AB127" s="513"/>
      <c r="AC127" s="54">
        <v>50</v>
      </c>
      <c r="AD127" s="54">
        <v>0</v>
      </c>
      <c r="AE127" s="54">
        <v>17</v>
      </c>
      <c r="AF127" s="512">
        <f t="shared" si="177"/>
        <v>0</v>
      </c>
      <c r="AG127" s="512" t="str">
        <f t="shared" si="34"/>
        <v>50_0</v>
      </c>
      <c r="AH127" s="512" t="s">
        <v>417</v>
      </c>
      <c r="AI127" s="512"/>
      <c r="AJ127" s="512">
        <v>50</v>
      </c>
      <c r="AK127" s="512">
        <v>0</v>
      </c>
      <c r="AL127" s="54">
        <v>17</v>
      </c>
      <c r="AM127" s="512">
        <f t="shared" ref="AM127" si="222">AK127</f>
        <v>0</v>
      </c>
      <c r="AN127" s="512" t="str">
        <f t="shared" si="179"/>
        <v>50_0</v>
      </c>
      <c r="AO127" s="54" t="s">
        <v>417</v>
      </c>
      <c r="AP127" s="490"/>
      <c r="AQ127" s="512">
        <v>50</v>
      </c>
      <c r="AR127" s="512">
        <v>0</v>
      </c>
      <c r="AS127" s="54">
        <v>17</v>
      </c>
      <c r="AT127" s="512">
        <f t="shared" si="180"/>
        <v>0</v>
      </c>
      <c r="AU127" s="512" t="str">
        <f t="shared" si="181"/>
        <v>50_0</v>
      </c>
      <c r="AV127" s="54" t="s">
        <v>417</v>
      </c>
      <c r="AW127" s="490"/>
      <c r="AX127" s="512">
        <v>50</v>
      </c>
      <c r="AY127" s="512">
        <v>0</v>
      </c>
      <c r="AZ127" s="54">
        <v>17</v>
      </c>
      <c r="BA127" s="512">
        <f t="shared" ref="BA127" si="223">AY127</f>
        <v>0</v>
      </c>
      <c r="BB127" s="512" t="str">
        <f t="shared" si="183"/>
        <v>50_0</v>
      </c>
      <c r="BC127" s="54" t="s">
        <v>417</v>
      </c>
      <c r="BD127" s="490"/>
      <c r="BE127" s="512">
        <v>50</v>
      </c>
      <c r="BF127" s="512">
        <v>0</v>
      </c>
      <c r="BG127" s="54">
        <v>17</v>
      </c>
      <c r="BH127" s="512">
        <f t="shared" ref="BH127" si="224">BF127</f>
        <v>0</v>
      </c>
      <c r="BI127" s="512" t="str">
        <f t="shared" si="185"/>
        <v>50_0</v>
      </c>
      <c r="BJ127" s="54" t="s">
        <v>417</v>
      </c>
      <c r="BK127" s="54"/>
      <c r="BL127" s="512">
        <v>50</v>
      </c>
      <c r="BM127" s="512">
        <v>0</v>
      </c>
      <c r="BN127" s="54">
        <v>17</v>
      </c>
      <c r="BO127" s="512">
        <f t="shared" si="50"/>
        <v>0</v>
      </c>
      <c r="BP127" s="512" t="str">
        <f t="shared" si="51"/>
        <v>50_0</v>
      </c>
      <c r="BQ127" s="54" t="s">
        <v>417</v>
      </c>
      <c r="BR127" s="513"/>
      <c r="BS127" s="54">
        <v>50</v>
      </c>
      <c r="BT127" s="54">
        <v>0</v>
      </c>
      <c r="BU127" s="54">
        <v>17</v>
      </c>
      <c r="BV127" s="512">
        <f t="shared" si="35"/>
        <v>0</v>
      </c>
      <c r="BW127" s="512" t="str">
        <f t="shared" si="36"/>
        <v>50_0</v>
      </c>
      <c r="BX127" s="514" t="str">
        <f t="shared" si="37"/>
        <v>50_0</v>
      </c>
      <c r="BY127" s="514" t="str">
        <f t="shared" si="38"/>
        <v>vervalt</v>
      </c>
      <c r="BZ127" s="514" t="str">
        <f t="shared" si="52"/>
        <v>vervalt</v>
      </c>
      <c r="CA127" s="605" t="str">
        <f t="shared" si="53"/>
        <v>vervalt</v>
      </c>
      <c r="CB127" s="515" t="str">
        <f t="shared" si="39"/>
        <v>vervalt</v>
      </c>
      <c r="CC127" s="5"/>
      <c r="CD127" s="5"/>
      <c r="CE127" s="5"/>
      <c r="CF127" s="5"/>
      <c r="CG127" s="5"/>
      <c r="CH127" s="5"/>
      <c r="CI127" s="6"/>
    </row>
    <row r="128" spans="1:87" ht="10.5" customHeight="1" x14ac:dyDescent="0.25">
      <c r="A128" s="512">
        <v>50</v>
      </c>
      <c r="B128" s="54">
        <v>1</v>
      </c>
      <c r="C128" s="54">
        <v>19</v>
      </c>
      <c r="D128" s="512">
        <f t="shared" si="40"/>
        <v>1</v>
      </c>
      <c r="E128" s="512" t="str">
        <f t="shared" si="41"/>
        <v>50_1</v>
      </c>
      <c r="F128" s="512">
        <v>2478</v>
      </c>
      <c r="G128" s="457"/>
      <c r="H128" s="54">
        <v>50</v>
      </c>
      <c r="I128" s="54">
        <v>1</v>
      </c>
      <c r="J128" s="54">
        <v>19</v>
      </c>
      <c r="K128" s="512">
        <f t="shared" si="27"/>
        <v>1</v>
      </c>
      <c r="L128" s="512" t="str">
        <f t="shared" si="28"/>
        <v>50_1</v>
      </c>
      <c r="M128" s="512">
        <v>2562</v>
      </c>
      <c r="N128" s="457"/>
      <c r="O128" s="54">
        <v>50</v>
      </c>
      <c r="P128" s="54">
        <v>1</v>
      </c>
      <c r="Q128" s="54">
        <v>19</v>
      </c>
      <c r="R128" s="512">
        <f t="shared" si="29"/>
        <v>1</v>
      </c>
      <c r="S128" s="512" t="str">
        <f t="shared" si="30"/>
        <v>50_1</v>
      </c>
      <c r="T128" s="512">
        <v>2643</v>
      </c>
      <c r="U128" s="66"/>
      <c r="V128" s="54">
        <v>50</v>
      </c>
      <c r="W128" s="54">
        <v>1</v>
      </c>
      <c r="X128" s="54">
        <v>19</v>
      </c>
      <c r="Y128" s="512">
        <f t="shared" si="31"/>
        <v>1</v>
      </c>
      <c r="Z128" s="512" t="str">
        <f t="shared" si="32"/>
        <v>50_1</v>
      </c>
      <c r="AA128" s="512">
        <v>2728</v>
      </c>
      <c r="AB128" s="513"/>
      <c r="AC128" s="54">
        <v>50</v>
      </c>
      <c r="AD128" s="54">
        <v>1</v>
      </c>
      <c r="AE128" s="54">
        <v>19</v>
      </c>
      <c r="AF128" s="512">
        <f t="shared" si="177"/>
        <v>1</v>
      </c>
      <c r="AG128" s="512" t="str">
        <f t="shared" si="34"/>
        <v>50_1</v>
      </c>
      <c r="AH128" s="512">
        <v>2815</v>
      </c>
      <c r="AI128" s="512"/>
      <c r="AJ128" s="512">
        <v>50</v>
      </c>
      <c r="AK128" s="512">
        <v>1</v>
      </c>
      <c r="AL128" s="54">
        <v>19</v>
      </c>
      <c r="AM128" s="512">
        <f t="shared" ref="AM128" si="225">AK128</f>
        <v>1</v>
      </c>
      <c r="AN128" s="512" t="str">
        <f t="shared" ref="AN128:AN166" si="226">AJ128&amp;"_"&amp;AM128</f>
        <v>50_1</v>
      </c>
      <c r="AO128" s="54">
        <v>2899</v>
      </c>
      <c r="AP128" s="490"/>
      <c r="AQ128" s="512">
        <v>50</v>
      </c>
      <c r="AR128" s="512">
        <v>1</v>
      </c>
      <c r="AS128" s="54">
        <v>19</v>
      </c>
      <c r="AT128" s="512">
        <f t="shared" ref="AT128" si="227">AR128</f>
        <v>1</v>
      </c>
      <c r="AU128" s="512" t="str">
        <f t="shared" ref="AU128:AU166" si="228">AQ128&amp;"_"&amp;AT128</f>
        <v>50_1</v>
      </c>
      <c r="AV128" s="54">
        <v>2986</v>
      </c>
      <c r="AW128" s="490"/>
      <c r="AX128" s="512">
        <v>50</v>
      </c>
      <c r="AY128" s="512">
        <v>1</v>
      </c>
      <c r="AZ128" s="54">
        <v>19</v>
      </c>
      <c r="BA128" s="512">
        <f t="shared" ref="BA128" si="229">AY128</f>
        <v>1</v>
      </c>
      <c r="BB128" s="512" t="str">
        <f t="shared" ref="BB128:BB166" si="230">AX128&amp;"_"&amp;BA128</f>
        <v>50_1</v>
      </c>
      <c r="BC128" s="54">
        <v>3046</v>
      </c>
      <c r="BD128" s="490"/>
      <c r="BE128" s="512">
        <v>50</v>
      </c>
      <c r="BF128" s="512">
        <v>1</v>
      </c>
      <c r="BG128" s="54">
        <v>19</v>
      </c>
      <c r="BH128" s="512">
        <f t="shared" ref="BH128" si="231">BF128</f>
        <v>1</v>
      </c>
      <c r="BI128" s="512" t="str">
        <f t="shared" ref="BI128:BI166" si="232">BE128&amp;"_"&amp;BH128</f>
        <v>50_1</v>
      </c>
      <c r="BJ128" s="54">
        <v>3107</v>
      </c>
      <c r="BK128" s="54"/>
      <c r="BL128" s="512">
        <v>50</v>
      </c>
      <c r="BM128" s="512">
        <v>1</v>
      </c>
      <c r="BN128" s="54">
        <v>19</v>
      </c>
      <c r="BO128" s="512">
        <f t="shared" si="50"/>
        <v>1</v>
      </c>
      <c r="BP128" s="512" t="str">
        <f t="shared" si="51"/>
        <v>50_1</v>
      </c>
      <c r="BQ128" s="54">
        <v>3231</v>
      </c>
      <c r="BR128" s="513"/>
      <c r="BS128" s="54">
        <v>50</v>
      </c>
      <c r="BT128" s="54">
        <v>1</v>
      </c>
      <c r="BU128" s="54">
        <v>19</v>
      </c>
      <c r="BV128" s="512">
        <f t="shared" si="35"/>
        <v>1</v>
      </c>
      <c r="BW128" s="512" t="str">
        <f t="shared" si="36"/>
        <v>50_1</v>
      </c>
      <c r="BX128" s="514" t="str">
        <f t="shared" si="37"/>
        <v>50_1</v>
      </c>
      <c r="BY128" s="514">
        <f t="shared" si="38"/>
        <v>3107</v>
      </c>
      <c r="BZ128" s="514">
        <f t="shared" si="52"/>
        <v>3231</v>
      </c>
      <c r="CA128" s="605">
        <f t="shared" si="53"/>
        <v>3169</v>
      </c>
      <c r="CB128" s="515">
        <f t="shared" si="39"/>
        <v>20.249201277955272</v>
      </c>
      <c r="CC128" s="5"/>
      <c r="CD128" s="5"/>
      <c r="CE128" s="5"/>
      <c r="CF128" s="5"/>
      <c r="CG128" s="5"/>
      <c r="CH128" s="5"/>
      <c r="CI128" s="6"/>
    </row>
    <row r="129" spans="1:87" ht="10.5" customHeight="1" x14ac:dyDescent="0.25">
      <c r="A129" s="512">
        <v>50</v>
      </c>
      <c r="B129" s="54">
        <v>2</v>
      </c>
      <c r="C129" s="54">
        <v>21</v>
      </c>
      <c r="D129" s="512">
        <f t="shared" si="40"/>
        <v>2</v>
      </c>
      <c r="E129" s="512" t="str">
        <f t="shared" si="41"/>
        <v>50_2</v>
      </c>
      <c r="F129" s="512">
        <v>2610</v>
      </c>
      <c r="G129" s="457"/>
      <c r="H129" s="54">
        <v>50</v>
      </c>
      <c r="I129" s="54">
        <v>2</v>
      </c>
      <c r="J129" s="54">
        <v>21</v>
      </c>
      <c r="K129" s="512">
        <f t="shared" si="27"/>
        <v>2</v>
      </c>
      <c r="L129" s="512" t="str">
        <f t="shared" si="28"/>
        <v>50_2</v>
      </c>
      <c r="M129" s="512">
        <v>2699</v>
      </c>
      <c r="N129" s="68"/>
      <c r="O129" s="54">
        <v>50</v>
      </c>
      <c r="P129" s="54">
        <v>2</v>
      </c>
      <c r="Q129" s="54">
        <v>21</v>
      </c>
      <c r="R129" s="512">
        <f t="shared" si="29"/>
        <v>2</v>
      </c>
      <c r="S129" s="512" t="str">
        <f t="shared" si="30"/>
        <v>50_2</v>
      </c>
      <c r="T129" s="512">
        <v>2784</v>
      </c>
      <c r="U129" s="457"/>
      <c r="V129" s="54">
        <v>50</v>
      </c>
      <c r="W129" s="54">
        <v>2</v>
      </c>
      <c r="X129" s="54">
        <v>21</v>
      </c>
      <c r="Y129" s="512">
        <f t="shared" si="31"/>
        <v>2</v>
      </c>
      <c r="Z129" s="512" t="str">
        <f t="shared" si="32"/>
        <v>50_2</v>
      </c>
      <c r="AA129" s="512">
        <v>2869</v>
      </c>
      <c r="AB129" s="513"/>
      <c r="AC129" s="54">
        <v>50</v>
      </c>
      <c r="AD129" s="54">
        <v>2</v>
      </c>
      <c r="AE129" s="54">
        <v>21</v>
      </c>
      <c r="AF129" s="512">
        <f t="shared" si="177"/>
        <v>2</v>
      </c>
      <c r="AG129" s="512" t="str">
        <f t="shared" si="34"/>
        <v>50_2</v>
      </c>
      <c r="AH129" s="512">
        <v>2961</v>
      </c>
      <c r="AI129" s="512"/>
      <c r="AJ129" s="512">
        <v>50</v>
      </c>
      <c r="AK129" s="512">
        <v>2</v>
      </c>
      <c r="AL129" s="54">
        <v>21</v>
      </c>
      <c r="AM129" s="512">
        <f t="shared" ref="AM129" si="233">AK129</f>
        <v>2</v>
      </c>
      <c r="AN129" s="512" t="str">
        <f t="shared" si="226"/>
        <v>50_2</v>
      </c>
      <c r="AO129" s="54">
        <v>3050</v>
      </c>
      <c r="AP129" s="490"/>
      <c r="AQ129" s="512">
        <v>50</v>
      </c>
      <c r="AR129" s="512">
        <v>2</v>
      </c>
      <c r="AS129" s="54">
        <v>21</v>
      </c>
      <c r="AT129" s="512">
        <f t="shared" ref="AT129" si="234">AR129</f>
        <v>2</v>
      </c>
      <c r="AU129" s="512" t="str">
        <f t="shared" si="228"/>
        <v>50_2</v>
      </c>
      <c r="AV129" s="54">
        <v>3142</v>
      </c>
      <c r="AW129" s="490"/>
      <c r="AX129" s="512">
        <v>50</v>
      </c>
      <c r="AY129" s="512">
        <v>2</v>
      </c>
      <c r="AZ129" s="54">
        <v>21</v>
      </c>
      <c r="BA129" s="512">
        <f t="shared" ref="BA129" si="235">AY129</f>
        <v>2</v>
      </c>
      <c r="BB129" s="512" t="str">
        <f t="shared" si="230"/>
        <v>50_2</v>
      </c>
      <c r="BC129" s="54">
        <v>3205</v>
      </c>
      <c r="BD129" s="490"/>
      <c r="BE129" s="512">
        <v>50</v>
      </c>
      <c r="BF129" s="512">
        <v>2</v>
      </c>
      <c r="BG129" s="54">
        <v>21</v>
      </c>
      <c r="BH129" s="512">
        <f t="shared" ref="BH129" si="236">BF129</f>
        <v>2</v>
      </c>
      <c r="BI129" s="512" t="str">
        <f t="shared" si="232"/>
        <v>50_2</v>
      </c>
      <c r="BJ129" s="54">
        <v>3269</v>
      </c>
      <c r="BK129" s="54"/>
      <c r="BL129" s="512">
        <v>50</v>
      </c>
      <c r="BM129" s="512">
        <v>2</v>
      </c>
      <c r="BN129" s="54">
        <v>21</v>
      </c>
      <c r="BO129" s="512">
        <f t="shared" si="50"/>
        <v>2</v>
      </c>
      <c r="BP129" s="512" t="str">
        <f t="shared" si="51"/>
        <v>50_2</v>
      </c>
      <c r="BQ129" s="54">
        <v>3400</v>
      </c>
      <c r="BR129" s="513"/>
      <c r="BS129" s="54">
        <v>50</v>
      </c>
      <c r="BT129" s="54">
        <v>2</v>
      </c>
      <c r="BU129" s="54">
        <v>21</v>
      </c>
      <c r="BV129" s="512">
        <f t="shared" si="35"/>
        <v>2</v>
      </c>
      <c r="BW129" s="512" t="str">
        <f t="shared" si="36"/>
        <v>50_2</v>
      </c>
      <c r="BX129" s="514" t="str">
        <f t="shared" si="37"/>
        <v>50_2</v>
      </c>
      <c r="BY129" s="514">
        <f t="shared" si="38"/>
        <v>3269</v>
      </c>
      <c r="BZ129" s="514">
        <f t="shared" si="52"/>
        <v>3400</v>
      </c>
      <c r="CA129" s="605">
        <f t="shared" si="53"/>
        <v>3334.5</v>
      </c>
      <c r="CB129" s="515">
        <f t="shared" si="39"/>
        <v>21.306709265175719</v>
      </c>
      <c r="CC129" s="5"/>
      <c r="CD129" s="5"/>
      <c r="CE129" s="5"/>
      <c r="CF129" s="5"/>
      <c r="CG129" s="5"/>
      <c r="CH129" s="5"/>
      <c r="CI129" s="6"/>
    </row>
    <row r="130" spans="1:87" ht="10.5" customHeight="1" x14ac:dyDescent="0.25">
      <c r="A130" s="512">
        <v>50</v>
      </c>
      <c r="B130" s="54">
        <v>3</v>
      </c>
      <c r="C130" s="54">
        <v>23</v>
      </c>
      <c r="D130" s="512">
        <f t="shared" si="40"/>
        <v>3</v>
      </c>
      <c r="E130" s="512" t="str">
        <f t="shared" si="41"/>
        <v>50_3</v>
      </c>
      <c r="F130" s="512">
        <v>2742</v>
      </c>
      <c r="G130" s="457"/>
      <c r="H130" s="54">
        <v>50</v>
      </c>
      <c r="I130" s="54">
        <v>3</v>
      </c>
      <c r="J130" s="54">
        <v>23</v>
      </c>
      <c r="K130" s="512">
        <f t="shared" si="27"/>
        <v>3</v>
      </c>
      <c r="L130" s="512" t="str">
        <f t="shared" si="28"/>
        <v>50_3</v>
      </c>
      <c r="M130" s="512">
        <v>2835</v>
      </c>
      <c r="N130" s="68"/>
      <c r="O130" s="54">
        <v>50</v>
      </c>
      <c r="P130" s="54">
        <v>3</v>
      </c>
      <c r="Q130" s="54">
        <v>23</v>
      </c>
      <c r="R130" s="512">
        <f t="shared" si="29"/>
        <v>3</v>
      </c>
      <c r="S130" s="512" t="str">
        <f t="shared" si="30"/>
        <v>50_3</v>
      </c>
      <c r="T130" s="512">
        <v>2924</v>
      </c>
      <c r="U130" s="66"/>
      <c r="V130" s="54">
        <v>50</v>
      </c>
      <c r="W130" s="54">
        <v>3</v>
      </c>
      <c r="X130" s="54">
        <v>23</v>
      </c>
      <c r="Y130" s="512">
        <f t="shared" si="31"/>
        <v>3</v>
      </c>
      <c r="Z130" s="512" t="str">
        <f t="shared" si="32"/>
        <v>50_3</v>
      </c>
      <c r="AA130" s="512">
        <v>3009</v>
      </c>
      <c r="AB130" s="513"/>
      <c r="AC130" s="54">
        <v>50</v>
      </c>
      <c r="AD130" s="54">
        <v>3</v>
      </c>
      <c r="AE130" s="54">
        <v>23</v>
      </c>
      <c r="AF130" s="512">
        <f t="shared" si="177"/>
        <v>3</v>
      </c>
      <c r="AG130" s="512" t="str">
        <f t="shared" si="34"/>
        <v>50_3</v>
      </c>
      <c r="AH130" s="512">
        <v>3105</v>
      </c>
      <c r="AI130" s="512"/>
      <c r="AJ130" s="512">
        <v>50</v>
      </c>
      <c r="AK130" s="512">
        <v>3</v>
      </c>
      <c r="AL130" s="54">
        <v>23</v>
      </c>
      <c r="AM130" s="512">
        <f t="shared" ref="AM130" si="237">AK130</f>
        <v>3</v>
      </c>
      <c r="AN130" s="512" t="str">
        <f t="shared" si="226"/>
        <v>50_3</v>
      </c>
      <c r="AO130" s="54">
        <v>3198</v>
      </c>
      <c r="AP130" s="490"/>
      <c r="AQ130" s="512">
        <v>50</v>
      </c>
      <c r="AR130" s="512">
        <v>3</v>
      </c>
      <c r="AS130" s="54">
        <v>23</v>
      </c>
      <c r="AT130" s="512">
        <f t="shared" ref="AT130" si="238">AR130</f>
        <v>3</v>
      </c>
      <c r="AU130" s="512" t="str">
        <f t="shared" si="228"/>
        <v>50_3</v>
      </c>
      <c r="AV130" s="54">
        <v>3294</v>
      </c>
      <c r="AW130" s="490"/>
      <c r="AX130" s="512">
        <v>50</v>
      </c>
      <c r="AY130" s="512">
        <v>3</v>
      </c>
      <c r="AZ130" s="54">
        <v>23</v>
      </c>
      <c r="BA130" s="512">
        <f t="shared" ref="BA130" si="239">AY130</f>
        <v>3</v>
      </c>
      <c r="BB130" s="512" t="str">
        <f t="shared" si="230"/>
        <v>50_3</v>
      </c>
      <c r="BC130" s="54">
        <v>3360</v>
      </c>
      <c r="BD130" s="490"/>
      <c r="BE130" s="512">
        <v>50</v>
      </c>
      <c r="BF130" s="512">
        <v>3</v>
      </c>
      <c r="BG130" s="54">
        <v>23</v>
      </c>
      <c r="BH130" s="512">
        <f t="shared" ref="BH130" si="240">BF130</f>
        <v>3</v>
      </c>
      <c r="BI130" s="512" t="str">
        <f t="shared" si="232"/>
        <v>50_3</v>
      </c>
      <c r="BJ130" s="54">
        <v>3427</v>
      </c>
      <c r="BK130" s="54"/>
      <c r="BL130" s="512">
        <v>50</v>
      </c>
      <c r="BM130" s="512">
        <v>3</v>
      </c>
      <c r="BN130" s="54">
        <v>23</v>
      </c>
      <c r="BO130" s="512">
        <f t="shared" si="50"/>
        <v>3</v>
      </c>
      <c r="BP130" s="512" t="str">
        <f t="shared" si="51"/>
        <v>50_3</v>
      </c>
      <c r="BQ130" s="54">
        <v>3564</v>
      </c>
      <c r="BR130" s="513"/>
      <c r="BS130" s="54">
        <v>50</v>
      </c>
      <c r="BT130" s="54">
        <v>3</v>
      </c>
      <c r="BU130" s="54">
        <v>23</v>
      </c>
      <c r="BV130" s="512">
        <f t="shared" si="35"/>
        <v>3</v>
      </c>
      <c r="BW130" s="512" t="str">
        <f t="shared" si="36"/>
        <v>50_3</v>
      </c>
      <c r="BX130" s="514" t="str">
        <f t="shared" si="37"/>
        <v>50_3</v>
      </c>
      <c r="BY130" s="514">
        <f t="shared" si="38"/>
        <v>3427</v>
      </c>
      <c r="BZ130" s="514">
        <f t="shared" si="52"/>
        <v>3564</v>
      </c>
      <c r="CA130" s="605">
        <f t="shared" si="53"/>
        <v>3495.5</v>
      </c>
      <c r="CB130" s="515">
        <f t="shared" si="39"/>
        <v>22.335463258785943</v>
      </c>
      <c r="CC130" s="5"/>
      <c r="CD130" s="5"/>
      <c r="CE130" s="5"/>
      <c r="CF130" s="5"/>
      <c r="CG130" s="5"/>
      <c r="CH130" s="5"/>
      <c r="CI130" s="6"/>
    </row>
    <row r="131" spans="1:87" ht="10.5" customHeight="1" x14ac:dyDescent="0.25">
      <c r="A131" s="512">
        <v>50</v>
      </c>
      <c r="B131" s="54">
        <v>4</v>
      </c>
      <c r="C131" s="54">
        <v>25</v>
      </c>
      <c r="D131" s="512">
        <f t="shared" si="40"/>
        <v>4</v>
      </c>
      <c r="E131" s="512" t="str">
        <f t="shared" si="41"/>
        <v>50_4</v>
      </c>
      <c r="F131" s="512">
        <v>2877</v>
      </c>
      <c r="G131" s="457"/>
      <c r="H131" s="54">
        <v>50</v>
      </c>
      <c r="I131" s="54">
        <v>4</v>
      </c>
      <c r="J131" s="54">
        <v>25</v>
      </c>
      <c r="K131" s="512">
        <f t="shared" si="27"/>
        <v>4</v>
      </c>
      <c r="L131" s="512" t="str">
        <f t="shared" si="28"/>
        <v>50_4</v>
      </c>
      <c r="M131" s="512">
        <v>2975</v>
      </c>
      <c r="N131" s="69"/>
      <c r="O131" s="54">
        <v>50</v>
      </c>
      <c r="P131" s="54">
        <v>4</v>
      </c>
      <c r="Q131" s="54">
        <v>25</v>
      </c>
      <c r="R131" s="512">
        <f t="shared" si="29"/>
        <v>4</v>
      </c>
      <c r="S131" s="512" t="str">
        <f t="shared" si="30"/>
        <v>50_4</v>
      </c>
      <c r="T131" s="512">
        <v>3069</v>
      </c>
      <c r="U131" s="66"/>
      <c r="V131" s="54">
        <v>50</v>
      </c>
      <c r="W131" s="54">
        <v>4</v>
      </c>
      <c r="X131" s="54">
        <v>25</v>
      </c>
      <c r="Y131" s="512">
        <f t="shared" si="31"/>
        <v>4</v>
      </c>
      <c r="Z131" s="512" t="str">
        <f t="shared" si="32"/>
        <v>50_4</v>
      </c>
      <c r="AA131" s="512">
        <v>3154</v>
      </c>
      <c r="AB131" s="513"/>
      <c r="AC131" s="54">
        <v>50</v>
      </c>
      <c r="AD131" s="54">
        <v>4</v>
      </c>
      <c r="AE131" s="54">
        <v>25</v>
      </c>
      <c r="AF131" s="512">
        <f t="shared" si="177"/>
        <v>4</v>
      </c>
      <c r="AG131" s="512" t="str">
        <f t="shared" si="34"/>
        <v>50_4</v>
      </c>
      <c r="AH131" s="512">
        <v>3255</v>
      </c>
      <c r="AI131" s="512"/>
      <c r="AJ131" s="512">
        <v>50</v>
      </c>
      <c r="AK131" s="512">
        <v>4</v>
      </c>
      <c r="AL131" s="54">
        <v>25</v>
      </c>
      <c r="AM131" s="512">
        <f t="shared" ref="AM131" si="241">AK131</f>
        <v>4</v>
      </c>
      <c r="AN131" s="512" t="str">
        <f t="shared" si="226"/>
        <v>50_4</v>
      </c>
      <c r="AO131" s="54">
        <v>3353</v>
      </c>
      <c r="AP131" s="490"/>
      <c r="AQ131" s="512">
        <v>50</v>
      </c>
      <c r="AR131" s="512">
        <v>4</v>
      </c>
      <c r="AS131" s="54">
        <v>25</v>
      </c>
      <c r="AT131" s="512">
        <f t="shared" ref="AT131" si="242">AR131</f>
        <v>4</v>
      </c>
      <c r="AU131" s="512" t="str">
        <f t="shared" si="228"/>
        <v>50_4</v>
      </c>
      <c r="AV131" s="54">
        <v>3454</v>
      </c>
      <c r="AW131" s="490"/>
      <c r="AX131" s="512">
        <v>50</v>
      </c>
      <c r="AY131" s="512">
        <v>4</v>
      </c>
      <c r="AZ131" s="54">
        <v>25</v>
      </c>
      <c r="BA131" s="512">
        <f t="shared" ref="BA131" si="243">AY131</f>
        <v>4</v>
      </c>
      <c r="BB131" s="512" t="str">
        <f t="shared" si="230"/>
        <v>50_4</v>
      </c>
      <c r="BC131" s="54">
        <v>3523</v>
      </c>
      <c r="BD131" s="490"/>
      <c r="BE131" s="512">
        <v>50</v>
      </c>
      <c r="BF131" s="512">
        <v>4</v>
      </c>
      <c r="BG131" s="54">
        <v>25</v>
      </c>
      <c r="BH131" s="512">
        <f t="shared" ref="BH131" si="244">BF131</f>
        <v>4</v>
      </c>
      <c r="BI131" s="512" t="str">
        <f t="shared" si="232"/>
        <v>50_4</v>
      </c>
      <c r="BJ131" s="54">
        <v>3593</v>
      </c>
      <c r="BK131" s="54"/>
      <c r="BL131" s="512">
        <v>50</v>
      </c>
      <c r="BM131" s="512">
        <v>4</v>
      </c>
      <c r="BN131" s="54">
        <v>25</v>
      </c>
      <c r="BO131" s="512">
        <f t="shared" si="50"/>
        <v>4</v>
      </c>
      <c r="BP131" s="512" t="str">
        <f t="shared" si="51"/>
        <v>50_4</v>
      </c>
      <c r="BQ131" s="54">
        <v>3737</v>
      </c>
      <c r="BR131" s="513"/>
      <c r="BS131" s="54">
        <v>50</v>
      </c>
      <c r="BT131" s="54">
        <v>4</v>
      </c>
      <c r="BU131" s="54">
        <v>25</v>
      </c>
      <c r="BV131" s="512">
        <f t="shared" si="35"/>
        <v>4</v>
      </c>
      <c r="BW131" s="512" t="str">
        <f t="shared" si="36"/>
        <v>50_4</v>
      </c>
      <c r="BX131" s="514" t="str">
        <f t="shared" si="37"/>
        <v>50_4</v>
      </c>
      <c r="BY131" s="514">
        <f t="shared" si="38"/>
        <v>3593</v>
      </c>
      <c r="BZ131" s="514">
        <f t="shared" si="52"/>
        <v>3737</v>
      </c>
      <c r="CA131" s="605">
        <f t="shared" si="53"/>
        <v>3665</v>
      </c>
      <c r="CB131" s="515">
        <f t="shared" si="39"/>
        <v>23.418530351437699</v>
      </c>
      <c r="CC131" s="5"/>
      <c r="CD131" s="5"/>
      <c r="CE131" s="5"/>
      <c r="CF131" s="5"/>
      <c r="CG131" s="5"/>
      <c r="CH131" s="5"/>
      <c r="CI131" s="6"/>
    </row>
    <row r="132" spans="1:87" ht="10.5" customHeight="1" x14ac:dyDescent="0.25">
      <c r="A132" s="512">
        <v>50</v>
      </c>
      <c r="B132" s="54">
        <v>5</v>
      </c>
      <c r="C132" s="54">
        <v>27</v>
      </c>
      <c r="D132" s="512">
        <f t="shared" si="40"/>
        <v>5</v>
      </c>
      <c r="E132" s="512" t="str">
        <f t="shared" si="41"/>
        <v>50_5</v>
      </c>
      <c r="F132" s="512">
        <v>3021</v>
      </c>
      <c r="G132" s="457"/>
      <c r="H132" s="54">
        <v>50</v>
      </c>
      <c r="I132" s="54">
        <v>5</v>
      </c>
      <c r="J132" s="54">
        <v>27</v>
      </c>
      <c r="K132" s="512">
        <f t="shared" si="27"/>
        <v>5</v>
      </c>
      <c r="L132" s="512" t="str">
        <f t="shared" si="28"/>
        <v>50_5</v>
      </c>
      <c r="M132" s="512">
        <v>3124</v>
      </c>
      <c r="N132" s="455"/>
      <c r="O132" s="54">
        <v>50</v>
      </c>
      <c r="P132" s="54">
        <v>5</v>
      </c>
      <c r="Q132" s="54">
        <v>27</v>
      </c>
      <c r="R132" s="512">
        <f t="shared" si="29"/>
        <v>5</v>
      </c>
      <c r="S132" s="512" t="str">
        <f t="shared" si="30"/>
        <v>50_5</v>
      </c>
      <c r="T132" s="512">
        <v>3222</v>
      </c>
      <c r="U132" s="457"/>
      <c r="V132" s="54">
        <v>50</v>
      </c>
      <c r="W132" s="54">
        <v>5</v>
      </c>
      <c r="X132" s="54">
        <v>27</v>
      </c>
      <c r="Y132" s="512">
        <f t="shared" si="31"/>
        <v>5</v>
      </c>
      <c r="Z132" s="512" t="str">
        <f t="shared" si="32"/>
        <v>50_5</v>
      </c>
      <c r="AA132" s="512">
        <v>3307</v>
      </c>
      <c r="AB132" s="513"/>
      <c r="AC132" s="54">
        <v>50</v>
      </c>
      <c r="AD132" s="54">
        <v>5</v>
      </c>
      <c r="AE132" s="54">
        <v>27</v>
      </c>
      <c r="AF132" s="512">
        <f t="shared" si="177"/>
        <v>5</v>
      </c>
      <c r="AG132" s="512" t="str">
        <f t="shared" si="34"/>
        <v>50_5</v>
      </c>
      <c r="AH132" s="512">
        <v>3413</v>
      </c>
      <c r="AI132" s="512"/>
      <c r="AJ132" s="512">
        <v>50</v>
      </c>
      <c r="AK132" s="512">
        <v>5</v>
      </c>
      <c r="AL132" s="54">
        <v>27</v>
      </c>
      <c r="AM132" s="512">
        <f t="shared" ref="AM132" si="245">AK132</f>
        <v>5</v>
      </c>
      <c r="AN132" s="512" t="str">
        <f t="shared" si="226"/>
        <v>50_5</v>
      </c>
      <c r="AO132" s="54">
        <v>3515</v>
      </c>
      <c r="AP132" s="490"/>
      <c r="AQ132" s="512">
        <v>50</v>
      </c>
      <c r="AR132" s="512">
        <v>5</v>
      </c>
      <c r="AS132" s="54">
        <v>27</v>
      </c>
      <c r="AT132" s="512">
        <f t="shared" ref="AT132" si="246">AR132</f>
        <v>5</v>
      </c>
      <c r="AU132" s="512" t="str">
        <f t="shared" si="228"/>
        <v>50_5</v>
      </c>
      <c r="AV132" s="54">
        <v>3620</v>
      </c>
      <c r="AW132" s="490"/>
      <c r="AX132" s="512">
        <v>50</v>
      </c>
      <c r="AY132" s="512">
        <v>5</v>
      </c>
      <c r="AZ132" s="54">
        <v>27</v>
      </c>
      <c r="BA132" s="512">
        <f t="shared" ref="BA132" si="247">AY132</f>
        <v>5</v>
      </c>
      <c r="BB132" s="512" t="str">
        <f t="shared" si="230"/>
        <v>50_5</v>
      </c>
      <c r="BC132" s="54">
        <v>3692</v>
      </c>
      <c r="BD132" s="490"/>
      <c r="BE132" s="512">
        <v>50</v>
      </c>
      <c r="BF132" s="512">
        <v>5</v>
      </c>
      <c r="BG132" s="54">
        <v>27</v>
      </c>
      <c r="BH132" s="512">
        <f t="shared" ref="BH132" si="248">BF132</f>
        <v>5</v>
      </c>
      <c r="BI132" s="512" t="str">
        <f t="shared" si="232"/>
        <v>50_5</v>
      </c>
      <c r="BJ132" s="54">
        <v>3766</v>
      </c>
      <c r="BK132" s="54"/>
      <c r="BL132" s="512">
        <v>50</v>
      </c>
      <c r="BM132" s="512">
        <v>5</v>
      </c>
      <c r="BN132" s="54">
        <v>27</v>
      </c>
      <c r="BO132" s="512">
        <f t="shared" si="50"/>
        <v>5</v>
      </c>
      <c r="BP132" s="512" t="str">
        <f t="shared" si="51"/>
        <v>50_5</v>
      </c>
      <c r="BQ132" s="54">
        <v>3917</v>
      </c>
      <c r="BR132" s="513"/>
      <c r="BS132" s="54">
        <v>50</v>
      </c>
      <c r="BT132" s="54">
        <v>5</v>
      </c>
      <c r="BU132" s="54">
        <v>27</v>
      </c>
      <c r="BV132" s="512">
        <f t="shared" si="35"/>
        <v>5</v>
      </c>
      <c r="BW132" s="512" t="str">
        <f t="shared" si="36"/>
        <v>50_5</v>
      </c>
      <c r="BX132" s="514" t="str">
        <f t="shared" si="37"/>
        <v>50_5</v>
      </c>
      <c r="BY132" s="514">
        <f t="shared" si="38"/>
        <v>3766</v>
      </c>
      <c r="BZ132" s="514">
        <f t="shared" si="52"/>
        <v>3917</v>
      </c>
      <c r="CA132" s="605">
        <f t="shared" si="53"/>
        <v>3841.5</v>
      </c>
      <c r="CB132" s="515">
        <f t="shared" si="39"/>
        <v>24.546325878594249</v>
      </c>
      <c r="CC132" s="5"/>
      <c r="CD132" s="5"/>
      <c r="CE132" s="5"/>
      <c r="CF132" s="5"/>
      <c r="CG132" s="5"/>
      <c r="CH132" s="5"/>
      <c r="CI132" s="6"/>
    </row>
    <row r="133" spans="1:87" ht="10.5" customHeight="1" x14ac:dyDescent="0.25">
      <c r="A133" s="512">
        <v>50</v>
      </c>
      <c r="B133" s="54">
        <v>6</v>
      </c>
      <c r="C133" s="54">
        <v>28</v>
      </c>
      <c r="D133" s="512">
        <f t="shared" si="40"/>
        <v>6</v>
      </c>
      <c r="E133" s="512" t="str">
        <f t="shared" si="41"/>
        <v>50_6</v>
      </c>
      <c r="F133" s="512">
        <v>3084</v>
      </c>
      <c r="G133" s="457"/>
      <c r="H133" s="54">
        <v>50</v>
      </c>
      <c r="I133" s="54">
        <v>6</v>
      </c>
      <c r="J133" s="54">
        <v>28</v>
      </c>
      <c r="K133" s="512">
        <f t="shared" si="27"/>
        <v>6</v>
      </c>
      <c r="L133" s="512" t="str">
        <f t="shared" si="28"/>
        <v>50_6</v>
      </c>
      <c r="M133" s="512">
        <v>3189</v>
      </c>
      <c r="N133" s="66"/>
      <c r="O133" s="54">
        <v>50</v>
      </c>
      <c r="P133" s="54">
        <v>6</v>
      </c>
      <c r="Q133" s="54">
        <v>28</v>
      </c>
      <c r="R133" s="512">
        <f t="shared" si="29"/>
        <v>6</v>
      </c>
      <c r="S133" s="512" t="str">
        <f t="shared" si="30"/>
        <v>50_6</v>
      </c>
      <c r="T133" s="512">
        <v>3289</v>
      </c>
      <c r="U133" s="66"/>
      <c r="V133" s="54">
        <v>50</v>
      </c>
      <c r="W133" s="54">
        <v>6</v>
      </c>
      <c r="X133" s="54">
        <v>28</v>
      </c>
      <c r="Y133" s="512">
        <f t="shared" si="31"/>
        <v>6</v>
      </c>
      <c r="Z133" s="512" t="str">
        <f t="shared" si="32"/>
        <v>50_6</v>
      </c>
      <c r="AA133" s="512">
        <v>3374</v>
      </c>
      <c r="AB133" s="513"/>
      <c r="AC133" s="54">
        <v>50</v>
      </c>
      <c r="AD133" s="54">
        <v>6</v>
      </c>
      <c r="AE133" s="54">
        <v>28</v>
      </c>
      <c r="AF133" s="512">
        <f t="shared" si="177"/>
        <v>6</v>
      </c>
      <c r="AG133" s="512" t="str">
        <f t="shared" si="34"/>
        <v>50_6</v>
      </c>
      <c r="AH133" s="512">
        <v>3482</v>
      </c>
      <c r="AI133" s="512"/>
      <c r="AJ133" s="512">
        <v>50</v>
      </c>
      <c r="AK133" s="512">
        <v>6</v>
      </c>
      <c r="AL133" s="54">
        <v>28</v>
      </c>
      <c r="AM133" s="512">
        <f t="shared" ref="AM133" si="249">AK133</f>
        <v>6</v>
      </c>
      <c r="AN133" s="512" t="str">
        <f t="shared" si="226"/>
        <v>50_6</v>
      </c>
      <c r="AO133" s="54">
        <v>3586</v>
      </c>
      <c r="AP133" s="490"/>
      <c r="AQ133" s="512">
        <v>50</v>
      </c>
      <c r="AR133" s="512">
        <v>6</v>
      </c>
      <c r="AS133" s="54">
        <v>28</v>
      </c>
      <c r="AT133" s="512">
        <f t="shared" ref="AT133" si="250">AR133</f>
        <v>6</v>
      </c>
      <c r="AU133" s="512" t="str">
        <f t="shared" si="228"/>
        <v>50_6</v>
      </c>
      <c r="AV133" s="54">
        <v>3694</v>
      </c>
      <c r="AW133" s="490"/>
      <c r="AX133" s="512">
        <v>50</v>
      </c>
      <c r="AY133" s="512">
        <v>6</v>
      </c>
      <c r="AZ133" s="54">
        <v>28</v>
      </c>
      <c r="BA133" s="512">
        <f t="shared" ref="BA133" si="251">AY133</f>
        <v>6</v>
      </c>
      <c r="BB133" s="512" t="str">
        <f t="shared" si="230"/>
        <v>50_6</v>
      </c>
      <c r="BC133" s="54">
        <v>3768</v>
      </c>
      <c r="BD133" s="490"/>
      <c r="BE133" s="512">
        <v>50</v>
      </c>
      <c r="BF133" s="512">
        <v>6</v>
      </c>
      <c r="BG133" s="54">
        <v>28</v>
      </c>
      <c r="BH133" s="512">
        <f t="shared" ref="BH133" si="252">BF133</f>
        <v>6</v>
      </c>
      <c r="BI133" s="512" t="str">
        <f t="shared" si="232"/>
        <v>50_6</v>
      </c>
      <c r="BJ133" s="54">
        <v>3843</v>
      </c>
      <c r="BK133" s="54"/>
      <c r="BL133" s="512">
        <v>50</v>
      </c>
      <c r="BM133" s="512">
        <v>6</v>
      </c>
      <c r="BN133" s="54">
        <v>28</v>
      </c>
      <c r="BO133" s="512">
        <f t="shared" si="50"/>
        <v>6</v>
      </c>
      <c r="BP133" s="512" t="str">
        <f t="shared" si="51"/>
        <v>50_6</v>
      </c>
      <c r="BQ133" s="54">
        <v>3997</v>
      </c>
      <c r="BR133" s="513"/>
      <c r="BS133" s="54">
        <v>50</v>
      </c>
      <c r="BT133" s="54">
        <v>6</v>
      </c>
      <c r="BU133" s="54">
        <v>28</v>
      </c>
      <c r="BV133" s="512">
        <f t="shared" si="35"/>
        <v>6</v>
      </c>
      <c r="BW133" s="512" t="str">
        <f t="shared" si="36"/>
        <v>50_6</v>
      </c>
      <c r="BX133" s="514" t="str">
        <f t="shared" si="37"/>
        <v>50_6</v>
      </c>
      <c r="BY133" s="514">
        <f t="shared" si="38"/>
        <v>3843</v>
      </c>
      <c r="BZ133" s="514">
        <f t="shared" si="52"/>
        <v>3997</v>
      </c>
      <c r="CA133" s="605">
        <f t="shared" si="53"/>
        <v>3920</v>
      </c>
      <c r="CB133" s="515">
        <f t="shared" si="39"/>
        <v>25.047923322683705</v>
      </c>
      <c r="CC133" s="5"/>
      <c r="CD133" s="5"/>
      <c r="CE133" s="5"/>
      <c r="CF133" s="5"/>
      <c r="CG133" s="5"/>
      <c r="CH133" s="5"/>
      <c r="CI133" s="6"/>
    </row>
    <row r="134" spans="1:87" ht="10.5" customHeight="1" x14ac:dyDescent="0.25">
      <c r="A134" s="512">
        <v>50</v>
      </c>
      <c r="B134" s="54">
        <v>7</v>
      </c>
      <c r="C134" s="54">
        <v>29</v>
      </c>
      <c r="D134" s="512">
        <f t="shared" si="40"/>
        <v>7</v>
      </c>
      <c r="E134" s="512" t="str">
        <f t="shared" si="41"/>
        <v>50_7</v>
      </c>
      <c r="F134" s="512">
        <v>3157</v>
      </c>
      <c r="G134" s="457"/>
      <c r="H134" s="54">
        <v>50</v>
      </c>
      <c r="I134" s="54">
        <v>7</v>
      </c>
      <c r="J134" s="54">
        <v>29</v>
      </c>
      <c r="K134" s="512">
        <f t="shared" si="27"/>
        <v>7</v>
      </c>
      <c r="L134" s="512" t="str">
        <f t="shared" si="28"/>
        <v>50_7</v>
      </c>
      <c r="M134" s="512">
        <v>3264</v>
      </c>
      <c r="N134" s="66"/>
      <c r="O134" s="54">
        <v>50</v>
      </c>
      <c r="P134" s="54">
        <v>7</v>
      </c>
      <c r="Q134" s="54">
        <v>29</v>
      </c>
      <c r="R134" s="512">
        <f t="shared" si="29"/>
        <v>7</v>
      </c>
      <c r="S134" s="512" t="str">
        <f t="shared" si="30"/>
        <v>50_7</v>
      </c>
      <c r="T134" s="512">
        <v>3367</v>
      </c>
      <c r="U134" s="66"/>
      <c r="V134" s="54">
        <v>50</v>
      </c>
      <c r="W134" s="54">
        <v>7</v>
      </c>
      <c r="X134" s="54">
        <v>29</v>
      </c>
      <c r="Y134" s="512">
        <f t="shared" si="31"/>
        <v>7</v>
      </c>
      <c r="Z134" s="512" t="str">
        <f t="shared" si="32"/>
        <v>50_7</v>
      </c>
      <c r="AA134" s="512">
        <v>3452</v>
      </c>
      <c r="AB134" s="513"/>
      <c r="AC134" s="54">
        <v>50</v>
      </c>
      <c r="AD134" s="54">
        <v>7</v>
      </c>
      <c r="AE134" s="54">
        <v>29</v>
      </c>
      <c r="AF134" s="512">
        <f t="shared" si="177"/>
        <v>7</v>
      </c>
      <c r="AG134" s="512" t="str">
        <f t="shared" si="34"/>
        <v>50_7</v>
      </c>
      <c r="AH134" s="512">
        <v>3562</v>
      </c>
      <c r="AI134" s="512"/>
      <c r="AJ134" s="512">
        <v>50</v>
      </c>
      <c r="AK134" s="512">
        <v>7</v>
      </c>
      <c r="AL134" s="54">
        <v>29</v>
      </c>
      <c r="AM134" s="512">
        <f t="shared" ref="AM134" si="253">AK134</f>
        <v>7</v>
      </c>
      <c r="AN134" s="512" t="str">
        <f t="shared" si="226"/>
        <v>50_7</v>
      </c>
      <c r="AO134" s="54">
        <v>3669</v>
      </c>
      <c r="AP134" s="490"/>
      <c r="AQ134" s="512">
        <v>50</v>
      </c>
      <c r="AR134" s="512">
        <v>7</v>
      </c>
      <c r="AS134" s="54">
        <v>29</v>
      </c>
      <c r="AT134" s="512">
        <f t="shared" ref="AT134" si="254">AR134</f>
        <v>7</v>
      </c>
      <c r="AU134" s="512" t="str">
        <f t="shared" si="228"/>
        <v>50_7</v>
      </c>
      <c r="AV134" s="54">
        <v>3779</v>
      </c>
      <c r="AW134" s="490"/>
      <c r="AX134" s="512">
        <v>50</v>
      </c>
      <c r="AY134" s="512">
        <v>7</v>
      </c>
      <c r="AZ134" s="54">
        <v>29</v>
      </c>
      <c r="BA134" s="512">
        <f t="shared" ref="BA134" si="255">AY134</f>
        <v>7</v>
      </c>
      <c r="BB134" s="512" t="str">
        <f t="shared" si="230"/>
        <v>50_7</v>
      </c>
      <c r="BC134" s="54">
        <v>3855</v>
      </c>
      <c r="BD134" s="490"/>
      <c r="BE134" s="512">
        <v>50</v>
      </c>
      <c r="BF134" s="512">
        <v>7</v>
      </c>
      <c r="BG134" s="54">
        <v>29</v>
      </c>
      <c r="BH134" s="512">
        <f t="shared" ref="BH134" si="256">BF134</f>
        <v>7</v>
      </c>
      <c r="BI134" s="512" t="str">
        <f t="shared" si="232"/>
        <v>50_7</v>
      </c>
      <c r="BJ134" s="54">
        <v>3932</v>
      </c>
      <c r="BK134" s="54"/>
      <c r="BL134" s="512">
        <v>50</v>
      </c>
      <c r="BM134" s="512">
        <v>7</v>
      </c>
      <c r="BN134" s="54">
        <v>29</v>
      </c>
      <c r="BO134" s="512">
        <f t="shared" si="50"/>
        <v>7</v>
      </c>
      <c r="BP134" s="512" t="str">
        <f t="shared" si="51"/>
        <v>50_7</v>
      </c>
      <c r="BQ134" s="54">
        <v>4089</v>
      </c>
      <c r="BR134" s="513"/>
      <c r="BS134" s="54">
        <v>50</v>
      </c>
      <c r="BT134" s="54">
        <v>7</v>
      </c>
      <c r="BU134" s="54">
        <v>29</v>
      </c>
      <c r="BV134" s="512">
        <f t="shared" si="35"/>
        <v>7</v>
      </c>
      <c r="BW134" s="512" t="str">
        <f t="shared" si="36"/>
        <v>50_7</v>
      </c>
      <c r="BX134" s="514" t="str">
        <f t="shared" si="37"/>
        <v>50_7</v>
      </c>
      <c r="BY134" s="514">
        <f t="shared" si="38"/>
        <v>3932</v>
      </c>
      <c r="BZ134" s="514">
        <f t="shared" si="52"/>
        <v>4089</v>
      </c>
      <c r="CA134" s="605">
        <f t="shared" si="53"/>
        <v>4010.5</v>
      </c>
      <c r="CB134" s="515">
        <f t="shared" si="39"/>
        <v>25.626198083067091</v>
      </c>
      <c r="CC134" s="5"/>
      <c r="CD134" s="5"/>
      <c r="CE134" s="5"/>
      <c r="CF134" s="5"/>
      <c r="CG134" s="5"/>
      <c r="CH134" s="5"/>
      <c r="CI134" s="6"/>
    </row>
    <row r="135" spans="1:87" ht="10.5" customHeight="1" x14ac:dyDescent="0.25">
      <c r="A135" s="512">
        <v>50</v>
      </c>
      <c r="B135" s="54">
        <v>8</v>
      </c>
      <c r="C135" s="54">
        <v>30</v>
      </c>
      <c r="D135" s="512">
        <f t="shared" si="40"/>
        <v>8</v>
      </c>
      <c r="E135" s="512" t="str">
        <f t="shared" si="41"/>
        <v>50_8</v>
      </c>
      <c r="F135" s="512">
        <v>3227</v>
      </c>
      <c r="G135" s="457"/>
      <c r="H135" s="54">
        <v>50</v>
      </c>
      <c r="I135" s="54">
        <v>8</v>
      </c>
      <c r="J135" s="54">
        <v>30</v>
      </c>
      <c r="K135" s="512">
        <f t="shared" si="27"/>
        <v>8</v>
      </c>
      <c r="L135" s="512" t="str">
        <f t="shared" si="28"/>
        <v>50_8</v>
      </c>
      <c r="M135" s="512">
        <v>3337</v>
      </c>
      <c r="N135" s="66"/>
      <c r="O135" s="54">
        <v>50</v>
      </c>
      <c r="P135" s="54">
        <v>8</v>
      </c>
      <c r="Q135" s="54">
        <v>30</v>
      </c>
      <c r="R135" s="512">
        <f t="shared" si="29"/>
        <v>8</v>
      </c>
      <c r="S135" s="512" t="str">
        <f t="shared" si="30"/>
        <v>50_8</v>
      </c>
      <c r="T135" s="512">
        <v>3442</v>
      </c>
      <c r="U135" s="457"/>
      <c r="V135" s="54">
        <v>50</v>
      </c>
      <c r="W135" s="54">
        <v>8</v>
      </c>
      <c r="X135" s="54">
        <v>30</v>
      </c>
      <c r="Y135" s="512">
        <f t="shared" si="31"/>
        <v>8</v>
      </c>
      <c r="Z135" s="512" t="str">
        <f t="shared" si="32"/>
        <v>50_8</v>
      </c>
      <c r="AA135" s="512">
        <v>3527</v>
      </c>
      <c r="AB135" s="513"/>
      <c r="AC135" s="54">
        <v>50</v>
      </c>
      <c r="AD135" s="54">
        <v>8</v>
      </c>
      <c r="AE135" s="54">
        <v>30</v>
      </c>
      <c r="AF135" s="512">
        <f t="shared" si="177"/>
        <v>8</v>
      </c>
      <c r="AG135" s="512" t="str">
        <f t="shared" si="34"/>
        <v>50_8</v>
      </c>
      <c r="AH135" s="512">
        <v>3640</v>
      </c>
      <c r="AI135" s="512"/>
      <c r="AJ135" s="512">
        <v>50</v>
      </c>
      <c r="AK135" s="512">
        <v>8</v>
      </c>
      <c r="AL135" s="54">
        <v>30</v>
      </c>
      <c r="AM135" s="512">
        <f t="shared" ref="AM135" si="257">AK135</f>
        <v>8</v>
      </c>
      <c r="AN135" s="512" t="str">
        <f t="shared" si="226"/>
        <v>50_8</v>
      </c>
      <c r="AO135" s="54">
        <v>3749</v>
      </c>
      <c r="AP135" s="490"/>
      <c r="AQ135" s="512">
        <v>50</v>
      </c>
      <c r="AR135" s="512">
        <v>8</v>
      </c>
      <c r="AS135" s="54">
        <v>30</v>
      </c>
      <c r="AT135" s="512">
        <f t="shared" ref="AT135" si="258">AR135</f>
        <v>8</v>
      </c>
      <c r="AU135" s="512" t="str">
        <f t="shared" si="228"/>
        <v>50_8</v>
      </c>
      <c r="AV135" s="54">
        <v>3861</v>
      </c>
      <c r="AW135" s="490"/>
      <c r="AX135" s="512">
        <v>50</v>
      </c>
      <c r="AY135" s="512">
        <v>8</v>
      </c>
      <c r="AZ135" s="54">
        <v>30</v>
      </c>
      <c r="BA135" s="512">
        <f t="shared" ref="BA135" si="259">AY135</f>
        <v>8</v>
      </c>
      <c r="BB135" s="512" t="str">
        <f t="shared" si="230"/>
        <v>50_8</v>
      </c>
      <c r="BC135" s="54">
        <v>3938</v>
      </c>
      <c r="BD135" s="490"/>
      <c r="BE135" s="512">
        <v>50</v>
      </c>
      <c r="BF135" s="512">
        <v>8</v>
      </c>
      <c r="BG135" s="54">
        <v>30</v>
      </c>
      <c r="BH135" s="512">
        <f t="shared" ref="BH135" si="260">BF135</f>
        <v>8</v>
      </c>
      <c r="BI135" s="512" t="str">
        <f t="shared" si="232"/>
        <v>50_8</v>
      </c>
      <c r="BJ135" s="54">
        <v>4017</v>
      </c>
      <c r="BK135" s="54"/>
      <c r="BL135" s="512">
        <v>50</v>
      </c>
      <c r="BM135" s="512">
        <v>8</v>
      </c>
      <c r="BN135" s="54">
        <v>30</v>
      </c>
      <c r="BO135" s="512">
        <f t="shared" si="50"/>
        <v>8</v>
      </c>
      <c r="BP135" s="512" t="str">
        <f t="shared" si="51"/>
        <v>50_8</v>
      </c>
      <c r="BQ135" s="54">
        <v>4178</v>
      </c>
      <c r="BR135" s="513"/>
      <c r="BS135" s="54">
        <v>50</v>
      </c>
      <c r="BT135" s="54">
        <v>8</v>
      </c>
      <c r="BU135" s="54">
        <v>30</v>
      </c>
      <c r="BV135" s="512">
        <f t="shared" si="35"/>
        <v>8</v>
      </c>
      <c r="BW135" s="512" t="str">
        <f t="shared" si="36"/>
        <v>50_8</v>
      </c>
      <c r="BX135" s="514" t="str">
        <f t="shared" si="37"/>
        <v>50_8</v>
      </c>
      <c r="BY135" s="514">
        <f t="shared" si="38"/>
        <v>4017</v>
      </c>
      <c r="BZ135" s="514">
        <f t="shared" si="52"/>
        <v>4178</v>
      </c>
      <c r="CA135" s="605">
        <f t="shared" si="53"/>
        <v>4097.5</v>
      </c>
      <c r="CB135" s="515">
        <f t="shared" si="39"/>
        <v>26.182108626198083</v>
      </c>
      <c r="CC135" s="5"/>
      <c r="CD135" s="5"/>
      <c r="CE135" s="5"/>
      <c r="CF135" s="5"/>
      <c r="CG135" s="5"/>
      <c r="CH135" s="5"/>
      <c r="CI135" s="6"/>
    </row>
    <row r="136" spans="1:87" ht="10.5" customHeight="1" x14ac:dyDescent="0.25">
      <c r="A136" s="512">
        <v>50</v>
      </c>
      <c r="B136" s="54">
        <v>9</v>
      </c>
      <c r="C136" s="54">
        <v>31</v>
      </c>
      <c r="D136" s="512">
        <f t="shared" si="40"/>
        <v>9</v>
      </c>
      <c r="E136" s="512" t="str">
        <f t="shared" si="41"/>
        <v>50_9</v>
      </c>
      <c r="F136" s="512">
        <v>3294</v>
      </c>
      <c r="G136" s="457"/>
      <c r="H136" s="54">
        <v>50</v>
      </c>
      <c r="I136" s="54">
        <v>9</v>
      </c>
      <c r="J136" s="54">
        <v>31</v>
      </c>
      <c r="K136" s="512">
        <f t="shared" si="27"/>
        <v>9</v>
      </c>
      <c r="L136" s="512" t="str">
        <f t="shared" si="28"/>
        <v>50_9</v>
      </c>
      <c r="M136" s="512">
        <v>3406</v>
      </c>
      <c r="N136" s="66"/>
      <c r="O136" s="54">
        <v>50</v>
      </c>
      <c r="P136" s="54">
        <v>9</v>
      </c>
      <c r="Q136" s="54">
        <v>31</v>
      </c>
      <c r="R136" s="512">
        <f t="shared" si="29"/>
        <v>9</v>
      </c>
      <c r="S136" s="512" t="str">
        <f t="shared" si="30"/>
        <v>50_9</v>
      </c>
      <c r="T136" s="512">
        <v>3513</v>
      </c>
      <c r="U136" s="66"/>
      <c r="V136" s="54">
        <v>50</v>
      </c>
      <c r="W136" s="54">
        <v>9</v>
      </c>
      <c r="X136" s="54">
        <v>31</v>
      </c>
      <c r="Y136" s="512">
        <f t="shared" si="31"/>
        <v>9</v>
      </c>
      <c r="Z136" s="512" t="str">
        <f t="shared" si="32"/>
        <v>50_9</v>
      </c>
      <c r="AA136" s="512">
        <v>3598</v>
      </c>
      <c r="AB136" s="513"/>
      <c r="AC136" s="54">
        <v>50</v>
      </c>
      <c r="AD136" s="54">
        <v>9</v>
      </c>
      <c r="AE136" s="54">
        <v>31</v>
      </c>
      <c r="AF136" s="512">
        <f t="shared" si="177"/>
        <v>9</v>
      </c>
      <c r="AG136" s="512" t="str">
        <f t="shared" si="34"/>
        <v>50_9</v>
      </c>
      <c r="AH136" s="512">
        <v>3713</v>
      </c>
      <c r="AI136" s="512"/>
      <c r="AJ136" s="512">
        <v>50</v>
      </c>
      <c r="AK136" s="512">
        <v>9</v>
      </c>
      <c r="AL136" s="54">
        <v>31</v>
      </c>
      <c r="AM136" s="512">
        <f t="shared" ref="AM136" si="261">AK136</f>
        <v>9</v>
      </c>
      <c r="AN136" s="512" t="str">
        <f t="shared" si="226"/>
        <v>50_9</v>
      </c>
      <c r="AO136" s="54">
        <v>3824</v>
      </c>
      <c r="AP136" s="490"/>
      <c r="AQ136" s="512">
        <v>50</v>
      </c>
      <c r="AR136" s="512">
        <v>9</v>
      </c>
      <c r="AS136" s="54">
        <v>31</v>
      </c>
      <c r="AT136" s="512">
        <f t="shared" ref="AT136" si="262">AR136</f>
        <v>9</v>
      </c>
      <c r="AU136" s="512" t="str">
        <f t="shared" si="228"/>
        <v>50_9</v>
      </c>
      <c r="AV136" s="54">
        <v>3939</v>
      </c>
      <c r="AW136" s="490"/>
      <c r="AX136" s="512">
        <v>50</v>
      </c>
      <c r="AY136" s="512">
        <v>9</v>
      </c>
      <c r="AZ136" s="54">
        <v>31</v>
      </c>
      <c r="BA136" s="512">
        <f t="shared" ref="BA136" si="263">AY136</f>
        <v>9</v>
      </c>
      <c r="BB136" s="512" t="str">
        <f t="shared" si="230"/>
        <v>50_9</v>
      </c>
      <c r="BC136" s="54">
        <v>4018</v>
      </c>
      <c r="BD136" s="490"/>
      <c r="BE136" s="512">
        <v>50</v>
      </c>
      <c r="BF136" s="512">
        <v>9</v>
      </c>
      <c r="BG136" s="54">
        <v>31</v>
      </c>
      <c r="BH136" s="512">
        <f t="shared" ref="BH136" si="264">BF136</f>
        <v>9</v>
      </c>
      <c r="BI136" s="512" t="str">
        <f t="shared" si="232"/>
        <v>50_9</v>
      </c>
      <c r="BJ136" s="54">
        <v>4098</v>
      </c>
      <c r="BK136" s="54"/>
      <c r="BL136" s="512">
        <v>50</v>
      </c>
      <c r="BM136" s="512">
        <v>9</v>
      </c>
      <c r="BN136" s="54">
        <v>31</v>
      </c>
      <c r="BO136" s="512">
        <f t="shared" si="50"/>
        <v>9</v>
      </c>
      <c r="BP136" s="512" t="str">
        <f t="shared" si="51"/>
        <v>50_9</v>
      </c>
      <c r="BQ136" s="54">
        <v>4262</v>
      </c>
      <c r="BR136" s="513"/>
      <c r="BS136" s="54">
        <v>50</v>
      </c>
      <c r="BT136" s="54">
        <v>9</v>
      </c>
      <c r="BU136" s="54">
        <v>31</v>
      </c>
      <c r="BV136" s="512">
        <f t="shared" si="35"/>
        <v>9</v>
      </c>
      <c r="BW136" s="512" t="str">
        <f t="shared" si="36"/>
        <v>50_9</v>
      </c>
      <c r="BX136" s="514" t="str">
        <f t="shared" si="37"/>
        <v>50_9</v>
      </c>
      <c r="BY136" s="514">
        <f t="shared" si="38"/>
        <v>4098</v>
      </c>
      <c r="BZ136" s="514">
        <f t="shared" si="52"/>
        <v>4262</v>
      </c>
      <c r="CA136" s="605">
        <f t="shared" si="53"/>
        <v>4180</v>
      </c>
      <c r="CB136" s="515">
        <f t="shared" si="39"/>
        <v>26.709265175718851</v>
      </c>
      <c r="CC136" s="5"/>
      <c r="CD136" s="5"/>
      <c r="CE136" s="5"/>
      <c r="CF136" s="5"/>
      <c r="CG136" s="5"/>
      <c r="CH136" s="5"/>
      <c r="CI136" s="6"/>
    </row>
    <row r="137" spans="1:87" ht="10.5" customHeight="1" x14ac:dyDescent="0.25">
      <c r="A137" s="512">
        <v>50</v>
      </c>
      <c r="B137" s="54">
        <v>10</v>
      </c>
      <c r="C137" s="54">
        <v>32</v>
      </c>
      <c r="D137" s="512">
        <f t="shared" si="40"/>
        <v>10</v>
      </c>
      <c r="E137" s="512" t="str">
        <f t="shared" si="41"/>
        <v>50_10</v>
      </c>
      <c r="F137" s="512">
        <v>3364</v>
      </c>
      <c r="G137" s="457"/>
      <c r="H137" s="54">
        <v>50</v>
      </c>
      <c r="I137" s="54">
        <v>10</v>
      </c>
      <c r="J137" s="54">
        <v>32</v>
      </c>
      <c r="K137" s="512">
        <f t="shared" si="27"/>
        <v>10</v>
      </c>
      <c r="L137" s="512" t="str">
        <f t="shared" si="28"/>
        <v>50_10</v>
      </c>
      <c r="M137" s="512">
        <v>3478</v>
      </c>
      <c r="N137" s="66"/>
      <c r="O137" s="54">
        <v>50</v>
      </c>
      <c r="P137" s="54">
        <v>10</v>
      </c>
      <c r="Q137" s="54">
        <v>32</v>
      </c>
      <c r="R137" s="512">
        <f t="shared" si="29"/>
        <v>10</v>
      </c>
      <c r="S137" s="512" t="str">
        <f t="shared" si="30"/>
        <v>50_10</v>
      </c>
      <c r="T137" s="512">
        <v>3588</v>
      </c>
      <c r="U137" s="66"/>
      <c r="V137" s="54">
        <v>50</v>
      </c>
      <c r="W137" s="54">
        <v>10</v>
      </c>
      <c r="X137" s="54">
        <v>32</v>
      </c>
      <c r="Y137" s="512">
        <f t="shared" si="31"/>
        <v>10</v>
      </c>
      <c r="Z137" s="512" t="str">
        <f t="shared" si="32"/>
        <v>50_10</v>
      </c>
      <c r="AA137" s="512">
        <v>3673</v>
      </c>
      <c r="AB137" s="513"/>
      <c r="AC137" s="54">
        <v>50</v>
      </c>
      <c r="AD137" s="54">
        <v>10</v>
      </c>
      <c r="AE137" s="54">
        <v>32</v>
      </c>
      <c r="AF137" s="512">
        <f t="shared" si="177"/>
        <v>10</v>
      </c>
      <c r="AG137" s="512" t="str">
        <f t="shared" si="34"/>
        <v>50_10</v>
      </c>
      <c r="AH137" s="512">
        <v>3791</v>
      </c>
      <c r="AI137" s="512"/>
      <c r="AJ137" s="512">
        <v>50</v>
      </c>
      <c r="AK137" s="512">
        <v>10</v>
      </c>
      <c r="AL137" s="54">
        <v>32</v>
      </c>
      <c r="AM137" s="512">
        <f t="shared" ref="AM137" si="265">AK137</f>
        <v>10</v>
      </c>
      <c r="AN137" s="512" t="str">
        <f t="shared" si="226"/>
        <v>50_10</v>
      </c>
      <c r="AO137" s="54">
        <v>3905</v>
      </c>
      <c r="AP137" s="490"/>
      <c r="AQ137" s="512">
        <v>50</v>
      </c>
      <c r="AR137" s="512">
        <v>10</v>
      </c>
      <c r="AS137" s="54">
        <v>32</v>
      </c>
      <c r="AT137" s="512">
        <f t="shared" ref="AT137" si="266">AR137</f>
        <v>10</v>
      </c>
      <c r="AU137" s="512" t="str">
        <f t="shared" si="228"/>
        <v>50_10</v>
      </c>
      <c r="AV137" s="54">
        <v>4022</v>
      </c>
      <c r="AW137" s="490"/>
      <c r="AX137" s="512">
        <v>50</v>
      </c>
      <c r="AY137" s="512">
        <v>10</v>
      </c>
      <c r="AZ137" s="54">
        <v>32</v>
      </c>
      <c r="BA137" s="512">
        <f t="shared" ref="BA137" si="267">AY137</f>
        <v>10</v>
      </c>
      <c r="BB137" s="512" t="str">
        <f t="shared" si="230"/>
        <v>50_10</v>
      </c>
      <c r="BC137" s="54">
        <v>4102</v>
      </c>
      <c r="BD137" s="490"/>
      <c r="BE137" s="512">
        <v>50</v>
      </c>
      <c r="BF137" s="512">
        <v>10</v>
      </c>
      <c r="BG137" s="54">
        <v>32</v>
      </c>
      <c r="BH137" s="512">
        <f t="shared" ref="BH137" si="268">BF137</f>
        <v>10</v>
      </c>
      <c r="BI137" s="512" t="str">
        <f t="shared" si="232"/>
        <v>50_10</v>
      </c>
      <c r="BJ137" s="54">
        <v>4184</v>
      </c>
      <c r="BK137" s="54"/>
      <c r="BL137" s="512">
        <v>50</v>
      </c>
      <c r="BM137" s="512">
        <v>10</v>
      </c>
      <c r="BN137" s="54">
        <v>32</v>
      </c>
      <c r="BO137" s="512">
        <f t="shared" si="50"/>
        <v>10</v>
      </c>
      <c r="BP137" s="512" t="str">
        <f t="shared" si="51"/>
        <v>50_10</v>
      </c>
      <c r="BQ137" s="54">
        <v>4351</v>
      </c>
      <c r="BR137" s="513"/>
      <c r="BS137" s="54">
        <v>50</v>
      </c>
      <c r="BT137" s="54">
        <v>10</v>
      </c>
      <c r="BU137" s="54">
        <v>32</v>
      </c>
      <c r="BV137" s="512">
        <f t="shared" si="35"/>
        <v>10</v>
      </c>
      <c r="BW137" s="512" t="str">
        <f t="shared" si="36"/>
        <v>50_10</v>
      </c>
      <c r="BX137" s="514" t="str">
        <f t="shared" si="37"/>
        <v>50_10</v>
      </c>
      <c r="BY137" s="514">
        <f t="shared" si="38"/>
        <v>4184</v>
      </c>
      <c r="BZ137" s="514">
        <f t="shared" si="52"/>
        <v>4351</v>
      </c>
      <c r="CA137" s="605">
        <f t="shared" si="53"/>
        <v>4267.5</v>
      </c>
      <c r="CB137" s="515">
        <f t="shared" si="39"/>
        <v>27.268370607028753</v>
      </c>
      <c r="CC137" s="5"/>
      <c r="CD137" s="5"/>
      <c r="CE137" s="5"/>
      <c r="CF137" s="5"/>
      <c r="CG137" s="5"/>
      <c r="CH137" s="5"/>
      <c r="CI137" s="6"/>
    </row>
    <row r="138" spans="1:87" ht="10.5" customHeight="1" x14ac:dyDescent="0.25">
      <c r="A138" s="512">
        <v>50</v>
      </c>
      <c r="B138" s="54">
        <v>11</v>
      </c>
      <c r="C138" s="54">
        <v>33</v>
      </c>
      <c r="D138" s="512">
        <f t="shared" si="40"/>
        <v>11</v>
      </c>
      <c r="E138" s="512" t="str">
        <f t="shared" si="41"/>
        <v>50_11</v>
      </c>
      <c r="F138" s="512">
        <v>3432</v>
      </c>
      <c r="G138" s="457"/>
      <c r="H138" s="54">
        <v>50</v>
      </c>
      <c r="I138" s="54">
        <v>11</v>
      </c>
      <c r="J138" s="54">
        <v>33</v>
      </c>
      <c r="K138" s="512">
        <f t="shared" si="27"/>
        <v>11</v>
      </c>
      <c r="L138" s="512" t="str">
        <f t="shared" si="28"/>
        <v>50_11</v>
      </c>
      <c r="M138" s="512">
        <v>3549</v>
      </c>
      <c r="N138" s="66"/>
      <c r="O138" s="54">
        <v>50</v>
      </c>
      <c r="P138" s="54">
        <v>11</v>
      </c>
      <c r="Q138" s="54">
        <v>33</v>
      </c>
      <c r="R138" s="512">
        <f t="shared" si="29"/>
        <v>11</v>
      </c>
      <c r="S138" s="512" t="str">
        <f t="shared" si="30"/>
        <v>50_11</v>
      </c>
      <c r="T138" s="512">
        <v>3661</v>
      </c>
      <c r="U138" s="457"/>
      <c r="V138" s="54">
        <v>50</v>
      </c>
      <c r="W138" s="54">
        <v>11</v>
      </c>
      <c r="X138" s="54">
        <v>33</v>
      </c>
      <c r="Y138" s="512">
        <f t="shared" si="31"/>
        <v>11</v>
      </c>
      <c r="Z138" s="512" t="str">
        <f t="shared" si="32"/>
        <v>50_11</v>
      </c>
      <c r="AA138" s="512">
        <v>3746</v>
      </c>
      <c r="AB138" s="513"/>
      <c r="AC138" s="54">
        <v>50</v>
      </c>
      <c r="AD138" s="54">
        <v>11</v>
      </c>
      <c r="AE138" s="54">
        <v>33</v>
      </c>
      <c r="AF138" s="512">
        <f t="shared" si="177"/>
        <v>11</v>
      </c>
      <c r="AG138" s="512" t="str">
        <f t="shared" si="34"/>
        <v>50_11</v>
      </c>
      <c r="AH138" s="512">
        <v>3866</v>
      </c>
      <c r="AI138" s="512"/>
      <c r="AJ138" s="512">
        <v>50</v>
      </c>
      <c r="AK138" s="512">
        <v>11</v>
      </c>
      <c r="AL138" s="54">
        <v>33</v>
      </c>
      <c r="AM138" s="512">
        <f t="shared" ref="AM138" si="269">AK138</f>
        <v>11</v>
      </c>
      <c r="AN138" s="512" t="str">
        <f t="shared" si="226"/>
        <v>50_11</v>
      </c>
      <c r="AO138" s="54">
        <v>3982</v>
      </c>
      <c r="AP138" s="490"/>
      <c r="AQ138" s="512">
        <v>50</v>
      </c>
      <c r="AR138" s="512">
        <v>11</v>
      </c>
      <c r="AS138" s="54">
        <v>33</v>
      </c>
      <c r="AT138" s="512">
        <f t="shared" ref="AT138" si="270">AR138</f>
        <v>11</v>
      </c>
      <c r="AU138" s="512" t="str">
        <f t="shared" si="228"/>
        <v>50_11</v>
      </c>
      <c r="AV138" s="54">
        <v>4101</v>
      </c>
      <c r="AW138" s="490"/>
      <c r="AX138" s="512">
        <v>50</v>
      </c>
      <c r="AY138" s="512">
        <v>11</v>
      </c>
      <c r="AZ138" s="54">
        <v>33</v>
      </c>
      <c r="BA138" s="512">
        <f t="shared" ref="BA138" si="271">AY138</f>
        <v>11</v>
      </c>
      <c r="BB138" s="512" t="str">
        <f t="shared" si="230"/>
        <v>50_11</v>
      </c>
      <c r="BC138" s="54">
        <v>4183</v>
      </c>
      <c r="BD138" s="490"/>
      <c r="BE138" s="512">
        <v>50</v>
      </c>
      <c r="BF138" s="512">
        <v>11</v>
      </c>
      <c r="BG138" s="54">
        <v>33</v>
      </c>
      <c r="BH138" s="512">
        <f t="shared" ref="BH138" si="272">BF138</f>
        <v>11</v>
      </c>
      <c r="BI138" s="512" t="str">
        <f t="shared" si="232"/>
        <v>50_11</v>
      </c>
      <c r="BJ138" s="54">
        <v>4267</v>
      </c>
      <c r="BK138" s="54"/>
      <c r="BL138" s="512">
        <v>50</v>
      </c>
      <c r="BM138" s="512">
        <v>11</v>
      </c>
      <c r="BN138" s="54">
        <v>33</v>
      </c>
      <c r="BO138" s="512">
        <f t="shared" si="50"/>
        <v>11</v>
      </c>
      <c r="BP138" s="512" t="str">
        <f t="shared" si="51"/>
        <v>50_11</v>
      </c>
      <c r="BQ138" s="54">
        <v>4438</v>
      </c>
      <c r="BR138" s="513"/>
      <c r="BS138" s="54">
        <v>50</v>
      </c>
      <c r="BT138" s="54">
        <v>11</v>
      </c>
      <c r="BU138" s="54">
        <v>33</v>
      </c>
      <c r="BV138" s="512">
        <f t="shared" si="35"/>
        <v>11</v>
      </c>
      <c r="BW138" s="512" t="str">
        <f t="shared" si="36"/>
        <v>50_11</v>
      </c>
      <c r="BX138" s="514" t="str">
        <f t="shared" si="37"/>
        <v>50_11</v>
      </c>
      <c r="BY138" s="514">
        <f t="shared" si="38"/>
        <v>4267</v>
      </c>
      <c r="BZ138" s="514">
        <f t="shared" si="52"/>
        <v>4438</v>
      </c>
      <c r="CA138" s="605">
        <f t="shared" si="53"/>
        <v>4352.5</v>
      </c>
      <c r="CB138" s="515">
        <f t="shared" si="39"/>
        <v>27.811501597444089</v>
      </c>
      <c r="CC138" s="5"/>
      <c r="CD138" s="5"/>
      <c r="CE138" s="5"/>
      <c r="CF138" s="5"/>
      <c r="CG138" s="5"/>
      <c r="CH138" s="5"/>
      <c r="CI138" s="6"/>
    </row>
    <row r="139" spans="1:87" ht="10.5" customHeight="1" x14ac:dyDescent="0.25">
      <c r="A139" s="512">
        <v>50</v>
      </c>
      <c r="B139" s="54">
        <v>12</v>
      </c>
      <c r="C139" s="54">
        <v>34</v>
      </c>
      <c r="D139" s="512">
        <f t="shared" si="40"/>
        <v>12</v>
      </c>
      <c r="E139" s="512" t="str">
        <f t="shared" si="41"/>
        <v>50_12</v>
      </c>
      <c r="F139" s="512">
        <v>3505</v>
      </c>
      <c r="G139" s="457"/>
      <c r="H139" s="54">
        <v>50</v>
      </c>
      <c r="I139" s="54">
        <v>12</v>
      </c>
      <c r="J139" s="54">
        <v>34</v>
      </c>
      <c r="K139" s="512">
        <f t="shared" si="27"/>
        <v>12</v>
      </c>
      <c r="L139" s="512" t="str">
        <f t="shared" si="28"/>
        <v>50_12</v>
      </c>
      <c r="M139" s="512">
        <v>3624</v>
      </c>
      <c r="N139" s="66"/>
      <c r="O139" s="54">
        <v>50</v>
      </c>
      <c r="P139" s="54">
        <v>12</v>
      </c>
      <c r="Q139" s="54">
        <v>34</v>
      </c>
      <c r="R139" s="512">
        <f t="shared" si="29"/>
        <v>12</v>
      </c>
      <c r="S139" s="512" t="str">
        <f t="shared" si="30"/>
        <v>50_12</v>
      </c>
      <c r="T139" s="512">
        <v>3738</v>
      </c>
      <c r="U139" s="66"/>
      <c r="V139" s="54">
        <v>50</v>
      </c>
      <c r="W139" s="54">
        <v>12</v>
      </c>
      <c r="X139" s="54">
        <v>34</v>
      </c>
      <c r="Y139" s="512">
        <f t="shared" si="31"/>
        <v>12</v>
      </c>
      <c r="Z139" s="512" t="str">
        <f t="shared" si="32"/>
        <v>50_12</v>
      </c>
      <c r="AA139" s="512">
        <v>3823</v>
      </c>
      <c r="AB139" s="513"/>
      <c r="AC139" s="54">
        <v>50</v>
      </c>
      <c r="AD139" s="54">
        <v>12</v>
      </c>
      <c r="AE139" s="54">
        <v>34</v>
      </c>
      <c r="AF139" s="512">
        <f t="shared" si="177"/>
        <v>12</v>
      </c>
      <c r="AG139" s="512" t="str">
        <f t="shared" si="34"/>
        <v>50_12</v>
      </c>
      <c r="AH139" s="512">
        <v>3945</v>
      </c>
      <c r="AI139" s="512"/>
      <c r="AJ139" s="512">
        <v>50</v>
      </c>
      <c r="AK139" s="512">
        <v>12</v>
      </c>
      <c r="AL139" s="54">
        <v>34</v>
      </c>
      <c r="AM139" s="512">
        <f t="shared" ref="AM139" si="273">AK139</f>
        <v>12</v>
      </c>
      <c r="AN139" s="512" t="str">
        <f t="shared" si="226"/>
        <v>50_12</v>
      </c>
      <c r="AO139" s="54">
        <v>4063</v>
      </c>
      <c r="AP139" s="490"/>
      <c r="AQ139" s="512">
        <v>50</v>
      </c>
      <c r="AR139" s="512">
        <v>12</v>
      </c>
      <c r="AS139" s="54">
        <v>34</v>
      </c>
      <c r="AT139" s="512">
        <f t="shared" ref="AT139" si="274">AR139</f>
        <v>12</v>
      </c>
      <c r="AU139" s="512" t="str">
        <f t="shared" si="228"/>
        <v>50_12</v>
      </c>
      <c r="AV139" s="54">
        <v>4185</v>
      </c>
      <c r="AW139" s="490"/>
      <c r="AX139" s="512">
        <v>50</v>
      </c>
      <c r="AY139" s="512">
        <v>12</v>
      </c>
      <c r="AZ139" s="54">
        <v>34</v>
      </c>
      <c r="BA139" s="512">
        <f t="shared" ref="BA139" si="275">AY139</f>
        <v>12</v>
      </c>
      <c r="BB139" s="512" t="str">
        <f t="shared" si="230"/>
        <v>50_12</v>
      </c>
      <c r="BC139" s="54">
        <v>4269</v>
      </c>
      <c r="BD139" s="490"/>
      <c r="BE139" s="512">
        <v>50</v>
      </c>
      <c r="BF139" s="512">
        <v>12</v>
      </c>
      <c r="BG139" s="54">
        <v>34</v>
      </c>
      <c r="BH139" s="512">
        <f t="shared" ref="BH139" si="276">BF139</f>
        <v>12</v>
      </c>
      <c r="BI139" s="512" t="str">
        <f t="shared" si="232"/>
        <v>50_12</v>
      </c>
      <c r="BJ139" s="54">
        <v>4354</v>
      </c>
      <c r="BK139" s="54"/>
      <c r="BL139" s="512">
        <v>50</v>
      </c>
      <c r="BM139" s="512">
        <v>12</v>
      </c>
      <c r="BN139" s="54">
        <v>34</v>
      </c>
      <c r="BO139" s="512">
        <f t="shared" si="50"/>
        <v>12</v>
      </c>
      <c r="BP139" s="512" t="str">
        <f t="shared" si="51"/>
        <v>50_12</v>
      </c>
      <c r="BQ139" s="54">
        <v>4528</v>
      </c>
      <c r="BR139" s="513"/>
      <c r="BS139" s="54">
        <v>50</v>
      </c>
      <c r="BT139" s="54">
        <v>12</v>
      </c>
      <c r="BU139" s="54">
        <v>34</v>
      </c>
      <c r="BV139" s="512">
        <f t="shared" si="35"/>
        <v>12</v>
      </c>
      <c r="BW139" s="512" t="str">
        <f t="shared" si="36"/>
        <v>50_12</v>
      </c>
      <c r="BX139" s="514" t="str">
        <f t="shared" si="37"/>
        <v>50_12</v>
      </c>
      <c r="BY139" s="514">
        <f t="shared" si="38"/>
        <v>4354</v>
      </c>
      <c r="BZ139" s="514">
        <f t="shared" si="52"/>
        <v>4528</v>
      </c>
      <c r="CA139" s="605">
        <f t="shared" si="53"/>
        <v>4441</v>
      </c>
      <c r="CB139" s="515">
        <f t="shared" si="39"/>
        <v>28.376996805111823</v>
      </c>
      <c r="CC139" s="5"/>
      <c r="CD139" s="5"/>
      <c r="CE139" s="5"/>
      <c r="CF139" s="5"/>
      <c r="CG139" s="5"/>
      <c r="CH139" s="5"/>
      <c r="CI139" s="6"/>
    </row>
    <row r="140" spans="1:87" ht="10.5" customHeight="1" x14ac:dyDescent="0.25">
      <c r="A140" s="512"/>
      <c r="B140" s="54"/>
      <c r="C140" s="54"/>
      <c r="D140" s="512"/>
      <c r="E140" s="512"/>
      <c r="F140" s="512"/>
      <c r="G140" s="457"/>
      <c r="H140" s="54"/>
      <c r="I140" s="54"/>
      <c r="J140" s="54"/>
      <c r="K140" s="512"/>
      <c r="L140" s="512"/>
      <c r="M140" s="512"/>
      <c r="N140" s="66"/>
      <c r="O140" s="54"/>
      <c r="P140" s="54"/>
      <c r="Q140" s="54"/>
      <c r="R140" s="512"/>
      <c r="S140" s="512"/>
      <c r="T140" s="512"/>
      <c r="U140" s="66"/>
      <c r="V140" s="54">
        <v>50</v>
      </c>
      <c r="W140" s="54">
        <v>13</v>
      </c>
      <c r="X140" s="54">
        <v>35</v>
      </c>
      <c r="Y140" s="512">
        <f t="shared" si="31"/>
        <v>13</v>
      </c>
      <c r="Z140" s="512" t="str">
        <f t="shared" si="32"/>
        <v>50_13</v>
      </c>
      <c r="AA140" s="512">
        <v>3894</v>
      </c>
      <c r="AB140" s="513"/>
      <c r="AC140" s="54">
        <v>50</v>
      </c>
      <c r="AD140" s="54">
        <v>13</v>
      </c>
      <c r="AE140" s="54">
        <v>35</v>
      </c>
      <c r="AF140" s="512">
        <f t="shared" si="177"/>
        <v>13</v>
      </c>
      <c r="AG140" s="512" t="str">
        <f t="shared" si="34"/>
        <v>50_13</v>
      </c>
      <c r="AH140" s="512">
        <v>4019</v>
      </c>
      <c r="AI140" s="512"/>
      <c r="AJ140" s="512">
        <v>50</v>
      </c>
      <c r="AK140" s="512">
        <v>13</v>
      </c>
      <c r="AL140" s="54">
        <v>35</v>
      </c>
      <c r="AM140" s="512">
        <f t="shared" ref="AM140" si="277">AK140</f>
        <v>13</v>
      </c>
      <c r="AN140" s="512" t="str">
        <f t="shared" si="226"/>
        <v>50_13</v>
      </c>
      <c r="AO140" s="54">
        <v>4140</v>
      </c>
      <c r="AP140" s="490"/>
      <c r="AQ140" s="512">
        <v>50</v>
      </c>
      <c r="AR140" s="512">
        <v>13</v>
      </c>
      <c r="AS140" s="54">
        <v>35</v>
      </c>
      <c r="AT140" s="512">
        <f t="shared" ref="AT140" si="278">AR140</f>
        <v>13</v>
      </c>
      <c r="AU140" s="512" t="str">
        <f t="shared" si="228"/>
        <v>50_13</v>
      </c>
      <c r="AV140" s="54">
        <v>4264</v>
      </c>
      <c r="AW140" s="490"/>
      <c r="AX140" s="512">
        <v>50</v>
      </c>
      <c r="AY140" s="512">
        <v>13</v>
      </c>
      <c r="AZ140" s="54">
        <v>35</v>
      </c>
      <c r="BA140" s="512">
        <f t="shared" ref="BA140" si="279">AY140</f>
        <v>13</v>
      </c>
      <c r="BB140" s="512" t="str">
        <f t="shared" si="230"/>
        <v>50_13</v>
      </c>
      <c r="BC140" s="54">
        <v>4349</v>
      </c>
      <c r="BD140" s="490"/>
      <c r="BE140" s="512">
        <v>50</v>
      </c>
      <c r="BF140" s="512">
        <v>13</v>
      </c>
      <c r="BG140" s="54">
        <v>35</v>
      </c>
      <c r="BH140" s="512">
        <f t="shared" ref="BH140" si="280">BF140</f>
        <v>13</v>
      </c>
      <c r="BI140" s="512" t="str">
        <f t="shared" si="232"/>
        <v>50_13</v>
      </c>
      <c r="BJ140" s="54">
        <v>4436</v>
      </c>
      <c r="BK140" s="54"/>
      <c r="BL140" s="512">
        <v>50</v>
      </c>
      <c r="BM140" s="512">
        <v>13</v>
      </c>
      <c r="BN140" s="54">
        <v>35</v>
      </c>
      <c r="BO140" s="512">
        <f t="shared" si="50"/>
        <v>13</v>
      </c>
      <c r="BP140" s="512" t="str">
        <f t="shared" si="51"/>
        <v>50_13</v>
      </c>
      <c r="BQ140" s="54">
        <v>4613</v>
      </c>
      <c r="BR140" s="513"/>
      <c r="BS140" s="54">
        <v>50</v>
      </c>
      <c r="BT140" s="54">
        <v>13</v>
      </c>
      <c r="BU140" s="54">
        <v>35</v>
      </c>
      <c r="BV140" s="512">
        <f t="shared" si="35"/>
        <v>13</v>
      </c>
      <c r="BW140" s="512" t="str">
        <f t="shared" si="36"/>
        <v>50_13</v>
      </c>
      <c r="BX140" s="514" t="str">
        <f t="shared" si="37"/>
        <v>50_13</v>
      </c>
      <c r="BY140" s="514">
        <f t="shared" si="38"/>
        <v>4436</v>
      </c>
      <c r="BZ140" s="514">
        <f t="shared" si="52"/>
        <v>4613</v>
      </c>
      <c r="CA140" s="605">
        <f t="shared" si="53"/>
        <v>4524.5</v>
      </c>
      <c r="CB140" s="515">
        <f t="shared" si="39"/>
        <v>28.910543130990416</v>
      </c>
      <c r="CC140" s="5"/>
      <c r="CD140" s="5"/>
      <c r="CE140" s="5"/>
      <c r="CF140" s="5"/>
      <c r="CG140" s="5"/>
      <c r="CH140" s="5"/>
      <c r="CI140" s="6"/>
    </row>
    <row r="141" spans="1:87" ht="10.5" customHeight="1" x14ac:dyDescent="0.25">
      <c r="A141" s="54">
        <v>55</v>
      </c>
      <c r="B141" s="54">
        <v>0</v>
      </c>
      <c r="C141" s="54">
        <v>22</v>
      </c>
      <c r="D141" s="512">
        <f t="shared" si="40"/>
        <v>0</v>
      </c>
      <c r="E141" s="512" t="str">
        <f t="shared" si="41"/>
        <v>55_0</v>
      </c>
      <c r="F141" s="512">
        <v>2675</v>
      </c>
      <c r="G141" s="457"/>
      <c r="H141" s="54">
        <v>55</v>
      </c>
      <c r="I141" s="54">
        <v>0</v>
      </c>
      <c r="J141" s="54">
        <v>22</v>
      </c>
      <c r="K141" s="512">
        <f t="shared" si="27"/>
        <v>0</v>
      </c>
      <c r="L141" s="512" t="str">
        <f t="shared" si="28"/>
        <v>55_0</v>
      </c>
      <c r="M141" s="512">
        <v>2766</v>
      </c>
      <c r="N141" s="66"/>
      <c r="O141" s="54">
        <v>55</v>
      </c>
      <c r="P141" s="54">
        <v>0</v>
      </c>
      <c r="Q141" s="54">
        <v>22</v>
      </c>
      <c r="R141" s="512">
        <f t="shared" si="29"/>
        <v>0</v>
      </c>
      <c r="S141" s="512" t="str">
        <f t="shared" si="30"/>
        <v>55_0</v>
      </c>
      <c r="T141" s="512">
        <v>2853</v>
      </c>
      <c r="U141" s="66"/>
      <c r="V141" s="54">
        <v>55</v>
      </c>
      <c r="W141" s="54">
        <v>0</v>
      </c>
      <c r="X141" s="54">
        <v>22</v>
      </c>
      <c r="Y141" s="512">
        <f t="shared" si="31"/>
        <v>0</v>
      </c>
      <c r="Z141" s="512" t="str">
        <f t="shared" si="32"/>
        <v>55_0</v>
      </c>
      <c r="AA141" s="512">
        <v>2938</v>
      </c>
      <c r="AB141" s="513"/>
      <c r="AC141" s="54">
        <v>55</v>
      </c>
      <c r="AD141" s="54">
        <v>0</v>
      </c>
      <c r="AE141" s="54">
        <v>22</v>
      </c>
      <c r="AF141" s="512">
        <f t="shared" si="177"/>
        <v>0</v>
      </c>
      <c r="AG141" s="512" t="str">
        <f t="shared" si="34"/>
        <v>55_0</v>
      </c>
      <c r="AH141" s="512">
        <v>3032</v>
      </c>
      <c r="AI141" s="512"/>
      <c r="AJ141" s="512">
        <v>55</v>
      </c>
      <c r="AK141" s="512">
        <v>0</v>
      </c>
      <c r="AL141" s="54">
        <v>22</v>
      </c>
      <c r="AM141" s="512">
        <f t="shared" ref="AM141" si="281">AK141</f>
        <v>0</v>
      </c>
      <c r="AN141" s="512" t="str">
        <f t="shared" si="226"/>
        <v>55_0</v>
      </c>
      <c r="AO141" s="54">
        <v>3123</v>
      </c>
      <c r="AP141" s="490"/>
      <c r="AQ141" s="512">
        <v>55</v>
      </c>
      <c r="AR141" s="512">
        <v>0</v>
      </c>
      <c r="AS141" s="54">
        <v>22</v>
      </c>
      <c r="AT141" s="512">
        <f t="shared" ref="AT141" si="282">AR141</f>
        <v>0</v>
      </c>
      <c r="AU141" s="512" t="str">
        <f t="shared" si="228"/>
        <v>55_0</v>
      </c>
      <c r="AV141" s="54">
        <v>3217</v>
      </c>
      <c r="AW141" s="490"/>
      <c r="AX141" s="512">
        <v>55</v>
      </c>
      <c r="AY141" s="512">
        <v>0</v>
      </c>
      <c r="AZ141" s="54">
        <v>22</v>
      </c>
      <c r="BA141" s="512">
        <f t="shared" ref="BA141" si="283">AY141</f>
        <v>0</v>
      </c>
      <c r="BB141" s="512" t="str">
        <f t="shared" si="230"/>
        <v>55_0</v>
      </c>
      <c r="BC141" s="54">
        <v>3281</v>
      </c>
      <c r="BD141" s="490"/>
      <c r="BE141" s="512">
        <v>55</v>
      </c>
      <c r="BF141" s="512">
        <v>0</v>
      </c>
      <c r="BG141" s="54">
        <v>22</v>
      </c>
      <c r="BH141" s="512">
        <f t="shared" ref="BH141" si="284">BF141</f>
        <v>0</v>
      </c>
      <c r="BI141" s="512" t="str">
        <f t="shared" si="232"/>
        <v>55_0</v>
      </c>
      <c r="BJ141" s="54">
        <v>3347</v>
      </c>
      <c r="BK141" s="54"/>
      <c r="BL141" s="512">
        <v>55</v>
      </c>
      <c r="BM141" s="512">
        <v>0</v>
      </c>
      <c r="BN141" s="54">
        <v>22</v>
      </c>
      <c r="BO141" s="512">
        <f t="shared" si="50"/>
        <v>0</v>
      </c>
      <c r="BP141" s="512" t="str">
        <f t="shared" si="51"/>
        <v>55_0</v>
      </c>
      <c r="BQ141" s="54">
        <v>3481</v>
      </c>
      <c r="BR141" s="513"/>
      <c r="BS141" s="54">
        <v>55</v>
      </c>
      <c r="BT141" s="54">
        <v>0</v>
      </c>
      <c r="BU141" s="54">
        <v>22</v>
      </c>
      <c r="BV141" s="512">
        <f t="shared" si="35"/>
        <v>0</v>
      </c>
      <c r="BW141" s="512" t="str">
        <f t="shared" si="36"/>
        <v>55_0</v>
      </c>
      <c r="BX141" s="514" t="str">
        <f t="shared" si="37"/>
        <v>55_0</v>
      </c>
      <c r="BY141" s="514">
        <f t="shared" si="38"/>
        <v>3347</v>
      </c>
      <c r="BZ141" s="514">
        <f t="shared" si="52"/>
        <v>3481</v>
      </c>
      <c r="CA141" s="605">
        <f t="shared" si="53"/>
        <v>3414</v>
      </c>
      <c r="CB141" s="515">
        <f t="shared" si="39"/>
        <v>21.814696485623003</v>
      </c>
      <c r="CC141" s="5"/>
      <c r="CD141" s="5"/>
      <c r="CE141" s="5"/>
      <c r="CF141" s="5"/>
      <c r="CG141" s="5"/>
      <c r="CH141" s="5"/>
      <c r="CI141" s="6"/>
    </row>
    <row r="142" spans="1:87" ht="10.5" customHeight="1" x14ac:dyDescent="0.25">
      <c r="A142" s="54">
        <v>55</v>
      </c>
      <c r="B142" s="54">
        <v>1</v>
      </c>
      <c r="C142" s="54">
        <v>24</v>
      </c>
      <c r="D142" s="512">
        <f t="shared" si="40"/>
        <v>1</v>
      </c>
      <c r="E142" s="512" t="str">
        <f t="shared" si="41"/>
        <v>55_1</v>
      </c>
      <c r="F142" s="512">
        <v>2807</v>
      </c>
      <c r="G142" s="457"/>
      <c r="H142" s="54">
        <v>55</v>
      </c>
      <c r="I142" s="54">
        <v>1</v>
      </c>
      <c r="J142" s="54">
        <v>24</v>
      </c>
      <c r="K142" s="512">
        <f t="shared" si="27"/>
        <v>1</v>
      </c>
      <c r="L142" s="512" t="str">
        <f t="shared" si="28"/>
        <v>55_1</v>
      </c>
      <c r="M142" s="512">
        <v>2902</v>
      </c>
      <c r="N142" s="66"/>
      <c r="O142" s="54">
        <v>55</v>
      </c>
      <c r="P142" s="54">
        <v>1</v>
      </c>
      <c r="Q142" s="54">
        <v>24</v>
      </c>
      <c r="R142" s="512">
        <f t="shared" si="29"/>
        <v>1</v>
      </c>
      <c r="S142" s="512" t="str">
        <f t="shared" si="30"/>
        <v>55_1</v>
      </c>
      <c r="T142" s="512">
        <v>2993</v>
      </c>
      <c r="U142" s="457"/>
      <c r="V142" s="54">
        <v>55</v>
      </c>
      <c r="W142" s="54">
        <v>1</v>
      </c>
      <c r="X142" s="54">
        <v>24</v>
      </c>
      <c r="Y142" s="512">
        <f t="shared" si="31"/>
        <v>1</v>
      </c>
      <c r="Z142" s="512" t="str">
        <f t="shared" si="32"/>
        <v>55_1</v>
      </c>
      <c r="AA142" s="512">
        <v>3078</v>
      </c>
      <c r="AB142" s="513"/>
      <c r="AC142" s="54">
        <v>55</v>
      </c>
      <c r="AD142" s="54">
        <v>1</v>
      </c>
      <c r="AE142" s="54">
        <v>24</v>
      </c>
      <c r="AF142" s="512">
        <f t="shared" si="177"/>
        <v>1</v>
      </c>
      <c r="AG142" s="512" t="str">
        <f t="shared" si="34"/>
        <v>55_1</v>
      </c>
      <c r="AH142" s="512">
        <v>3176</v>
      </c>
      <c r="AI142" s="512"/>
      <c r="AJ142" s="512">
        <v>55</v>
      </c>
      <c r="AK142" s="512">
        <v>1</v>
      </c>
      <c r="AL142" s="54">
        <v>24</v>
      </c>
      <c r="AM142" s="512">
        <f t="shared" ref="AM142" si="285">AK142</f>
        <v>1</v>
      </c>
      <c r="AN142" s="512" t="str">
        <f t="shared" si="226"/>
        <v>55_1</v>
      </c>
      <c r="AO142" s="54">
        <v>3271</v>
      </c>
      <c r="AP142" s="490"/>
      <c r="AQ142" s="512">
        <v>55</v>
      </c>
      <c r="AR142" s="512">
        <v>1</v>
      </c>
      <c r="AS142" s="54">
        <v>24</v>
      </c>
      <c r="AT142" s="512">
        <f t="shared" ref="AT142" si="286">AR142</f>
        <v>1</v>
      </c>
      <c r="AU142" s="512" t="str">
        <f t="shared" si="228"/>
        <v>55_1</v>
      </c>
      <c r="AV142" s="54">
        <v>3369</v>
      </c>
      <c r="AW142" s="490"/>
      <c r="AX142" s="512">
        <v>55</v>
      </c>
      <c r="AY142" s="512">
        <v>1</v>
      </c>
      <c r="AZ142" s="54">
        <v>24</v>
      </c>
      <c r="BA142" s="512">
        <f t="shared" ref="BA142" si="287">AY142</f>
        <v>1</v>
      </c>
      <c r="BB142" s="512" t="str">
        <f t="shared" si="230"/>
        <v>55_1</v>
      </c>
      <c r="BC142" s="54">
        <v>3436</v>
      </c>
      <c r="BD142" s="490"/>
      <c r="BE142" s="512">
        <v>55</v>
      </c>
      <c r="BF142" s="512">
        <v>1</v>
      </c>
      <c r="BG142" s="54">
        <v>24</v>
      </c>
      <c r="BH142" s="512">
        <f t="shared" ref="BH142" si="288">BF142</f>
        <v>1</v>
      </c>
      <c r="BI142" s="512" t="str">
        <f t="shared" si="232"/>
        <v>55_1</v>
      </c>
      <c r="BJ142" s="54">
        <v>3505</v>
      </c>
      <c r="BK142" s="54"/>
      <c r="BL142" s="512">
        <v>55</v>
      </c>
      <c r="BM142" s="512">
        <v>1</v>
      </c>
      <c r="BN142" s="54">
        <v>24</v>
      </c>
      <c r="BO142" s="512">
        <f t="shared" si="50"/>
        <v>1</v>
      </c>
      <c r="BP142" s="512" t="str">
        <f t="shared" si="51"/>
        <v>55_1</v>
      </c>
      <c r="BQ142" s="54">
        <v>3645</v>
      </c>
      <c r="BR142" s="513"/>
      <c r="BS142" s="54">
        <v>55</v>
      </c>
      <c r="BT142" s="54">
        <v>1</v>
      </c>
      <c r="BU142" s="54">
        <v>24</v>
      </c>
      <c r="BV142" s="512">
        <f t="shared" si="35"/>
        <v>1</v>
      </c>
      <c r="BW142" s="512" t="str">
        <f t="shared" si="36"/>
        <v>55_1</v>
      </c>
      <c r="BX142" s="514" t="str">
        <f t="shared" si="37"/>
        <v>55_1</v>
      </c>
      <c r="BY142" s="514">
        <f t="shared" si="38"/>
        <v>3505</v>
      </c>
      <c r="BZ142" s="514">
        <f t="shared" si="52"/>
        <v>3645</v>
      </c>
      <c r="CA142" s="605">
        <f t="shared" si="53"/>
        <v>3575</v>
      </c>
      <c r="CB142" s="515">
        <f t="shared" si="39"/>
        <v>22.843450479233226</v>
      </c>
      <c r="CC142" s="5"/>
      <c r="CD142" s="5"/>
      <c r="CE142" s="5"/>
      <c r="CF142" s="5"/>
      <c r="CG142" s="5"/>
      <c r="CH142" s="5"/>
      <c r="CI142" s="6"/>
    </row>
    <row r="143" spans="1:87" ht="10.5" customHeight="1" x14ac:dyDescent="0.25">
      <c r="A143" s="54">
        <v>55</v>
      </c>
      <c r="B143" s="54">
        <v>2</v>
      </c>
      <c r="C143" s="54">
        <v>26</v>
      </c>
      <c r="D143" s="512">
        <f t="shared" si="40"/>
        <v>2</v>
      </c>
      <c r="E143" s="512" t="str">
        <f t="shared" si="41"/>
        <v>55_2</v>
      </c>
      <c r="F143" s="512">
        <v>2948</v>
      </c>
      <c r="G143" s="457"/>
      <c r="H143" s="54">
        <v>55</v>
      </c>
      <c r="I143" s="54">
        <v>2</v>
      </c>
      <c r="J143" s="54">
        <v>26</v>
      </c>
      <c r="K143" s="512">
        <f t="shared" si="27"/>
        <v>2</v>
      </c>
      <c r="L143" s="512" t="str">
        <f t="shared" si="28"/>
        <v>55_2</v>
      </c>
      <c r="M143" s="512">
        <v>3048</v>
      </c>
      <c r="N143" s="66"/>
      <c r="O143" s="54">
        <v>55</v>
      </c>
      <c r="P143" s="54">
        <v>2</v>
      </c>
      <c r="Q143" s="54">
        <v>26</v>
      </c>
      <c r="R143" s="512">
        <f t="shared" si="29"/>
        <v>2</v>
      </c>
      <c r="S143" s="512" t="str">
        <f t="shared" si="30"/>
        <v>55_2</v>
      </c>
      <c r="T143" s="512">
        <v>3144</v>
      </c>
      <c r="U143" s="66"/>
      <c r="V143" s="54">
        <v>55</v>
      </c>
      <c r="W143" s="54">
        <v>2</v>
      </c>
      <c r="X143" s="54">
        <v>26</v>
      </c>
      <c r="Y143" s="512">
        <f t="shared" si="31"/>
        <v>2</v>
      </c>
      <c r="Z143" s="512" t="str">
        <f t="shared" si="32"/>
        <v>55_2</v>
      </c>
      <c r="AA143" s="512">
        <v>3229</v>
      </c>
      <c r="AB143" s="513"/>
      <c r="AC143" s="54">
        <v>55</v>
      </c>
      <c r="AD143" s="54">
        <v>2</v>
      </c>
      <c r="AE143" s="54">
        <v>26</v>
      </c>
      <c r="AF143" s="512">
        <f t="shared" si="177"/>
        <v>2</v>
      </c>
      <c r="AG143" s="512" t="str">
        <f t="shared" si="34"/>
        <v>55_2</v>
      </c>
      <c r="AH143" s="512">
        <v>3332</v>
      </c>
      <c r="AI143" s="512"/>
      <c r="AJ143" s="512">
        <v>55</v>
      </c>
      <c r="AK143" s="512">
        <v>2</v>
      </c>
      <c r="AL143" s="54">
        <v>26</v>
      </c>
      <c r="AM143" s="512">
        <f t="shared" ref="AM143" si="289">AK143</f>
        <v>2</v>
      </c>
      <c r="AN143" s="512" t="str">
        <f t="shared" si="226"/>
        <v>55_2</v>
      </c>
      <c r="AO143" s="54">
        <v>3432</v>
      </c>
      <c r="AP143" s="490"/>
      <c r="AQ143" s="512">
        <v>55</v>
      </c>
      <c r="AR143" s="512">
        <v>2</v>
      </c>
      <c r="AS143" s="54">
        <v>26</v>
      </c>
      <c r="AT143" s="512">
        <f t="shared" ref="AT143" si="290">AR143</f>
        <v>2</v>
      </c>
      <c r="AU143" s="512" t="str">
        <f t="shared" si="228"/>
        <v>55_2</v>
      </c>
      <c r="AV143" s="54">
        <v>3535</v>
      </c>
      <c r="AW143" s="490"/>
      <c r="AX143" s="512">
        <v>55</v>
      </c>
      <c r="AY143" s="512">
        <v>2</v>
      </c>
      <c r="AZ143" s="54">
        <v>26</v>
      </c>
      <c r="BA143" s="512">
        <f t="shared" ref="BA143" si="291">AY143</f>
        <v>2</v>
      </c>
      <c r="BB143" s="512" t="str">
        <f t="shared" si="230"/>
        <v>55_2</v>
      </c>
      <c r="BC143" s="54">
        <v>3606</v>
      </c>
      <c r="BD143" s="490"/>
      <c r="BE143" s="512">
        <v>55</v>
      </c>
      <c r="BF143" s="512">
        <v>2</v>
      </c>
      <c r="BG143" s="54">
        <v>26</v>
      </c>
      <c r="BH143" s="512">
        <f t="shared" ref="BH143" si="292">BF143</f>
        <v>2</v>
      </c>
      <c r="BI143" s="512" t="str">
        <f t="shared" si="232"/>
        <v>55_2</v>
      </c>
      <c r="BJ143" s="54">
        <v>3678</v>
      </c>
      <c r="BK143" s="54"/>
      <c r="BL143" s="512">
        <v>55</v>
      </c>
      <c r="BM143" s="512">
        <v>2</v>
      </c>
      <c r="BN143" s="54">
        <v>26</v>
      </c>
      <c r="BO143" s="512">
        <f t="shared" si="50"/>
        <v>2</v>
      </c>
      <c r="BP143" s="512" t="str">
        <f t="shared" si="51"/>
        <v>55_2</v>
      </c>
      <c r="BQ143" s="54">
        <v>3825</v>
      </c>
      <c r="BR143" s="513"/>
      <c r="BS143" s="54">
        <v>55</v>
      </c>
      <c r="BT143" s="54">
        <v>2</v>
      </c>
      <c r="BU143" s="54">
        <v>26</v>
      </c>
      <c r="BV143" s="512">
        <f t="shared" si="35"/>
        <v>2</v>
      </c>
      <c r="BW143" s="512" t="str">
        <f t="shared" si="36"/>
        <v>55_2</v>
      </c>
      <c r="BX143" s="514" t="str">
        <f t="shared" si="37"/>
        <v>55_2</v>
      </c>
      <c r="BY143" s="514">
        <f t="shared" si="38"/>
        <v>3678</v>
      </c>
      <c r="BZ143" s="514">
        <f t="shared" si="52"/>
        <v>3825</v>
      </c>
      <c r="CA143" s="605">
        <f t="shared" si="53"/>
        <v>3751.5</v>
      </c>
      <c r="CB143" s="515">
        <f t="shared" si="39"/>
        <v>23.971246006389777</v>
      </c>
      <c r="CC143" s="5"/>
      <c r="CD143" s="5"/>
      <c r="CE143" s="5"/>
      <c r="CF143" s="5"/>
      <c r="CG143" s="5"/>
      <c r="CH143" s="5"/>
      <c r="CI143" s="6"/>
    </row>
    <row r="144" spans="1:87" ht="10.5" customHeight="1" x14ac:dyDescent="0.25">
      <c r="A144" s="54">
        <v>55</v>
      </c>
      <c r="B144" s="54">
        <v>3</v>
      </c>
      <c r="C144" s="54">
        <v>28</v>
      </c>
      <c r="D144" s="512">
        <f t="shared" si="40"/>
        <v>3</v>
      </c>
      <c r="E144" s="512" t="str">
        <f t="shared" si="41"/>
        <v>55_3</v>
      </c>
      <c r="F144" s="512">
        <v>3084</v>
      </c>
      <c r="G144" s="457"/>
      <c r="H144" s="54">
        <v>55</v>
      </c>
      <c r="I144" s="54">
        <v>3</v>
      </c>
      <c r="J144" s="54">
        <v>28</v>
      </c>
      <c r="K144" s="512">
        <f t="shared" si="27"/>
        <v>3</v>
      </c>
      <c r="L144" s="512" t="str">
        <f t="shared" si="28"/>
        <v>55_3</v>
      </c>
      <c r="M144" s="512">
        <v>3189</v>
      </c>
      <c r="N144" s="66"/>
      <c r="O144" s="54">
        <v>55</v>
      </c>
      <c r="P144" s="54">
        <v>3</v>
      </c>
      <c r="Q144" s="54">
        <v>28</v>
      </c>
      <c r="R144" s="512">
        <f t="shared" si="29"/>
        <v>3</v>
      </c>
      <c r="S144" s="512" t="str">
        <f t="shared" si="30"/>
        <v>55_3</v>
      </c>
      <c r="T144" s="512">
        <v>3289</v>
      </c>
      <c r="U144" s="66"/>
      <c r="V144" s="54">
        <v>55</v>
      </c>
      <c r="W144" s="54">
        <v>3</v>
      </c>
      <c r="X144" s="54">
        <v>28</v>
      </c>
      <c r="Y144" s="512">
        <f t="shared" si="31"/>
        <v>3</v>
      </c>
      <c r="Z144" s="512" t="str">
        <f t="shared" si="32"/>
        <v>55_3</v>
      </c>
      <c r="AA144" s="512">
        <v>3374</v>
      </c>
      <c r="AB144" s="513"/>
      <c r="AC144" s="54">
        <v>55</v>
      </c>
      <c r="AD144" s="54">
        <v>3</v>
      </c>
      <c r="AE144" s="54">
        <v>28</v>
      </c>
      <c r="AF144" s="512">
        <f t="shared" si="177"/>
        <v>3</v>
      </c>
      <c r="AG144" s="512" t="str">
        <f t="shared" si="34"/>
        <v>55_3</v>
      </c>
      <c r="AH144" s="512">
        <v>3482</v>
      </c>
      <c r="AI144" s="512"/>
      <c r="AJ144" s="512">
        <v>55</v>
      </c>
      <c r="AK144" s="512">
        <v>3</v>
      </c>
      <c r="AL144" s="54">
        <v>28</v>
      </c>
      <c r="AM144" s="512">
        <f t="shared" ref="AM144" si="293">AK144</f>
        <v>3</v>
      </c>
      <c r="AN144" s="512" t="str">
        <f t="shared" si="226"/>
        <v>55_3</v>
      </c>
      <c r="AO144" s="54">
        <v>3586</v>
      </c>
      <c r="AP144" s="490"/>
      <c r="AQ144" s="512">
        <v>55</v>
      </c>
      <c r="AR144" s="512">
        <v>3</v>
      </c>
      <c r="AS144" s="54">
        <v>28</v>
      </c>
      <c r="AT144" s="512">
        <f t="shared" ref="AT144" si="294">AR144</f>
        <v>3</v>
      </c>
      <c r="AU144" s="512" t="str">
        <f t="shared" si="228"/>
        <v>55_3</v>
      </c>
      <c r="AV144" s="54">
        <v>3694</v>
      </c>
      <c r="AW144" s="490"/>
      <c r="AX144" s="512">
        <v>55</v>
      </c>
      <c r="AY144" s="512">
        <v>3</v>
      </c>
      <c r="AZ144" s="54">
        <v>28</v>
      </c>
      <c r="BA144" s="512">
        <f t="shared" ref="BA144" si="295">AY144</f>
        <v>3</v>
      </c>
      <c r="BB144" s="512" t="str">
        <f t="shared" si="230"/>
        <v>55_3</v>
      </c>
      <c r="BC144" s="54">
        <v>3768</v>
      </c>
      <c r="BD144" s="490"/>
      <c r="BE144" s="512">
        <v>55</v>
      </c>
      <c r="BF144" s="512">
        <v>3</v>
      </c>
      <c r="BG144" s="54">
        <v>28</v>
      </c>
      <c r="BH144" s="512">
        <f t="shared" ref="BH144" si="296">BF144</f>
        <v>3</v>
      </c>
      <c r="BI144" s="512" t="str">
        <f t="shared" si="232"/>
        <v>55_3</v>
      </c>
      <c r="BJ144" s="54">
        <v>3843</v>
      </c>
      <c r="BK144" s="54"/>
      <c r="BL144" s="512">
        <v>55</v>
      </c>
      <c r="BM144" s="512">
        <v>3</v>
      </c>
      <c r="BN144" s="54">
        <v>28</v>
      </c>
      <c r="BO144" s="512">
        <f t="shared" si="50"/>
        <v>3</v>
      </c>
      <c r="BP144" s="512" t="str">
        <f t="shared" si="51"/>
        <v>55_3</v>
      </c>
      <c r="BQ144" s="54">
        <v>3997</v>
      </c>
      <c r="BR144" s="513"/>
      <c r="BS144" s="54">
        <v>55</v>
      </c>
      <c r="BT144" s="54">
        <v>3</v>
      </c>
      <c r="BU144" s="54">
        <v>28</v>
      </c>
      <c r="BV144" s="512">
        <f t="shared" si="35"/>
        <v>3</v>
      </c>
      <c r="BW144" s="512" t="str">
        <f t="shared" si="36"/>
        <v>55_3</v>
      </c>
      <c r="BX144" s="514" t="str">
        <f t="shared" si="37"/>
        <v>55_3</v>
      </c>
      <c r="BY144" s="514">
        <f t="shared" ref="BY144:BY207" si="297">INDEX($BJ$16:$BJ$230,MATCH(BX144,$BI$16:$BI$230,0))</f>
        <v>3843</v>
      </c>
      <c r="BZ144" s="514">
        <f t="shared" si="52"/>
        <v>3997</v>
      </c>
      <c r="CA144" s="605">
        <f t="shared" si="53"/>
        <v>3920</v>
      </c>
      <c r="CB144" s="515">
        <f t="shared" si="39"/>
        <v>25.047923322683705</v>
      </c>
      <c r="CC144" s="5"/>
      <c r="CD144" s="5"/>
      <c r="CE144" s="5"/>
      <c r="CF144" s="5"/>
      <c r="CG144" s="5"/>
      <c r="CH144" s="5"/>
      <c r="CI144" s="6"/>
    </row>
    <row r="145" spans="1:87" ht="10.5" customHeight="1" x14ac:dyDescent="0.25">
      <c r="A145" s="54">
        <v>55</v>
      </c>
      <c r="B145" s="54">
        <v>4</v>
      </c>
      <c r="C145" s="54">
        <v>30</v>
      </c>
      <c r="D145" s="512">
        <f t="shared" si="40"/>
        <v>4</v>
      </c>
      <c r="E145" s="512" t="str">
        <f t="shared" si="41"/>
        <v>55_4</v>
      </c>
      <c r="F145" s="512">
        <v>3227</v>
      </c>
      <c r="G145" s="457"/>
      <c r="H145" s="54">
        <v>55</v>
      </c>
      <c r="I145" s="54">
        <v>4</v>
      </c>
      <c r="J145" s="54">
        <v>30</v>
      </c>
      <c r="K145" s="512">
        <f t="shared" si="27"/>
        <v>4</v>
      </c>
      <c r="L145" s="512" t="str">
        <f t="shared" si="28"/>
        <v>55_4</v>
      </c>
      <c r="M145" s="512">
        <v>3337</v>
      </c>
      <c r="N145" s="66"/>
      <c r="O145" s="54">
        <v>55</v>
      </c>
      <c r="P145" s="54">
        <v>4</v>
      </c>
      <c r="Q145" s="54">
        <v>30</v>
      </c>
      <c r="R145" s="512">
        <f t="shared" si="29"/>
        <v>4</v>
      </c>
      <c r="S145" s="512" t="str">
        <f t="shared" si="30"/>
        <v>55_4</v>
      </c>
      <c r="T145" s="512">
        <v>3442</v>
      </c>
      <c r="U145" s="457"/>
      <c r="V145" s="54">
        <v>55</v>
      </c>
      <c r="W145" s="54">
        <v>4</v>
      </c>
      <c r="X145" s="54">
        <v>30</v>
      </c>
      <c r="Y145" s="512">
        <f t="shared" si="31"/>
        <v>4</v>
      </c>
      <c r="Z145" s="512" t="str">
        <f t="shared" si="32"/>
        <v>55_4</v>
      </c>
      <c r="AA145" s="512">
        <v>3527</v>
      </c>
      <c r="AB145" s="513"/>
      <c r="AC145" s="54">
        <v>55</v>
      </c>
      <c r="AD145" s="54">
        <v>4</v>
      </c>
      <c r="AE145" s="54">
        <v>30</v>
      </c>
      <c r="AF145" s="512">
        <f t="shared" si="177"/>
        <v>4</v>
      </c>
      <c r="AG145" s="512" t="str">
        <f t="shared" si="34"/>
        <v>55_4</v>
      </c>
      <c r="AH145" s="512">
        <v>3640</v>
      </c>
      <c r="AI145" s="512"/>
      <c r="AJ145" s="512">
        <v>55</v>
      </c>
      <c r="AK145" s="512">
        <v>4</v>
      </c>
      <c r="AL145" s="54">
        <v>30</v>
      </c>
      <c r="AM145" s="512">
        <f t="shared" ref="AM145" si="298">AK145</f>
        <v>4</v>
      </c>
      <c r="AN145" s="512" t="str">
        <f t="shared" si="226"/>
        <v>55_4</v>
      </c>
      <c r="AO145" s="54">
        <v>3749</v>
      </c>
      <c r="AP145" s="490"/>
      <c r="AQ145" s="512">
        <v>55</v>
      </c>
      <c r="AR145" s="512">
        <v>4</v>
      </c>
      <c r="AS145" s="54">
        <v>30</v>
      </c>
      <c r="AT145" s="512">
        <f t="shared" ref="AT145" si="299">AR145</f>
        <v>4</v>
      </c>
      <c r="AU145" s="512" t="str">
        <f t="shared" si="228"/>
        <v>55_4</v>
      </c>
      <c r="AV145" s="54">
        <v>3861</v>
      </c>
      <c r="AW145" s="490"/>
      <c r="AX145" s="512">
        <v>55</v>
      </c>
      <c r="AY145" s="512">
        <v>4</v>
      </c>
      <c r="AZ145" s="54">
        <v>30</v>
      </c>
      <c r="BA145" s="512">
        <f t="shared" ref="BA145" si="300">AY145</f>
        <v>4</v>
      </c>
      <c r="BB145" s="512" t="str">
        <f t="shared" si="230"/>
        <v>55_4</v>
      </c>
      <c r="BC145" s="54">
        <v>3938</v>
      </c>
      <c r="BD145" s="490"/>
      <c r="BE145" s="512">
        <v>55</v>
      </c>
      <c r="BF145" s="512">
        <v>4</v>
      </c>
      <c r="BG145" s="54">
        <v>30</v>
      </c>
      <c r="BH145" s="512">
        <f t="shared" ref="BH145" si="301">BF145</f>
        <v>4</v>
      </c>
      <c r="BI145" s="512" t="str">
        <f t="shared" si="232"/>
        <v>55_4</v>
      </c>
      <c r="BJ145" s="54">
        <v>4017</v>
      </c>
      <c r="BK145" s="54"/>
      <c r="BL145" s="512">
        <v>55</v>
      </c>
      <c r="BM145" s="512">
        <v>4</v>
      </c>
      <c r="BN145" s="54">
        <v>30</v>
      </c>
      <c r="BO145" s="512">
        <f t="shared" ref="BO145:BO208" si="302">BM145</f>
        <v>4</v>
      </c>
      <c r="BP145" s="512" t="str">
        <f t="shared" ref="BP145:BP208" si="303">BL145&amp;"_"&amp;BO145</f>
        <v>55_4</v>
      </c>
      <c r="BQ145" s="54">
        <v>4178</v>
      </c>
      <c r="BR145" s="513"/>
      <c r="BS145" s="54">
        <v>55</v>
      </c>
      <c r="BT145" s="54">
        <v>4</v>
      </c>
      <c r="BU145" s="54">
        <v>30</v>
      </c>
      <c r="BV145" s="512">
        <f t="shared" si="35"/>
        <v>4</v>
      </c>
      <c r="BW145" s="512" t="str">
        <f t="shared" si="36"/>
        <v>55_4</v>
      </c>
      <c r="BX145" s="514" t="str">
        <f t="shared" si="37"/>
        <v>55_4</v>
      </c>
      <c r="BY145" s="514">
        <f t="shared" si="297"/>
        <v>4017</v>
      </c>
      <c r="BZ145" s="514">
        <f t="shared" ref="BZ145:BZ208" si="304">INDEX($BQ$16:$BQ$230,MATCH(BX145,$BP$16:$BP$230,0))</f>
        <v>4178</v>
      </c>
      <c r="CA145" s="605">
        <f t="shared" ref="CA145:CA208" si="305">IF(BY145="vervalt","vervalt",IF(AND(BZ145="vervalt",BY145&lt;&gt;"vervalt"),"vervalt",IF(BY145="",BY145,$D$6*BY145+$D$7*BZ145)))</f>
        <v>4097.5</v>
      </c>
      <c r="CB145" s="515">
        <f t="shared" si="39"/>
        <v>26.182108626198083</v>
      </c>
      <c r="CC145" s="5"/>
      <c r="CD145" s="5"/>
      <c r="CE145" s="5"/>
      <c r="CF145" s="5"/>
      <c r="CG145" s="5"/>
      <c r="CH145" s="5"/>
      <c r="CI145" s="6"/>
    </row>
    <row r="146" spans="1:87" ht="10.5" customHeight="1" x14ac:dyDescent="0.25">
      <c r="A146" s="54">
        <v>55</v>
      </c>
      <c r="B146" s="54">
        <v>5</v>
      </c>
      <c r="C146" s="54">
        <v>32</v>
      </c>
      <c r="D146" s="512">
        <f t="shared" si="40"/>
        <v>5</v>
      </c>
      <c r="E146" s="512" t="str">
        <f t="shared" si="41"/>
        <v>55_5</v>
      </c>
      <c r="F146" s="512">
        <v>3364</v>
      </c>
      <c r="G146" s="457"/>
      <c r="H146" s="54">
        <v>55</v>
      </c>
      <c r="I146" s="54">
        <v>5</v>
      </c>
      <c r="J146" s="54">
        <v>32</v>
      </c>
      <c r="K146" s="512">
        <f t="shared" si="27"/>
        <v>5</v>
      </c>
      <c r="L146" s="512" t="str">
        <f t="shared" si="28"/>
        <v>55_5</v>
      </c>
      <c r="M146" s="512">
        <v>3478</v>
      </c>
      <c r="N146" s="66"/>
      <c r="O146" s="54">
        <v>55</v>
      </c>
      <c r="P146" s="54">
        <v>5</v>
      </c>
      <c r="Q146" s="54">
        <v>32</v>
      </c>
      <c r="R146" s="512">
        <f t="shared" si="29"/>
        <v>5</v>
      </c>
      <c r="S146" s="512" t="str">
        <f t="shared" si="30"/>
        <v>55_5</v>
      </c>
      <c r="T146" s="512">
        <v>3588</v>
      </c>
      <c r="U146" s="66"/>
      <c r="V146" s="54">
        <v>55</v>
      </c>
      <c r="W146" s="54">
        <v>5</v>
      </c>
      <c r="X146" s="54">
        <v>32</v>
      </c>
      <c r="Y146" s="512">
        <f t="shared" si="31"/>
        <v>5</v>
      </c>
      <c r="Z146" s="512" t="str">
        <f t="shared" si="32"/>
        <v>55_5</v>
      </c>
      <c r="AA146" s="512">
        <v>3673</v>
      </c>
      <c r="AB146" s="513"/>
      <c r="AC146" s="54">
        <v>55</v>
      </c>
      <c r="AD146" s="54">
        <v>5</v>
      </c>
      <c r="AE146" s="54">
        <v>32</v>
      </c>
      <c r="AF146" s="512">
        <f t="shared" si="177"/>
        <v>5</v>
      </c>
      <c r="AG146" s="512" t="str">
        <f t="shared" si="34"/>
        <v>55_5</v>
      </c>
      <c r="AH146" s="512">
        <v>3791</v>
      </c>
      <c r="AI146" s="512"/>
      <c r="AJ146" s="512">
        <v>55</v>
      </c>
      <c r="AK146" s="54">
        <v>5</v>
      </c>
      <c r="AL146" s="54">
        <v>32</v>
      </c>
      <c r="AM146" s="512">
        <f t="shared" ref="AM146" si="306">AK146</f>
        <v>5</v>
      </c>
      <c r="AN146" s="512" t="str">
        <f t="shared" si="226"/>
        <v>55_5</v>
      </c>
      <c r="AO146" s="54">
        <v>3905</v>
      </c>
      <c r="AP146" s="490"/>
      <c r="AQ146" s="512">
        <v>55</v>
      </c>
      <c r="AR146" s="54">
        <v>5</v>
      </c>
      <c r="AS146" s="54">
        <v>32</v>
      </c>
      <c r="AT146" s="512">
        <f t="shared" ref="AT146" si="307">AR146</f>
        <v>5</v>
      </c>
      <c r="AU146" s="512" t="str">
        <f t="shared" si="228"/>
        <v>55_5</v>
      </c>
      <c r="AV146" s="54">
        <v>4022</v>
      </c>
      <c r="AW146" s="490"/>
      <c r="AX146" s="512">
        <v>55</v>
      </c>
      <c r="AY146" s="54">
        <v>5</v>
      </c>
      <c r="AZ146" s="54">
        <v>32</v>
      </c>
      <c r="BA146" s="512">
        <f t="shared" ref="BA146" si="308">AY146</f>
        <v>5</v>
      </c>
      <c r="BB146" s="512" t="str">
        <f t="shared" si="230"/>
        <v>55_5</v>
      </c>
      <c r="BC146" s="54">
        <v>4102</v>
      </c>
      <c r="BD146" s="490"/>
      <c r="BE146" s="512">
        <v>55</v>
      </c>
      <c r="BF146" s="54">
        <v>5</v>
      </c>
      <c r="BG146" s="54">
        <v>32</v>
      </c>
      <c r="BH146" s="512">
        <f t="shared" ref="BH146" si="309">BF146</f>
        <v>5</v>
      </c>
      <c r="BI146" s="512" t="str">
        <f t="shared" si="232"/>
        <v>55_5</v>
      </c>
      <c r="BJ146" s="54">
        <v>4184</v>
      </c>
      <c r="BK146" s="54"/>
      <c r="BL146" s="512">
        <v>55</v>
      </c>
      <c r="BM146" s="54">
        <v>5</v>
      </c>
      <c r="BN146" s="54">
        <v>32</v>
      </c>
      <c r="BO146" s="512">
        <f t="shared" si="302"/>
        <v>5</v>
      </c>
      <c r="BP146" s="512" t="str">
        <f t="shared" si="303"/>
        <v>55_5</v>
      </c>
      <c r="BQ146" s="54">
        <v>4351</v>
      </c>
      <c r="BR146" s="513"/>
      <c r="BS146" s="54">
        <v>55</v>
      </c>
      <c r="BT146" s="54">
        <v>5</v>
      </c>
      <c r="BU146" s="54">
        <v>32</v>
      </c>
      <c r="BV146" s="512">
        <f t="shared" si="35"/>
        <v>5</v>
      </c>
      <c r="BW146" s="512" t="str">
        <f t="shared" si="36"/>
        <v>55_5</v>
      </c>
      <c r="BX146" s="514" t="str">
        <f t="shared" si="37"/>
        <v>55_5</v>
      </c>
      <c r="BY146" s="514">
        <f t="shared" si="297"/>
        <v>4184</v>
      </c>
      <c r="BZ146" s="514">
        <f t="shared" si="304"/>
        <v>4351</v>
      </c>
      <c r="CA146" s="605">
        <f t="shared" si="305"/>
        <v>4267.5</v>
      </c>
      <c r="CB146" s="515">
        <f t="shared" si="39"/>
        <v>27.268370607028753</v>
      </c>
      <c r="CC146" s="5"/>
      <c r="CD146" s="5"/>
      <c r="CE146" s="5"/>
      <c r="CF146" s="5"/>
      <c r="CG146" s="5"/>
      <c r="CH146" s="5"/>
      <c r="CI146" s="6"/>
    </row>
    <row r="147" spans="1:87" ht="10.5" customHeight="1" x14ac:dyDescent="0.25">
      <c r="A147" s="54">
        <v>55</v>
      </c>
      <c r="B147" s="54">
        <v>6</v>
      </c>
      <c r="C147" s="54">
        <v>34</v>
      </c>
      <c r="D147" s="512">
        <f t="shared" si="40"/>
        <v>6</v>
      </c>
      <c r="E147" s="512" t="str">
        <f t="shared" si="41"/>
        <v>55_6</v>
      </c>
      <c r="F147" s="512">
        <v>3505</v>
      </c>
      <c r="G147" s="457"/>
      <c r="H147" s="54">
        <v>55</v>
      </c>
      <c r="I147" s="54">
        <v>6</v>
      </c>
      <c r="J147" s="54">
        <v>34</v>
      </c>
      <c r="K147" s="512">
        <f t="shared" si="27"/>
        <v>6</v>
      </c>
      <c r="L147" s="512" t="str">
        <f t="shared" si="28"/>
        <v>55_6</v>
      </c>
      <c r="M147" s="512">
        <v>3624</v>
      </c>
      <c r="N147" s="457"/>
      <c r="O147" s="54">
        <v>55</v>
      </c>
      <c r="P147" s="54">
        <v>6</v>
      </c>
      <c r="Q147" s="54">
        <v>34</v>
      </c>
      <c r="R147" s="512">
        <f t="shared" si="29"/>
        <v>6</v>
      </c>
      <c r="S147" s="512" t="str">
        <f t="shared" si="30"/>
        <v>55_6</v>
      </c>
      <c r="T147" s="512">
        <v>3738</v>
      </c>
      <c r="U147" s="66"/>
      <c r="V147" s="54">
        <v>55</v>
      </c>
      <c r="W147" s="54">
        <v>6</v>
      </c>
      <c r="X147" s="54">
        <v>34</v>
      </c>
      <c r="Y147" s="512">
        <f t="shared" si="31"/>
        <v>6</v>
      </c>
      <c r="Z147" s="512" t="str">
        <f t="shared" si="32"/>
        <v>55_6</v>
      </c>
      <c r="AA147" s="512">
        <v>3823</v>
      </c>
      <c r="AB147" s="513"/>
      <c r="AC147" s="54">
        <v>55</v>
      </c>
      <c r="AD147" s="54">
        <v>6</v>
      </c>
      <c r="AE147" s="54">
        <v>34</v>
      </c>
      <c r="AF147" s="512">
        <f t="shared" si="177"/>
        <v>6</v>
      </c>
      <c r="AG147" s="512" t="str">
        <f t="shared" si="34"/>
        <v>55_6</v>
      </c>
      <c r="AH147" s="512">
        <v>3945</v>
      </c>
      <c r="AI147" s="512"/>
      <c r="AJ147" s="512">
        <v>55</v>
      </c>
      <c r="AK147" s="54">
        <v>6</v>
      </c>
      <c r="AL147" s="54">
        <v>34</v>
      </c>
      <c r="AM147" s="512">
        <f t="shared" ref="AM147" si="310">AK147</f>
        <v>6</v>
      </c>
      <c r="AN147" s="512" t="str">
        <f t="shared" si="226"/>
        <v>55_6</v>
      </c>
      <c r="AO147" s="54">
        <v>4063</v>
      </c>
      <c r="AP147" s="490"/>
      <c r="AQ147" s="512">
        <v>55</v>
      </c>
      <c r="AR147" s="54">
        <v>6</v>
      </c>
      <c r="AS147" s="54">
        <v>34</v>
      </c>
      <c r="AT147" s="512">
        <f t="shared" ref="AT147" si="311">AR147</f>
        <v>6</v>
      </c>
      <c r="AU147" s="512" t="str">
        <f t="shared" si="228"/>
        <v>55_6</v>
      </c>
      <c r="AV147" s="54">
        <v>4185</v>
      </c>
      <c r="AW147" s="490"/>
      <c r="AX147" s="512">
        <v>55</v>
      </c>
      <c r="AY147" s="54">
        <v>6</v>
      </c>
      <c r="AZ147" s="54">
        <v>34</v>
      </c>
      <c r="BA147" s="512">
        <f t="shared" ref="BA147" si="312">AY147</f>
        <v>6</v>
      </c>
      <c r="BB147" s="512" t="str">
        <f t="shared" si="230"/>
        <v>55_6</v>
      </c>
      <c r="BC147" s="54">
        <v>4269</v>
      </c>
      <c r="BD147" s="490"/>
      <c r="BE147" s="512">
        <v>55</v>
      </c>
      <c r="BF147" s="54">
        <v>6</v>
      </c>
      <c r="BG147" s="54">
        <v>34</v>
      </c>
      <c r="BH147" s="512">
        <f t="shared" ref="BH147" si="313">BF147</f>
        <v>6</v>
      </c>
      <c r="BI147" s="512" t="str">
        <f t="shared" si="232"/>
        <v>55_6</v>
      </c>
      <c r="BJ147" s="54">
        <v>4354</v>
      </c>
      <c r="BK147" s="54"/>
      <c r="BL147" s="512">
        <v>55</v>
      </c>
      <c r="BM147" s="54">
        <v>6</v>
      </c>
      <c r="BN147" s="54">
        <v>34</v>
      </c>
      <c r="BO147" s="512">
        <f t="shared" si="302"/>
        <v>6</v>
      </c>
      <c r="BP147" s="512" t="str">
        <f t="shared" si="303"/>
        <v>55_6</v>
      </c>
      <c r="BQ147" s="54">
        <v>4528</v>
      </c>
      <c r="BR147" s="513"/>
      <c r="BS147" s="54">
        <v>55</v>
      </c>
      <c r="BT147" s="54">
        <v>6</v>
      </c>
      <c r="BU147" s="54">
        <v>34</v>
      </c>
      <c r="BV147" s="512">
        <f t="shared" si="35"/>
        <v>6</v>
      </c>
      <c r="BW147" s="512" t="str">
        <f t="shared" si="36"/>
        <v>55_6</v>
      </c>
      <c r="BX147" s="514" t="str">
        <f t="shared" si="37"/>
        <v>55_6</v>
      </c>
      <c r="BY147" s="514">
        <f t="shared" si="297"/>
        <v>4354</v>
      </c>
      <c r="BZ147" s="514">
        <f t="shared" si="304"/>
        <v>4528</v>
      </c>
      <c r="CA147" s="605">
        <f t="shared" si="305"/>
        <v>4441</v>
      </c>
      <c r="CB147" s="515">
        <f t="shared" si="39"/>
        <v>28.376996805111823</v>
      </c>
      <c r="CC147" s="5"/>
      <c r="CD147" s="5"/>
      <c r="CE147" s="5"/>
      <c r="CF147" s="5"/>
      <c r="CG147" s="5"/>
      <c r="CH147" s="5"/>
      <c r="CI147" s="6"/>
    </row>
    <row r="148" spans="1:87" ht="10.5" customHeight="1" x14ac:dyDescent="0.25">
      <c r="A148" s="54">
        <v>55</v>
      </c>
      <c r="B148" s="54">
        <v>7</v>
      </c>
      <c r="C148" s="54">
        <v>35</v>
      </c>
      <c r="D148" s="512">
        <f t="shared" si="40"/>
        <v>7</v>
      </c>
      <c r="E148" s="512" t="str">
        <f t="shared" si="41"/>
        <v>55_7</v>
      </c>
      <c r="F148" s="512">
        <v>3572</v>
      </c>
      <c r="G148" s="457"/>
      <c r="H148" s="54">
        <v>55</v>
      </c>
      <c r="I148" s="54">
        <v>7</v>
      </c>
      <c r="J148" s="54">
        <v>35</v>
      </c>
      <c r="K148" s="512">
        <f t="shared" si="27"/>
        <v>7</v>
      </c>
      <c r="L148" s="512" t="str">
        <f t="shared" si="28"/>
        <v>55_7</v>
      </c>
      <c r="M148" s="512">
        <v>3693</v>
      </c>
      <c r="N148" s="457"/>
      <c r="O148" s="54">
        <v>55</v>
      </c>
      <c r="P148" s="54">
        <v>7</v>
      </c>
      <c r="Q148" s="54">
        <v>35</v>
      </c>
      <c r="R148" s="512">
        <f t="shared" si="29"/>
        <v>7</v>
      </c>
      <c r="S148" s="512" t="str">
        <f t="shared" si="30"/>
        <v>55_7</v>
      </c>
      <c r="T148" s="512">
        <v>3809</v>
      </c>
      <c r="U148" s="457"/>
      <c r="V148" s="54">
        <v>55</v>
      </c>
      <c r="W148" s="54">
        <v>7</v>
      </c>
      <c r="X148" s="54">
        <v>35</v>
      </c>
      <c r="Y148" s="512">
        <f t="shared" si="31"/>
        <v>7</v>
      </c>
      <c r="Z148" s="512" t="str">
        <f t="shared" si="32"/>
        <v>55_7</v>
      </c>
      <c r="AA148" s="512">
        <v>3894</v>
      </c>
      <c r="AB148" s="513"/>
      <c r="AC148" s="54">
        <v>55</v>
      </c>
      <c r="AD148" s="54">
        <v>7</v>
      </c>
      <c r="AE148" s="54">
        <v>35</v>
      </c>
      <c r="AF148" s="512">
        <f t="shared" si="177"/>
        <v>7</v>
      </c>
      <c r="AG148" s="512" t="str">
        <f t="shared" si="34"/>
        <v>55_7</v>
      </c>
      <c r="AH148" s="512">
        <v>4019</v>
      </c>
      <c r="AI148" s="512"/>
      <c r="AJ148" s="512">
        <v>55</v>
      </c>
      <c r="AK148" s="54">
        <v>7</v>
      </c>
      <c r="AL148" s="54">
        <v>35</v>
      </c>
      <c r="AM148" s="512">
        <f t="shared" ref="AM148" si="314">AK148</f>
        <v>7</v>
      </c>
      <c r="AN148" s="512" t="str">
        <f t="shared" si="226"/>
        <v>55_7</v>
      </c>
      <c r="AO148" s="54">
        <v>4140</v>
      </c>
      <c r="AP148" s="490"/>
      <c r="AQ148" s="512">
        <v>55</v>
      </c>
      <c r="AR148" s="54">
        <v>7</v>
      </c>
      <c r="AS148" s="54">
        <v>35</v>
      </c>
      <c r="AT148" s="512">
        <f t="shared" ref="AT148" si="315">AR148</f>
        <v>7</v>
      </c>
      <c r="AU148" s="512" t="str">
        <f t="shared" si="228"/>
        <v>55_7</v>
      </c>
      <c r="AV148" s="54">
        <v>4264</v>
      </c>
      <c r="AW148" s="490"/>
      <c r="AX148" s="512">
        <v>55</v>
      </c>
      <c r="AY148" s="54">
        <v>7</v>
      </c>
      <c r="AZ148" s="54">
        <v>35</v>
      </c>
      <c r="BA148" s="512">
        <f t="shared" ref="BA148" si="316">AY148</f>
        <v>7</v>
      </c>
      <c r="BB148" s="512" t="str">
        <f t="shared" si="230"/>
        <v>55_7</v>
      </c>
      <c r="BC148" s="54">
        <v>4349</v>
      </c>
      <c r="BD148" s="490"/>
      <c r="BE148" s="512">
        <v>55</v>
      </c>
      <c r="BF148" s="54">
        <v>7</v>
      </c>
      <c r="BG148" s="54">
        <v>35</v>
      </c>
      <c r="BH148" s="512">
        <f t="shared" ref="BH148" si="317">BF148</f>
        <v>7</v>
      </c>
      <c r="BI148" s="512" t="str">
        <f t="shared" si="232"/>
        <v>55_7</v>
      </c>
      <c r="BJ148" s="54">
        <v>4436</v>
      </c>
      <c r="BK148" s="54"/>
      <c r="BL148" s="512">
        <v>55</v>
      </c>
      <c r="BM148" s="54">
        <v>7</v>
      </c>
      <c r="BN148" s="54">
        <v>35</v>
      </c>
      <c r="BO148" s="512">
        <f t="shared" si="302"/>
        <v>7</v>
      </c>
      <c r="BP148" s="512" t="str">
        <f t="shared" si="303"/>
        <v>55_7</v>
      </c>
      <c r="BQ148" s="54">
        <v>4613</v>
      </c>
      <c r="BR148" s="513"/>
      <c r="BS148" s="54">
        <v>55</v>
      </c>
      <c r="BT148" s="54">
        <v>7</v>
      </c>
      <c r="BU148" s="54">
        <v>35</v>
      </c>
      <c r="BV148" s="512">
        <f t="shared" si="35"/>
        <v>7</v>
      </c>
      <c r="BW148" s="512" t="str">
        <f t="shared" si="36"/>
        <v>55_7</v>
      </c>
      <c r="BX148" s="514" t="str">
        <f t="shared" si="37"/>
        <v>55_7</v>
      </c>
      <c r="BY148" s="514">
        <f t="shared" si="297"/>
        <v>4436</v>
      </c>
      <c r="BZ148" s="514">
        <f t="shared" si="304"/>
        <v>4613</v>
      </c>
      <c r="CA148" s="605">
        <f t="shared" si="305"/>
        <v>4524.5</v>
      </c>
      <c r="CB148" s="515">
        <f t="shared" si="39"/>
        <v>28.910543130990416</v>
      </c>
      <c r="CC148" s="5"/>
      <c r="CD148" s="5"/>
      <c r="CE148" s="5"/>
      <c r="CF148" s="5"/>
      <c r="CG148" s="5"/>
      <c r="CH148" s="5"/>
      <c r="CI148" s="6"/>
    </row>
    <row r="149" spans="1:87" ht="10.5" customHeight="1" x14ac:dyDescent="0.25">
      <c r="A149" s="54">
        <v>55</v>
      </c>
      <c r="B149" s="54">
        <v>8</v>
      </c>
      <c r="C149" s="54">
        <v>36</v>
      </c>
      <c r="D149" s="512">
        <f t="shared" si="40"/>
        <v>8</v>
      </c>
      <c r="E149" s="512" t="str">
        <f t="shared" si="41"/>
        <v>55_8</v>
      </c>
      <c r="F149" s="512">
        <v>3650</v>
      </c>
      <c r="G149" s="457"/>
      <c r="H149" s="54">
        <v>55</v>
      </c>
      <c r="I149" s="54">
        <v>8</v>
      </c>
      <c r="J149" s="54">
        <v>36</v>
      </c>
      <c r="K149" s="512">
        <f t="shared" si="27"/>
        <v>8</v>
      </c>
      <c r="L149" s="512" t="str">
        <f t="shared" si="28"/>
        <v>55_8</v>
      </c>
      <c r="M149" s="512">
        <v>3774</v>
      </c>
      <c r="N149" s="457"/>
      <c r="O149" s="54">
        <v>55</v>
      </c>
      <c r="P149" s="54">
        <v>8</v>
      </c>
      <c r="Q149" s="54">
        <v>36</v>
      </c>
      <c r="R149" s="512">
        <f t="shared" si="29"/>
        <v>8</v>
      </c>
      <c r="S149" s="512" t="str">
        <f t="shared" si="30"/>
        <v>55_8</v>
      </c>
      <c r="T149" s="512">
        <v>3893</v>
      </c>
      <c r="U149" s="66"/>
      <c r="V149" s="54">
        <v>55</v>
      </c>
      <c r="W149" s="54">
        <v>8</v>
      </c>
      <c r="X149" s="54">
        <v>36</v>
      </c>
      <c r="Y149" s="512">
        <f t="shared" ref="Y149:Y212" si="318">W149</f>
        <v>8</v>
      </c>
      <c r="Z149" s="512" t="str">
        <f t="shared" ref="Z149:Z212" si="319">V149&amp;"_"&amp;Y149</f>
        <v>55_8</v>
      </c>
      <c r="AA149" s="512">
        <v>3979</v>
      </c>
      <c r="AB149" s="513"/>
      <c r="AC149" s="54">
        <v>55</v>
      </c>
      <c r="AD149" s="54">
        <v>8</v>
      </c>
      <c r="AE149" s="54">
        <v>36</v>
      </c>
      <c r="AF149" s="512">
        <f t="shared" si="177"/>
        <v>8</v>
      </c>
      <c r="AG149" s="512" t="str">
        <f t="shared" ref="AG149:AG212" si="320">AC149&amp;"_"&amp;AF149</f>
        <v>55_8</v>
      </c>
      <c r="AH149" s="512">
        <v>4106</v>
      </c>
      <c r="AI149" s="512"/>
      <c r="AJ149" s="512">
        <v>55</v>
      </c>
      <c r="AK149" s="54">
        <v>8</v>
      </c>
      <c r="AL149" s="54">
        <v>36</v>
      </c>
      <c r="AM149" s="512">
        <f t="shared" ref="AM149" si="321">AK149</f>
        <v>8</v>
      </c>
      <c r="AN149" s="512" t="str">
        <f t="shared" si="226"/>
        <v>55_8</v>
      </c>
      <c r="AO149" s="54">
        <v>4229</v>
      </c>
      <c r="AP149" s="490"/>
      <c r="AQ149" s="512">
        <v>55</v>
      </c>
      <c r="AR149" s="54">
        <v>8</v>
      </c>
      <c r="AS149" s="54">
        <v>36</v>
      </c>
      <c r="AT149" s="512">
        <f t="shared" ref="AT149" si="322">AR149</f>
        <v>8</v>
      </c>
      <c r="AU149" s="512" t="str">
        <f t="shared" si="228"/>
        <v>55_8</v>
      </c>
      <c r="AV149" s="54">
        <v>4356</v>
      </c>
      <c r="AW149" s="490"/>
      <c r="AX149" s="512">
        <v>55</v>
      </c>
      <c r="AY149" s="54">
        <v>8</v>
      </c>
      <c r="AZ149" s="54">
        <v>36</v>
      </c>
      <c r="BA149" s="512">
        <f t="shared" ref="BA149" si="323">AY149</f>
        <v>8</v>
      </c>
      <c r="BB149" s="512" t="str">
        <f t="shared" si="230"/>
        <v>55_8</v>
      </c>
      <c r="BC149" s="54">
        <v>4443</v>
      </c>
      <c r="BD149" s="490"/>
      <c r="BE149" s="512">
        <v>55</v>
      </c>
      <c r="BF149" s="54">
        <v>8</v>
      </c>
      <c r="BG149" s="54">
        <v>36</v>
      </c>
      <c r="BH149" s="512">
        <f t="shared" ref="BH149" si="324">BF149</f>
        <v>8</v>
      </c>
      <c r="BI149" s="512" t="str">
        <f t="shared" si="232"/>
        <v>55_8</v>
      </c>
      <c r="BJ149" s="54">
        <v>4532</v>
      </c>
      <c r="BK149" s="54"/>
      <c r="BL149" s="512">
        <v>55</v>
      </c>
      <c r="BM149" s="54">
        <v>8</v>
      </c>
      <c r="BN149" s="54">
        <v>36</v>
      </c>
      <c r="BO149" s="512">
        <f t="shared" si="302"/>
        <v>8</v>
      </c>
      <c r="BP149" s="512" t="str">
        <f t="shared" si="303"/>
        <v>55_8</v>
      </c>
      <c r="BQ149" s="54">
        <v>4713</v>
      </c>
      <c r="BR149" s="513"/>
      <c r="BS149" s="54">
        <v>55</v>
      </c>
      <c r="BT149" s="54">
        <v>8</v>
      </c>
      <c r="BU149" s="54">
        <v>36</v>
      </c>
      <c r="BV149" s="512">
        <f t="shared" si="35"/>
        <v>8</v>
      </c>
      <c r="BW149" s="512" t="str">
        <f t="shared" si="36"/>
        <v>55_8</v>
      </c>
      <c r="BX149" s="514" t="str">
        <f t="shared" si="37"/>
        <v>55_8</v>
      </c>
      <c r="BY149" s="514">
        <f t="shared" si="297"/>
        <v>4532</v>
      </c>
      <c r="BZ149" s="514">
        <f t="shared" si="304"/>
        <v>4713</v>
      </c>
      <c r="CA149" s="605">
        <f t="shared" si="305"/>
        <v>4622.5</v>
      </c>
      <c r="CB149" s="515">
        <f t="shared" si="39"/>
        <v>29.536741214057507</v>
      </c>
      <c r="CC149" s="5"/>
      <c r="CD149" s="5"/>
      <c r="CE149" s="5"/>
      <c r="CF149" s="5"/>
      <c r="CG149" s="5"/>
      <c r="CH149" s="5"/>
      <c r="CI149" s="6"/>
    </row>
    <row r="150" spans="1:87" ht="10.5" customHeight="1" x14ac:dyDescent="0.25">
      <c r="A150" s="54">
        <v>55</v>
      </c>
      <c r="B150" s="54">
        <v>9</v>
      </c>
      <c r="C150" s="54">
        <v>37</v>
      </c>
      <c r="D150" s="512">
        <f t="shared" si="40"/>
        <v>9</v>
      </c>
      <c r="E150" s="512" t="str">
        <f t="shared" si="41"/>
        <v>55_9</v>
      </c>
      <c r="F150" s="512">
        <v>3728</v>
      </c>
      <c r="G150" s="457"/>
      <c r="H150" s="54">
        <v>55</v>
      </c>
      <c r="I150" s="54">
        <v>9</v>
      </c>
      <c r="J150" s="54">
        <v>37</v>
      </c>
      <c r="K150" s="512">
        <f t="shared" ref="K150:K213" si="325">I150</f>
        <v>9</v>
      </c>
      <c r="L150" s="512" t="str">
        <f t="shared" ref="L150:L213" si="326">H150&amp;"_"&amp;K150</f>
        <v>55_9</v>
      </c>
      <c r="M150" s="512">
        <v>3855</v>
      </c>
      <c r="N150" s="66"/>
      <c r="O150" s="54">
        <v>55</v>
      </c>
      <c r="P150" s="54">
        <v>9</v>
      </c>
      <c r="Q150" s="54">
        <v>37</v>
      </c>
      <c r="R150" s="512">
        <f t="shared" ref="R150:R213" si="327">P150</f>
        <v>9</v>
      </c>
      <c r="S150" s="512" t="str">
        <f t="shared" ref="S150:S213" si="328">O150&amp;"_"&amp;R150</f>
        <v>55_9</v>
      </c>
      <c r="T150" s="512">
        <v>3976</v>
      </c>
      <c r="U150" s="66"/>
      <c r="V150" s="54">
        <v>55</v>
      </c>
      <c r="W150" s="54">
        <v>9</v>
      </c>
      <c r="X150" s="54">
        <v>37</v>
      </c>
      <c r="Y150" s="512">
        <f t="shared" si="318"/>
        <v>9</v>
      </c>
      <c r="Z150" s="512" t="str">
        <f t="shared" si="319"/>
        <v>55_9</v>
      </c>
      <c r="AA150" s="512">
        <v>4063</v>
      </c>
      <c r="AB150" s="513"/>
      <c r="AC150" s="54">
        <v>55</v>
      </c>
      <c r="AD150" s="54">
        <v>9</v>
      </c>
      <c r="AE150" s="54">
        <v>37</v>
      </c>
      <c r="AF150" s="512">
        <f t="shared" si="177"/>
        <v>9</v>
      </c>
      <c r="AG150" s="512" t="str">
        <f t="shared" si="320"/>
        <v>55_9</v>
      </c>
      <c r="AH150" s="512">
        <v>4193</v>
      </c>
      <c r="AI150" s="512"/>
      <c r="AJ150" s="512">
        <v>55</v>
      </c>
      <c r="AK150" s="54">
        <v>9</v>
      </c>
      <c r="AL150" s="54">
        <v>37</v>
      </c>
      <c r="AM150" s="512">
        <f t="shared" ref="AM150" si="329">AK150</f>
        <v>9</v>
      </c>
      <c r="AN150" s="512" t="str">
        <f t="shared" si="226"/>
        <v>55_9</v>
      </c>
      <c r="AO150" s="54">
        <v>4319</v>
      </c>
      <c r="AP150" s="490"/>
      <c r="AQ150" s="512">
        <v>55</v>
      </c>
      <c r="AR150" s="54">
        <v>9</v>
      </c>
      <c r="AS150" s="54">
        <v>37</v>
      </c>
      <c r="AT150" s="512">
        <f t="shared" ref="AT150" si="330">AR150</f>
        <v>9</v>
      </c>
      <c r="AU150" s="512" t="str">
        <f t="shared" si="228"/>
        <v>55_9</v>
      </c>
      <c r="AV150" s="54">
        <v>4449</v>
      </c>
      <c r="AW150" s="490"/>
      <c r="AX150" s="512">
        <v>55</v>
      </c>
      <c r="AY150" s="54">
        <v>9</v>
      </c>
      <c r="AZ150" s="54">
        <v>37</v>
      </c>
      <c r="BA150" s="512">
        <f t="shared" ref="BA150" si="331">AY150</f>
        <v>9</v>
      </c>
      <c r="BB150" s="512" t="str">
        <f t="shared" si="230"/>
        <v>55_9</v>
      </c>
      <c r="BC150" s="54">
        <v>4538</v>
      </c>
      <c r="BD150" s="490"/>
      <c r="BE150" s="512">
        <v>55</v>
      </c>
      <c r="BF150" s="54">
        <v>9</v>
      </c>
      <c r="BG150" s="54">
        <v>37</v>
      </c>
      <c r="BH150" s="512">
        <f t="shared" ref="BH150" si="332">BF150</f>
        <v>9</v>
      </c>
      <c r="BI150" s="512" t="str">
        <f t="shared" si="232"/>
        <v>55_9</v>
      </c>
      <c r="BJ150" s="54">
        <v>4629</v>
      </c>
      <c r="BK150" s="54"/>
      <c r="BL150" s="512">
        <v>55</v>
      </c>
      <c r="BM150" s="54">
        <v>9</v>
      </c>
      <c r="BN150" s="54">
        <v>37</v>
      </c>
      <c r="BO150" s="512">
        <f t="shared" si="302"/>
        <v>9</v>
      </c>
      <c r="BP150" s="512" t="str">
        <f t="shared" si="303"/>
        <v>55_9</v>
      </c>
      <c r="BQ150" s="54">
        <v>4814</v>
      </c>
      <c r="BR150" s="513"/>
      <c r="BS150" s="54">
        <v>55</v>
      </c>
      <c r="BT150" s="54">
        <v>9</v>
      </c>
      <c r="BU150" s="54">
        <v>37</v>
      </c>
      <c r="BV150" s="512">
        <f t="shared" ref="BV150:BV213" si="333">BT150</f>
        <v>9</v>
      </c>
      <c r="BW150" s="512" t="str">
        <f t="shared" ref="BW150:BW213" si="334">BS150&amp;"_"&amp;BV150</f>
        <v>55_9</v>
      </c>
      <c r="BX150" s="514" t="str">
        <f t="shared" ref="BX150:BX213" si="335">BS150&amp;"_"&amp;BV150</f>
        <v>55_9</v>
      </c>
      <c r="BY150" s="514">
        <f t="shared" si="297"/>
        <v>4629</v>
      </c>
      <c r="BZ150" s="514">
        <f t="shared" si="304"/>
        <v>4814</v>
      </c>
      <c r="CA150" s="605">
        <f t="shared" si="305"/>
        <v>4721.5</v>
      </c>
      <c r="CB150" s="515">
        <f t="shared" ref="CB150:CB213" si="336">IFERROR(CA150*$D$10/$D$9,"vervalt")</f>
        <v>30.169329073482427</v>
      </c>
      <c r="CC150" s="5"/>
      <c r="CD150" s="5"/>
      <c r="CE150" s="5"/>
      <c r="CF150" s="5"/>
      <c r="CG150" s="5"/>
      <c r="CH150" s="5"/>
      <c r="CI150" s="6"/>
    </row>
    <row r="151" spans="1:87" ht="10.5" customHeight="1" x14ac:dyDescent="0.25">
      <c r="A151" s="54">
        <v>55</v>
      </c>
      <c r="B151" s="54">
        <v>10</v>
      </c>
      <c r="C151" s="54">
        <v>38</v>
      </c>
      <c r="D151" s="512">
        <f t="shared" ref="D151:D214" si="337">B151</f>
        <v>10</v>
      </c>
      <c r="E151" s="512" t="str">
        <f t="shared" ref="E151:E214" si="338">A151&amp;"_"&amp;D151</f>
        <v>55_10</v>
      </c>
      <c r="F151" s="512">
        <v>3806</v>
      </c>
      <c r="G151" s="457"/>
      <c r="H151" s="54">
        <v>55</v>
      </c>
      <c r="I151" s="54">
        <v>10</v>
      </c>
      <c r="J151" s="54">
        <v>38</v>
      </c>
      <c r="K151" s="512">
        <f t="shared" si="325"/>
        <v>10</v>
      </c>
      <c r="L151" s="512" t="str">
        <f t="shared" si="326"/>
        <v>55_10</v>
      </c>
      <c r="M151" s="512">
        <v>3935</v>
      </c>
      <c r="N151" s="68"/>
      <c r="O151" s="54">
        <v>55</v>
      </c>
      <c r="P151" s="54">
        <v>10</v>
      </c>
      <c r="Q151" s="54">
        <v>38</v>
      </c>
      <c r="R151" s="512">
        <f t="shared" si="327"/>
        <v>10</v>
      </c>
      <c r="S151" s="512" t="str">
        <f t="shared" si="328"/>
        <v>55_10</v>
      </c>
      <c r="T151" s="512">
        <v>4059</v>
      </c>
      <c r="U151" s="457"/>
      <c r="V151" s="54">
        <v>55</v>
      </c>
      <c r="W151" s="54">
        <v>10</v>
      </c>
      <c r="X151" s="54">
        <v>38</v>
      </c>
      <c r="Y151" s="512">
        <f t="shared" si="318"/>
        <v>10</v>
      </c>
      <c r="Z151" s="512" t="str">
        <f t="shared" si="319"/>
        <v>55_10</v>
      </c>
      <c r="AA151" s="512">
        <v>4148</v>
      </c>
      <c r="AB151" s="513"/>
      <c r="AC151" s="54">
        <v>55</v>
      </c>
      <c r="AD151" s="54">
        <v>10</v>
      </c>
      <c r="AE151" s="54">
        <v>38</v>
      </c>
      <c r="AF151" s="512">
        <f t="shared" si="177"/>
        <v>10</v>
      </c>
      <c r="AG151" s="512" t="str">
        <f t="shared" si="320"/>
        <v>55_10</v>
      </c>
      <c r="AH151" s="512">
        <v>4281</v>
      </c>
      <c r="AI151" s="512"/>
      <c r="AJ151" s="512">
        <v>55</v>
      </c>
      <c r="AK151" s="54">
        <v>10</v>
      </c>
      <c r="AL151" s="54">
        <v>38</v>
      </c>
      <c r="AM151" s="512">
        <f t="shared" ref="AM151" si="339">AK151</f>
        <v>10</v>
      </c>
      <c r="AN151" s="512" t="str">
        <f t="shared" si="226"/>
        <v>55_10</v>
      </c>
      <c r="AO151" s="54">
        <v>4409</v>
      </c>
      <c r="AP151" s="490"/>
      <c r="AQ151" s="512">
        <v>55</v>
      </c>
      <c r="AR151" s="54">
        <v>10</v>
      </c>
      <c r="AS151" s="54">
        <v>38</v>
      </c>
      <c r="AT151" s="512">
        <f t="shared" ref="AT151" si="340">AR151</f>
        <v>10</v>
      </c>
      <c r="AU151" s="512" t="str">
        <f t="shared" si="228"/>
        <v>55_10</v>
      </c>
      <c r="AV151" s="54">
        <v>4541</v>
      </c>
      <c r="AW151" s="490"/>
      <c r="AX151" s="512">
        <v>55</v>
      </c>
      <c r="AY151" s="54">
        <v>10</v>
      </c>
      <c r="AZ151" s="54">
        <v>38</v>
      </c>
      <c r="BA151" s="512">
        <f t="shared" ref="BA151" si="341">AY151</f>
        <v>10</v>
      </c>
      <c r="BB151" s="512" t="str">
        <f t="shared" si="230"/>
        <v>55_10</v>
      </c>
      <c r="BC151" s="54">
        <v>4632</v>
      </c>
      <c r="BD151" s="490"/>
      <c r="BE151" s="512">
        <v>55</v>
      </c>
      <c r="BF151" s="54">
        <v>10</v>
      </c>
      <c r="BG151" s="54">
        <v>38</v>
      </c>
      <c r="BH151" s="512">
        <f t="shared" ref="BH151" si="342">BF151</f>
        <v>10</v>
      </c>
      <c r="BI151" s="512" t="str">
        <f t="shared" si="232"/>
        <v>55_10</v>
      </c>
      <c r="BJ151" s="54">
        <v>4725</v>
      </c>
      <c r="BK151" s="54"/>
      <c r="BL151" s="512">
        <v>55</v>
      </c>
      <c r="BM151" s="54">
        <v>10</v>
      </c>
      <c r="BN151" s="54">
        <v>38</v>
      </c>
      <c r="BO151" s="512">
        <f t="shared" si="302"/>
        <v>10</v>
      </c>
      <c r="BP151" s="512" t="str">
        <f t="shared" si="303"/>
        <v>55_10</v>
      </c>
      <c r="BQ151" s="54">
        <v>4914</v>
      </c>
      <c r="BR151" s="513"/>
      <c r="BS151" s="54">
        <v>55</v>
      </c>
      <c r="BT151" s="54">
        <v>10</v>
      </c>
      <c r="BU151" s="54">
        <v>38</v>
      </c>
      <c r="BV151" s="512">
        <f t="shared" si="333"/>
        <v>10</v>
      </c>
      <c r="BW151" s="512" t="str">
        <f t="shared" si="334"/>
        <v>55_10</v>
      </c>
      <c r="BX151" s="514" t="str">
        <f t="shared" si="335"/>
        <v>55_10</v>
      </c>
      <c r="BY151" s="514">
        <f t="shared" si="297"/>
        <v>4725</v>
      </c>
      <c r="BZ151" s="514">
        <f t="shared" si="304"/>
        <v>4914</v>
      </c>
      <c r="CA151" s="605">
        <f t="shared" si="305"/>
        <v>4819.5</v>
      </c>
      <c r="CB151" s="515">
        <f t="shared" si="336"/>
        <v>30.795527156549522</v>
      </c>
      <c r="CC151" s="5"/>
      <c r="CD151" s="5"/>
      <c r="CE151" s="5"/>
      <c r="CF151" s="5"/>
      <c r="CG151" s="5"/>
      <c r="CH151" s="5"/>
      <c r="CI151" s="6"/>
    </row>
    <row r="152" spans="1:87" ht="10.5" customHeight="1" x14ac:dyDescent="0.25">
      <c r="A152" s="54">
        <v>55</v>
      </c>
      <c r="B152" s="54">
        <v>11</v>
      </c>
      <c r="C152" s="54">
        <v>39</v>
      </c>
      <c r="D152" s="512">
        <f t="shared" si="337"/>
        <v>11</v>
      </c>
      <c r="E152" s="512" t="str">
        <f t="shared" si="338"/>
        <v>55_11</v>
      </c>
      <c r="F152" s="512">
        <v>3879</v>
      </c>
      <c r="G152" s="457"/>
      <c r="H152" s="54">
        <v>55</v>
      </c>
      <c r="I152" s="54">
        <v>11</v>
      </c>
      <c r="J152" s="54">
        <v>39</v>
      </c>
      <c r="K152" s="512">
        <f t="shared" si="325"/>
        <v>11</v>
      </c>
      <c r="L152" s="512" t="str">
        <f t="shared" si="326"/>
        <v>55_11</v>
      </c>
      <c r="M152" s="512">
        <v>4011</v>
      </c>
      <c r="N152" s="70"/>
      <c r="O152" s="54">
        <v>55</v>
      </c>
      <c r="P152" s="54">
        <v>11</v>
      </c>
      <c r="Q152" s="54">
        <v>39</v>
      </c>
      <c r="R152" s="512">
        <f t="shared" si="327"/>
        <v>11</v>
      </c>
      <c r="S152" s="512" t="str">
        <f t="shared" si="328"/>
        <v>55_11</v>
      </c>
      <c r="T152" s="512">
        <v>4137</v>
      </c>
      <c r="U152" s="66"/>
      <c r="V152" s="54">
        <v>55</v>
      </c>
      <c r="W152" s="54">
        <v>11</v>
      </c>
      <c r="X152" s="54">
        <v>39</v>
      </c>
      <c r="Y152" s="512">
        <f t="shared" si="318"/>
        <v>11</v>
      </c>
      <c r="Z152" s="512" t="str">
        <f t="shared" si="319"/>
        <v>55_11</v>
      </c>
      <c r="AA152" s="512">
        <v>4228</v>
      </c>
      <c r="AB152" s="513"/>
      <c r="AC152" s="54">
        <v>55</v>
      </c>
      <c r="AD152" s="54">
        <v>11</v>
      </c>
      <c r="AE152" s="54">
        <v>39</v>
      </c>
      <c r="AF152" s="512">
        <f t="shared" si="177"/>
        <v>11</v>
      </c>
      <c r="AG152" s="512" t="str">
        <f t="shared" si="320"/>
        <v>55_11</v>
      </c>
      <c r="AH152" s="512">
        <v>4363</v>
      </c>
      <c r="AI152" s="512"/>
      <c r="AJ152" s="512">
        <v>55</v>
      </c>
      <c r="AK152" s="54">
        <v>11</v>
      </c>
      <c r="AL152" s="54">
        <v>39</v>
      </c>
      <c r="AM152" s="512">
        <f t="shared" ref="AM152" si="343">AK152</f>
        <v>11</v>
      </c>
      <c r="AN152" s="512" t="str">
        <f t="shared" si="226"/>
        <v>55_11</v>
      </c>
      <c r="AO152" s="54">
        <v>4494</v>
      </c>
      <c r="AP152" s="490"/>
      <c r="AQ152" s="512">
        <v>55</v>
      </c>
      <c r="AR152" s="54">
        <v>11</v>
      </c>
      <c r="AS152" s="54">
        <v>39</v>
      </c>
      <c r="AT152" s="512">
        <f t="shared" ref="AT152" si="344">AR152</f>
        <v>11</v>
      </c>
      <c r="AU152" s="512" t="str">
        <f t="shared" si="228"/>
        <v>55_11</v>
      </c>
      <c r="AV152" s="54">
        <v>4629</v>
      </c>
      <c r="AW152" s="490"/>
      <c r="AX152" s="512">
        <v>55</v>
      </c>
      <c r="AY152" s="54">
        <v>11</v>
      </c>
      <c r="AZ152" s="54">
        <v>39</v>
      </c>
      <c r="BA152" s="512">
        <f t="shared" ref="BA152" si="345">AY152</f>
        <v>11</v>
      </c>
      <c r="BB152" s="512" t="str">
        <f t="shared" si="230"/>
        <v>55_11</v>
      </c>
      <c r="BC152" s="54">
        <v>4722</v>
      </c>
      <c r="BD152" s="490"/>
      <c r="BE152" s="512">
        <v>55</v>
      </c>
      <c r="BF152" s="54">
        <v>11</v>
      </c>
      <c r="BG152" s="54">
        <v>39</v>
      </c>
      <c r="BH152" s="512">
        <f t="shared" ref="BH152" si="346">BF152</f>
        <v>11</v>
      </c>
      <c r="BI152" s="512" t="str">
        <f t="shared" si="232"/>
        <v>55_11</v>
      </c>
      <c r="BJ152" s="54">
        <v>4816</v>
      </c>
      <c r="BK152" s="54"/>
      <c r="BL152" s="512">
        <v>55</v>
      </c>
      <c r="BM152" s="54">
        <v>11</v>
      </c>
      <c r="BN152" s="54">
        <v>39</v>
      </c>
      <c r="BO152" s="512">
        <f t="shared" si="302"/>
        <v>11</v>
      </c>
      <c r="BP152" s="512" t="str">
        <f t="shared" si="303"/>
        <v>55_11</v>
      </c>
      <c r="BQ152" s="54">
        <v>5009</v>
      </c>
      <c r="BR152" s="513"/>
      <c r="BS152" s="54">
        <v>55</v>
      </c>
      <c r="BT152" s="54">
        <v>11</v>
      </c>
      <c r="BU152" s="54">
        <v>39</v>
      </c>
      <c r="BV152" s="512">
        <f t="shared" si="333"/>
        <v>11</v>
      </c>
      <c r="BW152" s="512" t="str">
        <f t="shared" si="334"/>
        <v>55_11</v>
      </c>
      <c r="BX152" s="514" t="str">
        <f t="shared" si="335"/>
        <v>55_11</v>
      </c>
      <c r="BY152" s="514">
        <f t="shared" si="297"/>
        <v>4816</v>
      </c>
      <c r="BZ152" s="514">
        <f t="shared" si="304"/>
        <v>5009</v>
      </c>
      <c r="CA152" s="605">
        <f t="shared" si="305"/>
        <v>4912.5</v>
      </c>
      <c r="CB152" s="515">
        <f t="shared" si="336"/>
        <v>31.389776357827476</v>
      </c>
      <c r="CC152" s="5"/>
      <c r="CD152" s="5"/>
      <c r="CE152" s="5"/>
      <c r="CF152" s="5"/>
      <c r="CG152" s="5"/>
      <c r="CH152" s="5"/>
      <c r="CI152" s="6"/>
    </row>
    <row r="153" spans="1:87" ht="10.5" customHeight="1" x14ac:dyDescent="0.25">
      <c r="A153" s="54">
        <v>55</v>
      </c>
      <c r="B153" s="54">
        <v>12</v>
      </c>
      <c r="C153" s="54">
        <v>40</v>
      </c>
      <c r="D153" s="512">
        <f t="shared" si="337"/>
        <v>12</v>
      </c>
      <c r="E153" s="512" t="str">
        <f t="shared" si="338"/>
        <v>55_12</v>
      </c>
      <c r="F153" s="512">
        <v>3948</v>
      </c>
      <c r="G153" s="457"/>
      <c r="H153" s="54">
        <v>55</v>
      </c>
      <c r="I153" s="54">
        <v>12</v>
      </c>
      <c r="J153" s="54">
        <v>40</v>
      </c>
      <c r="K153" s="512">
        <f t="shared" si="325"/>
        <v>12</v>
      </c>
      <c r="L153" s="512" t="str">
        <f t="shared" si="326"/>
        <v>55_12</v>
      </c>
      <c r="M153" s="512">
        <v>4082</v>
      </c>
      <c r="N153" s="455"/>
      <c r="O153" s="54">
        <v>55</v>
      </c>
      <c r="P153" s="54">
        <v>12</v>
      </c>
      <c r="Q153" s="54">
        <v>40</v>
      </c>
      <c r="R153" s="512">
        <f t="shared" si="327"/>
        <v>12</v>
      </c>
      <c r="S153" s="512" t="str">
        <f t="shared" si="328"/>
        <v>55_12</v>
      </c>
      <c r="T153" s="512">
        <v>4211</v>
      </c>
      <c r="U153" s="66"/>
      <c r="V153" s="54">
        <v>55</v>
      </c>
      <c r="W153" s="54">
        <v>12</v>
      </c>
      <c r="X153" s="54">
        <v>40</v>
      </c>
      <c r="Y153" s="512">
        <f t="shared" si="318"/>
        <v>12</v>
      </c>
      <c r="Z153" s="512" t="str">
        <f t="shared" si="319"/>
        <v>55_12</v>
      </c>
      <c r="AA153" s="512">
        <v>4304</v>
      </c>
      <c r="AB153" s="513"/>
      <c r="AC153" s="54">
        <v>55</v>
      </c>
      <c r="AD153" s="54">
        <v>12</v>
      </c>
      <c r="AE153" s="54">
        <v>40</v>
      </c>
      <c r="AF153" s="512">
        <f t="shared" si="177"/>
        <v>12</v>
      </c>
      <c r="AG153" s="512" t="str">
        <f t="shared" si="320"/>
        <v>55_12</v>
      </c>
      <c r="AH153" s="512">
        <v>4442</v>
      </c>
      <c r="AI153" s="512"/>
      <c r="AJ153" s="512">
        <v>55</v>
      </c>
      <c r="AK153" s="54">
        <v>12</v>
      </c>
      <c r="AL153" s="54">
        <v>40</v>
      </c>
      <c r="AM153" s="512">
        <f t="shared" ref="AM153" si="347">AK153</f>
        <v>12</v>
      </c>
      <c r="AN153" s="512" t="str">
        <f t="shared" si="226"/>
        <v>55_12</v>
      </c>
      <c r="AO153" s="54">
        <v>4575</v>
      </c>
      <c r="AP153" s="490"/>
      <c r="AQ153" s="512">
        <v>55</v>
      </c>
      <c r="AR153" s="54">
        <v>12</v>
      </c>
      <c r="AS153" s="54">
        <v>40</v>
      </c>
      <c r="AT153" s="512">
        <f t="shared" ref="AT153" si="348">AR153</f>
        <v>12</v>
      </c>
      <c r="AU153" s="512" t="str">
        <f t="shared" si="228"/>
        <v>55_12</v>
      </c>
      <c r="AV153" s="54">
        <v>4712</v>
      </c>
      <c r="AW153" s="490"/>
      <c r="AX153" s="512">
        <v>55</v>
      </c>
      <c r="AY153" s="54">
        <v>12</v>
      </c>
      <c r="AZ153" s="54">
        <v>40</v>
      </c>
      <c r="BA153" s="512">
        <f t="shared" ref="BA153" si="349">AY153</f>
        <v>12</v>
      </c>
      <c r="BB153" s="512" t="str">
        <f t="shared" si="230"/>
        <v>55_12</v>
      </c>
      <c r="BC153" s="54">
        <v>4806</v>
      </c>
      <c r="BD153" s="490"/>
      <c r="BE153" s="512">
        <v>55</v>
      </c>
      <c r="BF153" s="54">
        <v>12</v>
      </c>
      <c r="BG153" s="54">
        <v>40</v>
      </c>
      <c r="BH153" s="512">
        <f t="shared" ref="BH153" si="350">BF153</f>
        <v>12</v>
      </c>
      <c r="BI153" s="512" t="str">
        <f t="shared" si="232"/>
        <v>55_12</v>
      </c>
      <c r="BJ153" s="54">
        <v>4902</v>
      </c>
      <c r="BK153" s="54"/>
      <c r="BL153" s="512">
        <v>55</v>
      </c>
      <c r="BM153" s="54">
        <v>12</v>
      </c>
      <c r="BN153" s="54">
        <v>40</v>
      </c>
      <c r="BO153" s="512">
        <f t="shared" si="302"/>
        <v>12</v>
      </c>
      <c r="BP153" s="512" t="str">
        <f t="shared" si="303"/>
        <v>55_12</v>
      </c>
      <c r="BQ153" s="54">
        <v>5098</v>
      </c>
      <c r="BR153" s="513"/>
      <c r="BS153" s="54">
        <v>55</v>
      </c>
      <c r="BT153" s="54">
        <v>12</v>
      </c>
      <c r="BU153" s="54">
        <v>40</v>
      </c>
      <c r="BV153" s="512">
        <f t="shared" si="333"/>
        <v>12</v>
      </c>
      <c r="BW153" s="512" t="str">
        <f t="shared" si="334"/>
        <v>55_12</v>
      </c>
      <c r="BX153" s="514" t="str">
        <f t="shared" si="335"/>
        <v>55_12</v>
      </c>
      <c r="BY153" s="514">
        <f t="shared" si="297"/>
        <v>4902</v>
      </c>
      <c r="BZ153" s="514">
        <f t="shared" si="304"/>
        <v>5098</v>
      </c>
      <c r="CA153" s="605">
        <f t="shared" si="305"/>
        <v>5000</v>
      </c>
      <c r="CB153" s="515">
        <f t="shared" si="336"/>
        <v>31.948881789137381</v>
      </c>
      <c r="CC153" s="5"/>
      <c r="CD153" s="5"/>
      <c r="CE153" s="5"/>
      <c r="CF153" s="5"/>
      <c r="CG153" s="5"/>
      <c r="CH153" s="5"/>
      <c r="CI153" s="6"/>
    </row>
    <row r="154" spans="1:87" ht="10.5" customHeight="1" x14ac:dyDescent="0.25">
      <c r="A154" s="512">
        <v>60</v>
      </c>
      <c r="B154" s="54">
        <v>0</v>
      </c>
      <c r="C154" s="54">
        <v>28</v>
      </c>
      <c r="D154" s="512">
        <f t="shared" si="337"/>
        <v>0</v>
      </c>
      <c r="E154" s="512" t="str">
        <f t="shared" si="338"/>
        <v>60_0</v>
      </c>
      <c r="F154" s="512">
        <v>3084</v>
      </c>
      <c r="G154" s="457"/>
      <c r="H154" s="54">
        <v>60</v>
      </c>
      <c r="I154" s="54">
        <v>0</v>
      </c>
      <c r="J154" s="54">
        <v>28</v>
      </c>
      <c r="K154" s="512">
        <f t="shared" si="325"/>
        <v>0</v>
      </c>
      <c r="L154" s="512" t="str">
        <f t="shared" si="326"/>
        <v>60_0</v>
      </c>
      <c r="M154" s="512">
        <v>3189</v>
      </c>
      <c r="N154" s="66"/>
      <c r="O154" s="54">
        <v>60</v>
      </c>
      <c r="P154" s="54">
        <v>0</v>
      </c>
      <c r="Q154" s="54">
        <v>28</v>
      </c>
      <c r="R154" s="512">
        <f t="shared" si="327"/>
        <v>0</v>
      </c>
      <c r="S154" s="512" t="str">
        <f t="shared" si="328"/>
        <v>60_0</v>
      </c>
      <c r="T154" s="512">
        <v>3289</v>
      </c>
      <c r="U154" s="457"/>
      <c r="V154" s="54">
        <v>60</v>
      </c>
      <c r="W154" s="54">
        <v>0</v>
      </c>
      <c r="X154" s="54">
        <v>28</v>
      </c>
      <c r="Y154" s="512">
        <f t="shared" si="318"/>
        <v>0</v>
      </c>
      <c r="Z154" s="512" t="str">
        <f t="shared" si="319"/>
        <v>60_0</v>
      </c>
      <c r="AA154" s="512">
        <v>3374</v>
      </c>
      <c r="AB154" s="513"/>
      <c r="AC154" s="54">
        <v>60</v>
      </c>
      <c r="AD154" s="54">
        <v>0</v>
      </c>
      <c r="AE154" s="54">
        <v>28</v>
      </c>
      <c r="AF154" s="512">
        <f t="shared" si="177"/>
        <v>0</v>
      </c>
      <c r="AG154" s="512" t="str">
        <f t="shared" si="320"/>
        <v>60_0</v>
      </c>
      <c r="AH154" s="512">
        <v>3482</v>
      </c>
      <c r="AI154" s="512"/>
      <c r="AJ154" s="512">
        <v>60</v>
      </c>
      <c r="AK154" s="54">
        <v>0</v>
      </c>
      <c r="AL154" s="54">
        <v>28</v>
      </c>
      <c r="AM154" s="512">
        <f t="shared" ref="AM154" si="351">AK154</f>
        <v>0</v>
      </c>
      <c r="AN154" s="512" t="str">
        <f t="shared" si="226"/>
        <v>60_0</v>
      </c>
      <c r="AO154" s="54">
        <v>3586</v>
      </c>
      <c r="AP154" s="490"/>
      <c r="AQ154" s="512">
        <v>60</v>
      </c>
      <c r="AR154" s="54">
        <v>0</v>
      </c>
      <c r="AS154" s="54">
        <v>28</v>
      </c>
      <c r="AT154" s="512">
        <f t="shared" ref="AT154" si="352">AR154</f>
        <v>0</v>
      </c>
      <c r="AU154" s="512" t="str">
        <f t="shared" si="228"/>
        <v>60_0</v>
      </c>
      <c r="AV154" s="54">
        <v>3694</v>
      </c>
      <c r="AW154" s="490"/>
      <c r="AX154" s="512">
        <v>60</v>
      </c>
      <c r="AY154" s="54">
        <v>0</v>
      </c>
      <c r="AZ154" s="54">
        <v>28</v>
      </c>
      <c r="BA154" s="512">
        <f t="shared" ref="BA154" si="353">AY154</f>
        <v>0</v>
      </c>
      <c r="BB154" s="512" t="str">
        <f t="shared" si="230"/>
        <v>60_0</v>
      </c>
      <c r="BC154" s="54">
        <v>3768</v>
      </c>
      <c r="BD154" s="490"/>
      <c r="BE154" s="512">
        <v>60</v>
      </c>
      <c r="BF154" s="54">
        <v>0</v>
      </c>
      <c r="BG154" s="54">
        <v>28</v>
      </c>
      <c r="BH154" s="512">
        <f t="shared" ref="BH154" si="354">BF154</f>
        <v>0</v>
      </c>
      <c r="BI154" s="512" t="str">
        <f t="shared" si="232"/>
        <v>60_0</v>
      </c>
      <c r="BJ154" s="54">
        <v>3843</v>
      </c>
      <c r="BK154" s="54"/>
      <c r="BL154" s="512">
        <v>60</v>
      </c>
      <c r="BM154" s="54">
        <v>0</v>
      </c>
      <c r="BN154" s="54">
        <v>28</v>
      </c>
      <c r="BO154" s="512">
        <f t="shared" si="302"/>
        <v>0</v>
      </c>
      <c r="BP154" s="512" t="str">
        <f t="shared" si="303"/>
        <v>60_0</v>
      </c>
      <c r="BQ154" s="54">
        <v>3997</v>
      </c>
      <c r="BR154" s="513"/>
      <c r="BS154" s="54">
        <v>60</v>
      </c>
      <c r="BT154" s="54">
        <v>0</v>
      </c>
      <c r="BU154" s="54">
        <v>28</v>
      </c>
      <c r="BV154" s="512">
        <f t="shared" si="333"/>
        <v>0</v>
      </c>
      <c r="BW154" s="512" t="str">
        <f t="shared" si="334"/>
        <v>60_0</v>
      </c>
      <c r="BX154" s="514" t="str">
        <f t="shared" si="335"/>
        <v>60_0</v>
      </c>
      <c r="BY154" s="514">
        <f t="shared" si="297"/>
        <v>3843</v>
      </c>
      <c r="BZ154" s="514">
        <f t="shared" si="304"/>
        <v>3997</v>
      </c>
      <c r="CA154" s="605">
        <f t="shared" si="305"/>
        <v>3920</v>
      </c>
      <c r="CB154" s="515">
        <f t="shared" si="336"/>
        <v>25.047923322683705</v>
      </c>
      <c r="CC154" s="5"/>
      <c r="CD154" s="5"/>
      <c r="CE154" s="5"/>
      <c r="CF154" s="5"/>
      <c r="CG154" s="5"/>
      <c r="CH154" s="5"/>
      <c r="CI154" s="6"/>
    </row>
    <row r="155" spans="1:87" ht="10.5" customHeight="1" x14ac:dyDescent="0.25">
      <c r="A155" s="512">
        <v>60</v>
      </c>
      <c r="B155" s="54">
        <v>1</v>
      </c>
      <c r="C155" s="54">
        <v>30</v>
      </c>
      <c r="D155" s="512">
        <f t="shared" si="337"/>
        <v>1</v>
      </c>
      <c r="E155" s="512" t="str">
        <f t="shared" si="338"/>
        <v>60_1</v>
      </c>
      <c r="F155" s="512">
        <v>3227</v>
      </c>
      <c r="G155" s="457"/>
      <c r="H155" s="54">
        <v>60</v>
      </c>
      <c r="I155" s="54">
        <v>1</v>
      </c>
      <c r="J155" s="54">
        <v>30</v>
      </c>
      <c r="K155" s="512">
        <f t="shared" si="325"/>
        <v>1</v>
      </c>
      <c r="L155" s="512" t="str">
        <f t="shared" si="326"/>
        <v>60_1</v>
      </c>
      <c r="M155" s="512">
        <v>3337</v>
      </c>
      <c r="N155" s="66"/>
      <c r="O155" s="54">
        <v>60</v>
      </c>
      <c r="P155" s="54">
        <v>1</v>
      </c>
      <c r="Q155" s="54">
        <v>30</v>
      </c>
      <c r="R155" s="512">
        <f t="shared" si="327"/>
        <v>1</v>
      </c>
      <c r="S155" s="512" t="str">
        <f t="shared" si="328"/>
        <v>60_1</v>
      </c>
      <c r="T155" s="512">
        <v>3442</v>
      </c>
      <c r="U155" s="66"/>
      <c r="V155" s="54">
        <v>60</v>
      </c>
      <c r="W155" s="54">
        <v>1</v>
      </c>
      <c r="X155" s="54">
        <v>30</v>
      </c>
      <c r="Y155" s="512">
        <f t="shared" si="318"/>
        <v>1</v>
      </c>
      <c r="Z155" s="512" t="str">
        <f t="shared" si="319"/>
        <v>60_1</v>
      </c>
      <c r="AA155" s="512">
        <v>3527</v>
      </c>
      <c r="AB155" s="513"/>
      <c r="AC155" s="54">
        <v>60</v>
      </c>
      <c r="AD155" s="54">
        <v>1</v>
      </c>
      <c r="AE155" s="54">
        <v>30</v>
      </c>
      <c r="AF155" s="512">
        <f t="shared" si="177"/>
        <v>1</v>
      </c>
      <c r="AG155" s="512" t="str">
        <f t="shared" si="320"/>
        <v>60_1</v>
      </c>
      <c r="AH155" s="512">
        <v>3640</v>
      </c>
      <c r="AI155" s="512"/>
      <c r="AJ155" s="512">
        <v>60</v>
      </c>
      <c r="AK155" s="54">
        <v>1</v>
      </c>
      <c r="AL155" s="54">
        <v>30</v>
      </c>
      <c r="AM155" s="512">
        <f t="shared" ref="AM155" si="355">AK155</f>
        <v>1</v>
      </c>
      <c r="AN155" s="512" t="str">
        <f t="shared" si="226"/>
        <v>60_1</v>
      </c>
      <c r="AO155" s="54">
        <v>3749</v>
      </c>
      <c r="AP155" s="490"/>
      <c r="AQ155" s="512">
        <v>60</v>
      </c>
      <c r="AR155" s="54">
        <v>1</v>
      </c>
      <c r="AS155" s="54">
        <v>30</v>
      </c>
      <c r="AT155" s="512">
        <f t="shared" ref="AT155" si="356">AR155</f>
        <v>1</v>
      </c>
      <c r="AU155" s="512" t="str">
        <f t="shared" si="228"/>
        <v>60_1</v>
      </c>
      <c r="AV155" s="54">
        <v>3861</v>
      </c>
      <c r="AW155" s="490"/>
      <c r="AX155" s="512">
        <v>60</v>
      </c>
      <c r="AY155" s="54">
        <v>1</v>
      </c>
      <c r="AZ155" s="54">
        <v>30</v>
      </c>
      <c r="BA155" s="512">
        <f t="shared" ref="BA155" si="357">AY155</f>
        <v>1</v>
      </c>
      <c r="BB155" s="512" t="str">
        <f t="shared" si="230"/>
        <v>60_1</v>
      </c>
      <c r="BC155" s="54">
        <v>3938</v>
      </c>
      <c r="BD155" s="490"/>
      <c r="BE155" s="512">
        <v>60</v>
      </c>
      <c r="BF155" s="54">
        <v>1</v>
      </c>
      <c r="BG155" s="54">
        <v>30</v>
      </c>
      <c r="BH155" s="512">
        <f t="shared" ref="BH155" si="358">BF155</f>
        <v>1</v>
      </c>
      <c r="BI155" s="512" t="str">
        <f t="shared" si="232"/>
        <v>60_1</v>
      </c>
      <c r="BJ155" s="54">
        <v>4017</v>
      </c>
      <c r="BK155" s="54"/>
      <c r="BL155" s="512">
        <v>60</v>
      </c>
      <c r="BM155" s="54">
        <v>1</v>
      </c>
      <c r="BN155" s="54">
        <v>30</v>
      </c>
      <c r="BO155" s="512">
        <f t="shared" si="302"/>
        <v>1</v>
      </c>
      <c r="BP155" s="512" t="str">
        <f t="shared" si="303"/>
        <v>60_1</v>
      </c>
      <c r="BQ155" s="54">
        <v>4178</v>
      </c>
      <c r="BR155" s="513"/>
      <c r="BS155" s="54">
        <v>60</v>
      </c>
      <c r="BT155" s="54">
        <v>1</v>
      </c>
      <c r="BU155" s="54">
        <v>30</v>
      </c>
      <c r="BV155" s="512">
        <f t="shared" si="333"/>
        <v>1</v>
      </c>
      <c r="BW155" s="512" t="str">
        <f t="shared" si="334"/>
        <v>60_1</v>
      </c>
      <c r="BX155" s="514" t="str">
        <f t="shared" si="335"/>
        <v>60_1</v>
      </c>
      <c r="BY155" s="514">
        <f t="shared" si="297"/>
        <v>4017</v>
      </c>
      <c r="BZ155" s="514">
        <f t="shared" si="304"/>
        <v>4178</v>
      </c>
      <c r="CA155" s="605">
        <f t="shared" si="305"/>
        <v>4097.5</v>
      </c>
      <c r="CB155" s="515">
        <f t="shared" si="336"/>
        <v>26.182108626198083</v>
      </c>
      <c r="CC155" s="5"/>
      <c r="CD155" s="5"/>
      <c r="CE155" s="5"/>
      <c r="CF155" s="5"/>
      <c r="CG155" s="5"/>
      <c r="CH155" s="5"/>
      <c r="CI155" s="6"/>
    </row>
    <row r="156" spans="1:87" ht="10.5" customHeight="1" x14ac:dyDescent="0.25">
      <c r="A156" s="512">
        <v>60</v>
      </c>
      <c r="B156" s="54">
        <v>2</v>
      </c>
      <c r="C156" s="54">
        <v>32</v>
      </c>
      <c r="D156" s="512">
        <f t="shared" si="337"/>
        <v>2</v>
      </c>
      <c r="E156" s="512" t="str">
        <f t="shared" si="338"/>
        <v>60_2</v>
      </c>
      <c r="F156" s="512">
        <v>3364</v>
      </c>
      <c r="G156" s="457"/>
      <c r="H156" s="54">
        <v>60</v>
      </c>
      <c r="I156" s="54">
        <v>2</v>
      </c>
      <c r="J156" s="54">
        <v>32</v>
      </c>
      <c r="K156" s="512">
        <f t="shared" si="325"/>
        <v>2</v>
      </c>
      <c r="L156" s="512" t="str">
        <f t="shared" si="326"/>
        <v>60_2</v>
      </c>
      <c r="M156" s="512">
        <v>3478</v>
      </c>
      <c r="N156" s="66"/>
      <c r="O156" s="54">
        <v>60</v>
      </c>
      <c r="P156" s="54">
        <v>2</v>
      </c>
      <c r="Q156" s="54">
        <v>32</v>
      </c>
      <c r="R156" s="512">
        <f t="shared" si="327"/>
        <v>2</v>
      </c>
      <c r="S156" s="512" t="str">
        <f t="shared" si="328"/>
        <v>60_2</v>
      </c>
      <c r="T156" s="512">
        <v>3588</v>
      </c>
      <c r="U156" s="66"/>
      <c r="V156" s="54">
        <v>60</v>
      </c>
      <c r="W156" s="54">
        <v>2</v>
      </c>
      <c r="X156" s="54">
        <v>32</v>
      </c>
      <c r="Y156" s="512">
        <f t="shared" si="318"/>
        <v>2</v>
      </c>
      <c r="Z156" s="512" t="str">
        <f t="shared" si="319"/>
        <v>60_2</v>
      </c>
      <c r="AA156" s="512">
        <v>3673</v>
      </c>
      <c r="AB156" s="513"/>
      <c r="AC156" s="54">
        <v>60</v>
      </c>
      <c r="AD156" s="54">
        <v>2</v>
      </c>
      <c r="AE156" s="54">
        <v>32</v>
      </c>
      <c r="AF156" s="512">
        <f t="shared" si="177"/>
        <v>2</v>
      </c>
      <c r="AG156" s="512" t="str">
        <f t="shared" si="320"/>
        <v>60_2</v>
      </c>
      <c r="AH156" s="512">
        <v>3791</v>
      </c>
      <c r="AI156" s="512"/>
      <c r="AJ156" s="512">
        <v>60</v>
      </c>
      <c r="AK156" s="54">
        <v>2</v>
      </c>
      <c r="AL156" s="54">
        <v>32</v>
      </c>
      <c r="AM156" s="512">
        <f t="shared" ref="AM156" si="359">AK156</f>
        <v>2</v>
      </c>
      <c r="AN156" s="512" t="str">
        <f t="shared" si="226"/>
        <v>60_2</v>
      </c>
      <c r="AO156" s="54">
        <v>3905</v>
      </c>
      <c r="AP156" s="490"/>
      <c r="AQ156" s="512">
        <v>60</v>
      </c>
      <c r="AR156" s="54">
        <v>2</v>
      </c>
      <c r="AS156" s="54">
        <v>32</v>
      </c>
      <c r="AT156" s="512">
        <f t="shared" ref="AT156" si="360">AR156</f>
        <v>2</v>
      </c>
      <c r="AU156" s="512" t="str">
        <f t="shared" si="228"/>
        <v>60_2</v>
      </c>
      <c r="AV156" s="54">
        <v>4022</v>
      </c>
      <c r="AW156" s="490"/>
      <c r="AX156" s="512">
        <v>60</v>
      </c>
      <c r="AY156" s="54">
        <v>2</v>
      </c>
      <c r="AZ156" s="54">
        <v>32</v>
      </c>
      <c r="BA156" s="512">
        <f t="shared" ref="BA156" si="361">AY156</f>
        <v>2</v>
      </c>
      <c r="BB156" s="512" t="str">
        <f t="shared" si="230"/>
        <v>60_2</v>
      </c>
      <c r="BC156" s="54">
        <v>4102</v>
      </c>
      <c r="BD156" s="490"/>
      <c r="BE156" s="512">
        <v>60</v>
      </c>
      <c r="BF156" s="54">
        <v>2</v>
      </c>
      <c r="BG156" s="54">
        <v>32</v>
      </c>
      <c r="BH156" s="512">
        <f t="shared" ref="BH156" si="362">BF156</f>
        <v>2</v>
      </c>
      <c r="BI156" s="512" t="str">
        <f t="shared" si="232"/>
        <v>60_2</v>
      </c>
      <c r="BJ156" s="54">
        <v>4184</v>
      </c>
      <c r="BK156" s="54"/>
      <c r="BL156" s="512">
        <v>60</v>
      </c>
      <c r="BM156" s="54">
        <v>2</v>
      </c>
      <c r="BN156" s="54">
        <v>32</v>
      </c>
      <c r="BO156" s="512">
        <f t="shared" si="302"/>
        <v>2</v>
      </c>
      <c r="BP156" s="512" t="str">
        <f t="shared" si="303"/>
        <v>60_2</v>
      </c>
      <c r="BQ156" s="54">
        <v>4351</v>
      </c>
      <c r="BR156" s="513"/>
      <c r="BS156" s="54">
        <v>60</v>
      </c>
      <c r="BT156" s="54">
        <v>2</v>
      </c>
      <c r="BU156" s="54">
        <v>32</v>
      </c>
      <c r="BV156" s="512">
        <f t="shared" si="333"/>
        <v>2</v>
      </c>
      <c r="BW156" s="512" t="str">
        <f t="shared" si="334"/>
        <v>60_2</v>
      </c>
      <c r="BX156" s="514" t="str">
        <f t="shared" si="335"/>
        <v>60_2</v>
      </c>
      <c r="BY156" s="514">
        <f t="shared" si="297"/>
        <v>4184</v>
      </c>
      <c r="BZ156" s="514">
        <f t="shared" si="304"/>
        <v>4351</v>
      </c>
      <c r="CA156" s="605">
        <f t="shared" si="305"/>
        <v>4267.5</v>
      </c>
      <c r="CB156" s="515">
        <f t="shared" si="336"/>
        <v>27.268370607028753</v>
      </c>
      <c r="CC156" s="5"/>
      <c r="CD156" s="5"/>
      <c r="CE156" s="5"/>
      <c r="CF156" s="5"/>
      <c r="CG156" s="5"/>
      <c r="CH156" s="5"/>
      <c r="CI156" s="6"/>
    </row>
    <row r="157" spans="1:87" ht="10.5" customHeight="1" x14ac:dyDescent="0.25">
      <c r="A157" s="512">
        <v>60</v>
      </c>
      <c r="B157" s="54">
        <v>3</v>
      </c>
      <c r="C157" s="54">
        <v>34</v>
      </c>
      <c r="D157" s="512">
        <f t="shared" si="337"/>
        <v>3</v>
      </c>
      <c r="E157" s="512" t="str">
        <f t="shared" si="338"/>
        <v>60_3</v>
      </c>
      <c r="F157" s="512">
        <v>3505</v>
      </c>
      <c r="G157" s="457"/>
      <c r="H157" s="54">
        <v>60</v>
      </c>
      <c r="I157" s="54">
        <v>3</v>
      </c>
      <c r="J157" s="54">
        <v>34</v>
      </c>
      <c r="K157" s="512">
        <f t="shared" si="325"/>
        <v>3</v>
      </c>
      <c r="L157" s="512" t="str">
        <f t="shared" si="326"/>
        <v>60_3</v>
      </c>
      <c r="M157" s="512">
        <v>3624</v>
      </c>
      <c r="N157" s="66"/>
      <c r="O157" s="54">
        <v>60</v>
      </c>
      <c r="P157" s="54">
        <v>3</v>
      </c>
      <c r="Q157" s="54">
        <v>34</v>
      </c>
      <c r="R157" s="512">
        <f t="shared" si="327"/>
        <v>3</v>
      </c>
      <c r="S157" s="512" t="str">
        <f t="shared" si="328"/>
        <v>60_3</v>
      </c>
      <c r="T157" s="512">
        <v>3738</v>
      </c>
      <c r="U157" s="457"/>
      <c r="V157" s="54">
        <v>60</v>
      </c>
      <c r="W157" s="54">
        <v>3</v>
      </c>
      <c r="X157" s="54">
        <v>34</v>
      </c>
      <c r="Y157" s="512">
        <f t="shared" si="318"/>
        <v>3</v>
      </c>
      <c r="Z157" s="512" t="str">
        <f t="shared" si="319"/>
        <v>60_3</v>
      </c>
      <c r="AA157" s="512">
        <v>3823</v>
      </c>
      <c r="AB157" s="513"/>
      <c r="AC157" s="54">
        <v>60</v>
      </c>
      <c r="AD157" s="54">
        <v>3</v>
      </c>
      <c r="AE157" s="54">
        <v>34</v>
      </c>
      <c r="AF157" s="512">
        <f t="shared" si="177"/>
        <v>3</v>
      </c>
      <c r="AG157" s="512" t="str">
        <f t="shared" si="320"/>
        <v>60_3</v>
      </c>
      <c r="AH157" s="512">
        <v>3945</v>
      </c>
      <c r="AI157" s="512"/>
      <c r="AJ157" s="512">
        <v>60</v>
      </c>
      <c r="AK157" s="54">
        <v>3</v>
      </c>
      <c r="AL157" s="54">
        <v>34</v>
      </c>
      <c r="AM157" s="512">
        <f t="shared" ref="AM157" si="363">AK157</f>
        <v>3</v>
      </c>
      <c r="AN157" s="512" t="str">
        <f t="shared" si="226"/>
        <v>60_3</v>
      </c>
      <c r="AO157" s="54">
        <v>4063</v>
      </c>
      <c r="AP157" s="490"/>
      <c r="AQ157" s="512">
        <v>60</v>
      </c>
      <c r="AR157" s="54">
        <v>3</v>
      </c>
      <c r="AS157" s="54">
        <v>34</v>
      </c>
      <c r="AT157" s="512">
        <f t="shared" ref="AT157" si="364">AR157</f>
        <v>3</v>
      </c>
      <c r="AU157" s="512" t="str">
        <f t="shared" si="228"/>
        <v>60_3</v>
      </c>
      <c r="AV157" s="54">
        <v>4185</v>
      </c>
      <c r="AW157" s="490"/>
      <c r="AX157" s="512">
        <v>60</v>
      </c>
      <c r="AY157" s="54">
        <v>3</v>
      </c>
      <c r="AZ157" s="54">
        <v>34</v>
      </c>
      <c r="BA157" s="512">
        <f t="shared" ref="BA157" si="365">AY157</f>
        <v>3</v>
      </c>
      <c r="BB157" s="512" t="str">
        <f t="shared" si="230"/>
        <v>60_3</v>
      </c>
      <c r="BC157" s="54">
        <v>4269</v>
      </c>
      <c r="BD157" s="490"/>
      <c r="BE157" s="512">
        <v>60</v>
      </c>
      <c r="BF157" s="54">
        <v>3</v>
      </c>
      <c r="BG157" s="54">
        <v>34</v>
      </c>
      <c r="BH157" s="512">
        <f t="shared" ref="BH157" si="366">BF157</f>
        <v>3</v>
      </c>
      <c r="BI157" s="512" t="str">
        <f t="shared" si="232"/>
        <v>60_3</v>
      </c>
      <c r="BJ157" s="54">
        <v>4354</v>
      </c>
      <c r="BK157" s="54"/>
      <c r="BL157" s="512">
        <v>60</v>
      </c>
      <c r="BM157" s="54">
        <v>3</v>
      </c>
      <c r="BN157" s="54">
        <v>34</v>
      </c>
      <c r="BO157" s="512">
        <f t="shared" si="302"/>
        <v>3</v>
      </c>
      <c r="BP157" s="512" t="str">
        <f t="shared" si="303"/>
        <v>60_3</v>
      </c>
      <c r="BQ157" s="54">
        <v>4528</v>
      </c>
      <c r="BR157" s="513"/>
      <c r="BS157" s="54">
        <v>60</v>
      </c>
      <c r="BT157" s="54">
        <v>3</v>
      </c>
      <c r="BU157" s="54">
        <v>34</v>
      </c>
      <c r="BV157" s="512">
        <f t="shared" si="333"/>
        <v>3</v>
      </c>
      <c r="BW157" s="512" t="str">
        <f t="shared" si="334"/>
        <v>60_3</v>
      </c>
      <c r="BX157" s="514" t="str">
        <f t="shared" si="335"/>
        <v>60_3</v>
      </c>
      <c r="BY157" s="514">
        <f t="shared" si="297"/>
        <v>4354</v>
      </c>
      <c r="BZ157" s="514">
        <f t="shared" si="304"/>
        <v>4528</v>
      </c>
      <c r="CA157" s="605">
        <f t="shared" si="305"/>
        <v>4441</v>
      </c>
      <c r="CB157" s="515">
        <f t="shared" si="336"/>
        <v>28.376996805111823</v>
      </c>
      <c r="CC157" s="5"/>
      <c r="CD157" s="5"/>
      <c r="CE157" s="5"/>
      <c r="CF157" s="5"/>
      <c r="CG157" s="5"/>
      <c r="CH157" s="5"/>
      <c r="CI157" s="6"/>
    </row>
    <row r="158" spans="1:87" ht="10.5" customHeight="1" x14ac:dyDescent="0.25">
      <c r="A158" s="512">
        <v>60</v>
      </c>
      <c r="B158" s="54">
        <v>4</v>
      </c>
      <c r="C158" s="54">
        <v>36</v>
      </c>
      <c r="D158" s="512">
        <f t="shared" si="337"/>
        <v>4</v>
      </c>
      <c r="E158" s="512" t="str">
        <f t="shared" si="338"/>
        <v>60_4</v>
      </c>
      <c r="F158" s="512">
        <v>3650</v>
      </c>
      <c r="G158" s="457"/>
      <c r="H158" s="54">
        <v>60</v>
      </c>
      <c r="I158" s="54">
        <v>4</v>
      </c>
      <c r="J158" s="54">
        <v>36</v>
      </c>
      <c r="K158" s="512">
        <f t="shared" si="325"/>
        <v>4</v>
      </c>
      <c r="L158" s="512" t="str">
        <f t="shared" si="326"/>
        <v>60_4</v>
      </c>
      <c r="M158" s="512">
        <v>3774</v>
      </c>
      <c r="N158" s="66"/>
      <c r="O158" s="54">
        <v>60</v>
      </c>
      <c r="P158" s="54">
        <v>4</v>
      </c>
      <c r="Q158" s="54">
        <v>36</v>
      </c>
      <c r="R158" s="512">
        <f t="shared" si="327"/>
        <v>4</v>
      </c>
      <c r="S158" s="512" t="str">
        <f t="shared" si="328"/>
        <v>60_4</v>
      </c>
      <c r="T158" s="512">
        <v>3893</v>
      </c>
      <c r="U158" s="66"/>
      <c r="V158" s="54">
        <v>60</v>
      </c>
      <c r="W158" s="54">
        <v>4</v>
      </c>
      <c r="X158" s="54">
        <v>36</v>
      </c>
      <c r="Y158" s="512">
        <f t="shared" si="318"/>
        <v>4</v>
      </c>
      <c r="Z158" s="512" t="str">
        <f t="shared" si="319"/>
        <v>60_4</v>
      </c>
      <c r="AA158" s="512">
        <v>3979</v>
      </c>
      <c r="AB158" s="513"/>
      <c r="AC158" s="54">
        <v>60</v>
      </c>
      <c r="AD158" s="54">
        <v>4</v>
      </c>
      <c r="AE158" s="54">
        <v>36</v>
      </c>
      <c r="AF158" s="512">
        <f t="shared" si="177"/>
        <v>4</v>
      </c>
      <c r="AG158" s="512" t="str">
        <f t="shared" si="320"/>
        <v>60_4</v>
      </c>
      <c r="AH158" s="512">
        <v>4106</v>
      </c>
      <c r="AI158" s="512"/>
      <c r="AJ158" s="512">
        <v>60</v>
      </c>
      <c r="AK158" s="54">
        <v>4</v>
      </c>
      <c r="AL158" s="54">
        <v>36</v>
      </c>
      <c r="AM158" s="512">
        <f t="shared" ref="AM158" si="367">AK158</f>
        <v>4</v>
      </c>
      <c r="AN158" s="512" t="str">
        <f t="shared" si="226"/>
        <v>60_4</v>
      </c>
      <c r="AO158" s="54">
        <v>4229</v>
      </c>
      <c r="AP158" s="490"/>
      <c r="AQ158" s="512">
        <v>60</v>
      </c>
      <c r="AR158" s="54">
        <v>4</v>
      </c>
      <c r="AS158" s="54">
        <v>36</v>
      </c>
      <c r="AT158" s="512">
        <f t="shared" ref="AT158" si="368">AR158</f>
        <v>4</v>
      </c>
      <c r="AU158" s="512" t="str">
        <f t="shared" si="228"/>
        <v>60_4</v>
      </c>
      <c r="AV158" s="54">
        <v>4356</v>
      </c>
      <c r="AW158" s="490"/>
      <c r="AX158" s="512">
        <v>60</v>
      </c>
      <c r="AY158" s="54">
        <v>4</v>
      </c>
      <c r="AZ158" s="54">
        <v>36</v>
      </c>
      <c r="BA158" s="512">
        <f t="shared" ref="BA158" si="369">AY158</f>
        <v>4</v>
      </c>
      <c r="BB158" s="512" t="str">
        <f t="shared" si="230"/>
        <v>60_4</v>
      </c>
      <c r="BC158" s="54">
        <v>4443</v>
      </c>
      <c r="BD158" s="490"/>
      <c r="BE158" s="512">
        <v>60</v>
      </c>
      <c r="BF158" s="54">
        <v>4</v>
      </c>
      <c r="BG158" s="54">
        <v>36</v>
      </c>
      <c r="BH158" s="512">
        <f t="shared" ref="BH158" si="370">BF158</f>
        <v>4</v>
      </c>
      <c r="BI158" s="512" t="str">
        <f t="shared" si="232"/>
        <v>60_4</v>
      </c>
      <c r="BJ158" s="54">
        <v>4532</v>
      </c>
      <c r="BK158" s="54"/>
      <c r="BL158" s="512">
        <v>60</v>
      </c>
      <c r="BM158" s="54">
        <v>4</v>
      </c>
      <c r="BN158" s="54">
        <v>36</v>
      </c>
      <c r="BO158" s="512">
        <f t="shared" si="302"/>
        <v>4</v>
      </c>
      <c r="BP158" s="512" t="str">
        <f t="shared" si="303"/>
        <v>60_4</v>
      </c>
      <c r="BQ158" s="54">
        <v>4713</v>
      </c>
      <c r="BR158" s="513"/>
      <c r="BS158" s="54">
        <v>60</v>
      </c>
      <c r="BT158" s="54">
        <v>4</v>
      </c>
      <c r="BU158" s="54">
        <v>36</v>
      </c>
      <c r="BV158" s="512">
        <f t="shared" si="333"/>
        <v>4</v>
      </c>
      <c r="BW158" s="512" t="str">
        <f t="shared" si="334"/>
        <v>60_4</v>
      </c>
      <c r="BX158" s="514" t="str">
        <f t="shared" si="335"/>
        <v>60_4</v>
      </c>
      <c r="BY158" s="514">
        <f t="shared" si="297"/>
        <v>4532</v>
      </c>
      <c r="BZ158" s="514">
        <f t="shared" si="304"/>
        <v>4713</v>
      </c>
      <c r="CA158" s="605">
        <f t="shared" si="305"/>
        <v>4622.5</v>
      </c>
      <c r="CB158" s="515">
        <f t="shared" si="336"/>
        <v>29.536741214057507</v>
      </c>
      <c r="CC158" s="5"/>
      <c r="CD158" s="5"/>
      <c r="CE158" s="5"/>
      <c r="CF158" s="5"/>
      <c r="CG158" s="5"/>
      <c r="CH158" s="5"/>
      <c r="CI158" s="6"/>
    </row>
    <row r="159" spans="1:87" ht="10.5" customHeight="1" x14ac:dyDescent="0.25">
      <c r="A159" s="512">
        <v>60</v>
      </c>
      <c r="B159" s="54">
        <v>5</v>
      </c>
      <c r="C159" s="54">
        <v>38</v>
      </c>
      <c r="D159" s="512">
        <f t="shared" si="337"/>
        <v>5</v>
      </c>
      <c r="E159" s="512" t="str">
        <f t="shared" si="338"/>
        <v>60_5</v>
      </c>
      <c r="F159" s="512">
        <v>3806</v>
      </c>
      <c r="G159" s="457"/>
      <c r="H159" s="54">
        <v>60</v>
      </c>
      <c r="I159" s="54">
        <v>5</v>
      </c>
      <c r="J159" s="54">
        <v>38</v>
      </c>
      <c r="K159" s="512">
        <f t="shared" si="325"/>
        <v>5</v>
      </c>
      <c r="L159" s="512" t="str">
        <f t="shared" si="326"/>
        <v>60_5</v>
      </c>
      <c r="M159" s="512">
        <v>3935</v>
      </c>
      <c r="N159" s="66"/>
      <c r="O159" s="54">
        <v>60</v>
      </c>
      <c r="P159" s="54">
        <v>5</v>
      </c>
      <c r="Q159" s="54">
        <v>38</v>
      </c>
      <c r="R159" s="512">
        <f t="shared" si="327"/>
        <v>5</v>
      </c>
      <c r="S159" s="512" t="str">
        <f t="shared" si="328"/>
        <v>60_5</v>
      </c>
      <c r="T159" s="512">
        <v>4059</v>
      </c>
      <c r="U159" s="66"/>
      <c r="V159" s="54">
        <v>60</v>
      </c>
      <c r="W159" s="54">
        <v>5</v>
      </c>
      <c r="X159" s="54">
        <v>38</v>
      </c>
      <c r="Y159" s="512">
        <f t="shared" si="318"/>
        <v>5</v>
      </c>
      <c r="Z159" s="512" t="str">
        <f t="shared" si="319"/>
        <v>60_5</v>
      </c>
      <c r="AA159" s="512">
        <v>4148</v>
      </c>
      <c r="AB159" s="513"/>
      <c r="AC159" s="54">
        <v>60</v>
      </c>
      <c r="AD159" s="54">
        <v>5</v>
      </c>
      <c r="AE159" s="54">
        <v>38</v>
      </c>
      <c r="AF159" s="512">
        <f t="shared" si="177"/>
        <v>5</v>
      </c>
      <c r="AG159" s="512" t="str">
        <f t="shared" si="320"/>
        <v>60_5</v>
      </c>
      <c r="AH159" s="512">
        <v>4281</v>
      </c>
      <c r="AI159" s="512"/>
      <c r="AJ159" s="512">
        <v>60</v>
      </c>
      <c r="AK159" s="54">
        <v>5</v>
      </c>
      <c r="AL159" s="54">
        <v>38</v>
      </c>
      <c r="AM159" s="512">
        <f t="shared" ref="AM159" si="371">AK159</f>
        <v>5</v>
      </c>
      <c r="AN159" s="512" t="str">
        <f t="shared" si="226"/>
        <v>60_5</v>
      </c>
      <c r="AO159" s="54">
        <v>4409</v>
      </c>
      <c r="AP159" s="490"/>
      <c r="AQ159" s="512">
        <v>60</v>
      </c>
      <c r="AR159" s="54">
        <v>5</v>
      </c>
      <c r="AS159" s="54">
        <v>38</v>
      </c>
      <c r="AT159" s="512">
        <f t="shared" ref="AT159" si="372">AR159</f>
        <v>5</v>
      </c>
      <c r="AU159" s="512" t="str">
        <f t="shared" si="228"/>
        <v>60_5</v>
      </c>
      <c r="AV159" s="54">
        <v>4541</v>
      </c>
      <c r="AW159" s="490"/>
      <c r="AX159" s="512">
        <v>60</v>
      </c>
      <c r="AY159" s="54">
        <v>5</v>
      </c>
      <c r="AZ159" s="54">
        <v>38</v>
      </c>
      <c r="BA159" s="512">
        <f t="shared" ref="BA159" si="373">AY159</f>
        <v>5</v>
      </c>
      <c r="BB159" s="512" t="str">
        <f t="shared" si="230"/>
        <v>60_5</v>
      </c>
      <c r="BC159" s="54">
        <v>4632</v>
      </c>
      <c r="BD159" s="490"/>
      <c r="BE159" s="512">
        <v>60</v>
      </c>
      <c r="BF159" s="54">
        <v>5</v>
      </c>
      <c r="BG159" s="54">
        <v>38</v>
      </c>
      <c r="BH159" s="512">
        <f t="shared" ref="BH159" si="374">BF159</f>
        <v>5</v>
      </c>
      <c r="BI159" s="512" t="str">
        <f t="shared" si="232"/>
        <v>60_5</v>
      </c>
      <c r="BJ159" s="54">
        <v>4725</v>
      </c>
      <c r="BK159" s="54"/>
      <c r="BL159" s="512">
        <v>60</v>
      </c>
      <c r="BM159" s="54">
        <v>5</v>
      </c>
      <c r="BN159" s="54">
        <v>38</v>
      </c>
      <c r="BO159" s="512">
        <f t="shared" si="302"/>
        <v>5</v>
      </c>
      <c r="BP159" s="512" t="str">
        <f t="shared" si="303"/>
        <v>60_5</v>
      </c>
      <c r="BQ159" s="54">
        <v>4914</v>
      </c>
      <c r="BR159" s="513"/>
      <c r="BS159" s="54">
        <v>60</v>
      </c>
      <c r="BT159" s="54">
        <v>5</v>
      </c>
      <c r="BU159" s="54">
        <v>38</v>
      </c>
      <c r="BV159" s="512">
        <f t="shared" si="333"/>
        <v>5</v>
      </c>
      <c r="BW159" s="512" t="str">
        <f t="shared" si="334"/>
        <v>60_5</v>
      </c>
      <c r="BX159" s="514" t="str">
        <f t="shared" si="335"/>
        <v>60_5</v>
      </c>
      <c r="BY159" s="514">
        <f t="shared" si="297"/>
        <v>4725</v>
      </c>
      <c r="BZ159" s="514">
        <f t="shared" si="304"/>
        <v>4914</v>
      </c>
      <c r="CA159" s="605">
        <f t="shared" si="305"/>
        <v>4819.5</v>
      </c>
      <c r="CB159" s="515">
        <f t="shared" si="336"/>
        <v>30.795527156549522</v>
      </c>
      <c r="CC159" s="5"/>
      <c r="CD159" s="5"/>
      <c r="CE159" s="5"/>
      <c r="CF159" s="5"/>
      <c r="CG159" s="5"/>
      <c r="CH159" s="5"/>
      <c r="CI159" s="6"/>
    </row>
    <row r="160" spans="1:87" ht="10.5" customHeight="1" x14ac:dyDescent="0.25">
      <c r="A160" s="512">
        <v>60</v>
      </c>
      <c r="B160" s="54">
        <v>6</v>
      </c>
      <c r="C160" s="54">
        <v>40</v>
      </c>
      <c r="D160" s="512">
        <f t="shared" si="337"/>
        <v>6</v>
      </c>
      <c r="E160" s="512" t="str">
        <f t="shared" si="338"/>
        <v>60_6</v>
      </c>
      <c r="F160" s="512">
        <v>3948</v>
      </c>
      <c r="G160" s="457"/>
      <c r="H160" s="54">
        <v>60</v>
      </c>
      <c r="I160" s="54">
        <v>6</v>
      </c>
      <c r="J160" s="54">
        <v>40</v>
      </c>
      <c r="K160" s="512">
        <f t="shared" si="325"/>
        <v>6</v>
      </c>
      <c r="L160" s="512" t="str">
        <f t="shared" si="326"/>
        <v>60_6</v>
      </c>
      <c r="M160" s="512">
        <v>4082</v>
      </c>
      <c r="N160" s="66"/>
      <c r="O160" s="54">
        <v>60</v>
      </c>
      <c r="P160" s="54">
        <v>6</v>
      </c>
      <c r="Q160" s="54">
        <v>40</v>
      </c>
      <c r="R160" s="512">
        <f t="shared" si="327"/>
        <v>6</v>
      </c>
      <c r="S160" s="512" t="str">
        <f t="shared" si="328"/>
        <v>60_6</v>
      </c>
      <c r="T160" s="512">
        <v>4211</v>
      </c>
      <c r="U160" s="457"/>
      <c r="V160" s="54">
        <v>60</v>
      </c>
      <c r="W160" s="54">
        <v>6</v>
      </c>
      <c r="X160" s="54">
        <v>40</v>
      </c>
      <c r="Y160" s="512">
        <f t="shared" si="318"/>
        <v>6</v>
      </c>
      <c r="Z160" s="512" t="str">
        <f t="shared" si="319"/>
        <v>60_6</v>
      </c>
      <c r="AA160" s="512">
        <v>4304</v>
      </c>
      <c r="AB160" s="513"/>
      <c r="AC160" s="54">
        <v>60</v>
      </c>
      <c r="AD160" s="54">
        <v>6</v>
      </c>
      <c r="AE160" s="54">
        <v>40</v>
      </c>
      <c r="AF160" s="512">
        <f t="shared" si="177"/>
        <v>6</v>
      </c>
      <c r="AG160" s="512" t="str">
        <f t="shared" si="320"/>
        <v>60_6</v>
      </c>
      <c r="AH160" s="512">
        <v>4442</v>
      </c>
      <c r="AI160" s="512"/>
      <c r="AJ160" s="512">
        <v>60</v>
      </c>
      <c r="AK160" s="54">
        <v>6</v>
      </c>
      <c r="AL160" s="54">
        <v>40</v>
      </c>
      <c r="AM160" s="512">
        <f t="shared" ref="AM160" si="375">AK160</f>
        <v>6</v>
      </c>
      <c r="AN160" s="512" t="str">
        <f t="shared" si="226"/>
        <v>60_6</v>
      </c>
      <c r="AO160" s="54">
        <v>4575</v>
      </c>
      <c r="AP160" s="490"/>
      <c r="AQ160" s="512">
        <v>60</v>
      </c>
      <c r="AR160" s="54">
        <v>6</v>
      </c>
      <c r="AS160" s="54">
        <v>40</v>
      </c>
      <c r="AT160" s="512">
        <f t="shared" ref="AT160" si="376">AR160</f>
        <v>6</v>
      </c>
      <c r="AU160" s="512" t="str">
        <f t="shared" si="228"/>
        <v>60_6</v>
      </c>
      <c r="AV160" s="54">
        <v>4712</v>
      </c>
      <c r="AW160" s="490"/>
      <c r="AX160" s="512">
        <v>60</v>
      </c>
      <c r="AY160" s="54">
        <v>6</v>
      </c>
      <c r="AZ160" s="54">
        <v>40</v>
      </c>
      <c r="BA160" s="512">
        <f t="shared" ref="BA160" si="377">AY160</f>
        <v>6</v>
      </c>
      <c r="BB160" s="512" t="str">
        <f t="shared" si="230"/>
        <v>60_6</v>
      </c>
      <c r="BC160" s="54">
        <v>4806</v>
      </c>
      <c r="BD160" s="490"/>
      <c r="BE160" s="512">
        <v>60</v>
      </c>
      <c r="BF160" s="54">
        <v>6</v>
      </c>
      <c r="BG160" s="54">
        <v>40</v>
      </c>
      <c r="BH160" s="512">
        <f t="shared" ref="BH160" si="378">BF160</f>
        <v>6</v>
      </c>
      <c r="BI160" s="512" t="str">
        <f t="shared" si="232"/>
        <v>60_6</v>
      </c>
      <c r="BJ160" s="54">
        <v>4902</v>
      </c>
      <c r="BK160" s="54"/>
      <c r="BL160" s="512">
        <v>60</v>
      </c>
      <c r="BM160" s="54">
        <v>6</v>
      </c>
      <c r="BN160" s="54">
        <v>40</v>
      </c>
      <c r="BO160" s="512">
        <f t="shared" si="302"/>
        <v>6</v>
      </c>
      <c r="BP160" s="512" t="str">
        <f t="shared" si="303"/>
        <v>60_6</v>
      </c>
      <c r="BQ160" s="54">
        <v>5098</v>
      </c>
      <c r="BR160" s="513"/>
      <c r="BS160" s="54">
        <v>60</v>
      </c>
      <c r="BT160" s="54">
        <v>6</v>
      </c>
      <c r="BU160" s="54">
        <v>40</v>
      </c>
      <c r="BV160" s="512">
        <f t="shared" si="333"/>
        <v>6</v>
      </c>
      <c r="BW160" s="512" t="str">
        <f t="shared" si="334"/>
        <v>60_6</v>
      </c>
      <c r="BX160" s="514" t="str">
        <f t="shared" si="335"/>
        <v>60_6</v>
      </c>
      <c r="BY160" s="514">
        <f t="shared" si="297"/>
        <v>4902</v>
      </c>
      <c r="BZ160" s="514">
        <f t="shared" si="304"/>
        <v>5098</v>
      </c>
      <c r="CA160" s="605">
        <f t="shared" si="305"/>
        <v>5000</v>
      </c>
      <c r="CB160" s="515">
        <f t="shared" si="336"/>
        <v>31.948881789137381</v>
      </c>
      <c r="CC160" s="5"/>
      <c r="CD160" s="5"/>
      <c r="CE160" s="5"/>
      <c r="CF160" s="5"/>
      <c r="CG160" s="5"/>
      <c r="CH160" s="5"/>
      <c r="CI160" s="6"/>
    </row>
    <row r="161" spans="1:87" ht="10.5" customHeight="1" x14ac:dyDescent="0.25">
      <c r="A161" s="512">
        <v>60</v>
      </c>
      <c r="B161" s="54">
        <v>7</v>
      </c>
      <c r="C161" s="54">
        <v>42</v>
      </c>
      <c r="D161" s="512">
        <f t="shared" si="337"/>
        <v>7</v>
      </c>
      <c r="E161" s="512" t="str">
        <f t="shared" si="338"/>
        <v>60_7</v>
      </c>
      <c r="F161" s="512">
        <v>4096</v>
      </c>
      <c r="G161" s="457"/>
      <c r="H161" s="54">
        <v>60</v>
      </c>
      <c r="I161" s="54">
        <v>7</v>
      </c>
      <c r="J161" s="54">
        <v>42</v>
      </c>
      <c r="K161" s="512">
        <f t="shared" si="325"/>
        <v>7</v>
      </c>
      <c r="L161" s="512" t="str">
        <f t="shared" si="326"/>
        <v>60_7</v>
      </c>
      <c r="M161" s="512">
        <v>4235</v>
      </c>
      <c r="N161" s="66"/>
      <c r="O161" s="54">
        <v>60</v>
      </c>
      <c r="P161" s="54">
        <v>7</v>
      </c>
      <c r="Q161" s="54">
        <v>42</v>
      </c>
      <c r="R161" s="512">
        <f t="shared" si="327"/>
        <v>7</v>
      </c>
      <c r="S161" s="512" t="str">
        <f t="shared" si="328"/>
        <v>60_7</v>
      </c>
      <c r="T161" s="512">
        <v>4368</v>
      </c>
      <c r="U161" s="66"/>
      <c r="V161" s="54">
        <v>60</v>
      </c>
      <c r="W161" s="54">
        <v>7</v>
      </c>
      <c r="X161" s="54">
        <v>42</v>
      </c>
      <c r="Y161" s="512">
        <f t="shared" si="318"/>
        <v>7</v>
      </c>
      <c r="Z161" s="512" t="str">
        <f t="shared" si="319"/>
        <v>60_7</v>
      </c>
      <c r="AA161" s="512">
        <v>4464</v>
      </c>
      <c r="AB161" s="513"/>
      <c r="AC161" s="54">
        <v>60</v>
      </c>
      <c r="AD161" s="54">
        <v>7</v>
      </c>
      <c r="AE161" s="54">
        <v>42</v>
      </c>
      <c r="AF161" s="512">
        <f t="shared" si="177"/>
        <v>7</v>
      </c>
      <c r="AG161" s="512" t="str">
        <f t="shared" si="320"/>
        <v>60_7</v>
      </c>
      <c r="AH161" s="512">
        <v>4607</v>
      </c>
      <c r="AI161" s="512"/>
      <c r="AJ161" s="512">
        <v>60</v>
      </c>
      <c r="AK161" s="54">
        <v>7</v>
      </c>
      <c r="AL161" s="54">
        <v>42</v>
      </c>
      <c r="AM161" s="512">
        <f t="shared" ref="AM161" si="379">AK161</f>
        <v>7</v>
      </c>
      <c r="AN161" s="512" t="str">
        <f t="shared" si="226"/>
        <v>60_7</v>
      </c>
      <c r="AO161" s="54">
        <v>4745</v>
      </c>
      <c r="AP161" s="490"/>
      <c r="AQ161" s="512">
        <v>60</v>
      </c>
      <c r="AR161" s="54">
        <v>7</v>
      </c>
      <c r="AS161" s="54">
        <v>42</v>
      </c>
      <c r="AT161" s="512">
        <f t="shared" ref="AT161" si="380">AR161</f>
        <v>7</v>
      </c>
      <c r="AU161" s="512" t="str">
        <f t="shared" si="228"/>
        <v>60_7</v>
      </c>
      <c r="AV161" s="54">
        <v>4887</v>
      </c>
      <c r="AW161" s="490"/>
      <c r="AX161" s="512">
        <v>60</v>
      </c>
      <c r="AY161" s="54">
        <v>7</v>
      </c>
      <c r="AZ161" s="54">
        <v>42</v>
      </c>
      <c r="BA161" s="512">
        <f t="shared" ref="BA161" si="381">AY161</f>
        <v>7</v>
      </c>
      <c r="BB161" s="512" t="str">
        <f t="shared" si="230"/>
        <v>60_7</v>
      </c>
      <c r="BC161" s="54">
        <v>4985</v>
      </c>
      <c r="BD161" s="490"/>
      <c r="BE161" s="512">
        <v>60</v>
      </c>
      <c r="BF161" s="54">
        <v>7</v>
      </c>
      <c r="BG161" s="54">
        <v>42</v>
      </c>
      <c r="BH161" s="512">
        <f t="shared" ref="BH161" si="382">BF161</f>
        <v>7</v>
      </c>
      <c r="BI161" s="512" t="str">
        <f t="shared" si="232"/>
        <v>60_7</v>
      </c>
      <c r="BJ161" s="54">
        <v>5085</v>
      </c>
      <c r="BK161" s="54"/>
      <c r="BL161" s="512">
        <v>60</v>
      </c>
      <c r="BM161" s="54">
        <v>7</v>
      </c>
      <c r="BN161" s="54">
        <v>42</v>
      </c>
      <c r="BO161" s="512">
        <f t="shared" si="302"/>
        <v>7</v>
      </c>
      <c r="BP161" s="512" t="str">
        <f t="shared" si="303"/>
        <v>60_7</v>
      </c>
      <c r="BQ161" s="54">
        <v>5288</v>
      </c>
      <c r="BR161" s="513"/>
      <c r="BS161" s="54">
        <v>60</v>
      </c>
      <c r="BT161" s="54">
        <v>7</v>
      </c>
      <c r="BU161" s="54">
        <v>42</v>
      </c>
      <c r="BV161" s="512">
        <f t="shared" si="333"/>
        <v>7</v>
      </c>
      <c r="BW161" s="512" t="str">
        <f t="shared" si="334"/>
        <v>60_7</v>
      </c>
      <c r="BX161" s="514" t="str">
        <f t="shared" si="335"/>
        <v>60_7</v>
      </c>
      <c r="BY161" s="514">
        <f t="shared" si="297"/>
        <v>5085</v>
      </c>
      <c r="BZ161" s="514">
        <f t="shared" si="304"/>
        <v>5288</v>
      </c>
      <c r="CA161" s="605">
        <f t="shared" si="305"/>
        <v>5186.5</v>
      </c>
      <c r="CB161" s="515">
        <f t="shared" si="336"/>
        <v>33.140575079872207</v>
      </c>
      <c r="CC161" s="5"/>
      <c r="CD161" s="5"/>
      <c r="CE161" s="5"/>
      <c r="CF161" s="5"/>
      <c r="CG161" s="5"/>
      <c r="CH161" s="5"/>
      <c r="CI161" s="6"/>
    </row>
    <row r="162" spans="1:87" ht="10.5" customHeight="1" x14ac:dyDescent="0.25">
      <c r="A162" s="512">
        <v>60</v>
      </c>
      <c r="B162" s="54">
        <v>8</v>
      </c>
      <c r="C162" s="54">
        <v>44</v>
      </c>
      <c r="D162" s="512">
        <f t="shared" si="337"/>
        <v>8</v>
      </c>
      <c r="E162" s="512" t="str">
        <f t="shared" si="338"/>
        <v>60_8</v>
      </c>
      <c r="F162" s="512">
        <v>4243</v>
      </c>
      <c r="G162" s="457"/>
      <c r="H162" s="54">
        <v>60</v>
      </c>
      <c r="I162" s="54">
        <v>8</v>
      </c>
      <c r="J162" s="54">
        <v>44</v>
      </c>
      <c r="K162" s="512">
        <f t="shared" si="325"/>
        <v>8</v>
      </c>
      <c r="L162" s="512" t="str">
        <f t="shared" si="326"/>
        <v>60_8</v>
      </c>
      <c r="M162" s="512">
        <v>4387</v>
      </c>
      <c r="N162" s="66"/>
      <c r="O162" s="54">
        <v>60</v>
      </c>
      <c r="P162" s="54">
        <v>8</v>
      </c>
      <c r="Q162" s="54">
        <v>44</v>
      </c>
      <c r="R162" s="512">
        <f t="shared" si="327"/>
        <v>8</v>
      </c>
      <c r="S162" s="512" t="str">
        <f t="shared" si="328"/>
        <v>60_8</v>
      </c>
      <c r="T162" s="512">
        <v>4525</v>
      </c>
      <c r="U162" s="66"/>
      <c r="V162" s="54">
        <v>60</v>
      </c>
      <c r="W162" s="54">
        <v>8</v>
      </c>
      <c r="X162" s="54">
        <v>44</v>
      </c>
      <c r="Y162" s="512">
        <f t="shared" si="318"/>
        <v>8</v>
      </c>
      <c r="Z162" s="512" t="str">
        <f t="shared" si="319"/>
        <v>60_8</v>
      </c>
      <c r="AA162" s="512">
        <v>4625</v>
      </c>
      <c r="AB162" s="513"/>
      <c r="AC162" s="54">
        <v>60</v>
      </c>
      <c r="AD162" s="54">
        <v>8</v>
      </c>
      <c r="AE162" s="54">
        <v>44</v>
      </c>
      <c r="AF162" s="512">
        <f t="shared" si="177"/>
        <v>8</v>
      </c>
      <c r="AG162" s="512" t="str">
        <f t="shared" si="320"/>
        <v>60_8</v>
      </c>
      <c r="AH162" s="512">
        <v>4773</v>
      </c>
      <c r="AI162" s="512"/>
      <c r="AJ162" s="54">
        <v>60</v>
      </c>
      <c r="AK162" s="54">
        <v>8</v>
      </c>
      <c r="AL162" s="54">
        <v>44</v>
      </c>
      <c r="AM162" s="512">
        <f t="shared" ref="AM162" si="383">AK162</f>
        <v>8</v>
      </c>
      <c r="AN162" s="512" t="str">
        <f t="shared" si="226"/>
        <v>60_8</v>
      </c>
      <c r="AO162" s="54">
        <v>4916</v>
      </c>
      <c r="AP162" s="490"/>
      <c r="AQ162" s="54">
        <v>60</v>
      </c>
      <c r="AR162" s="54">
        <v>8</v>
      </c>
      <c r="AS162" s="54">
        <v>44</v>
      </c>
      <c r="AT162" s="512">
        <f t="shared" ref="AT162" si="384">AR162</f>
        <v>8</v>
      </c>
      <c r="AU162" s="512" t="str">
        <f t="shared" si="228"/>
        <v>60_8</v>
      </c>
      <c r="AV162" s="54">
        <v>5063</v>
      </c>
      <c r="AW162" s="490"/>
      <c r="AX162" s="54">
        <v>60</v>
      </c>
      <c r="AY162" s="54">
        <v>8</v>
      </c>
      <c r="AZ162" s="54">
        <v>44</v>
      </c>
      <c r="BA162" s="512">
        <f t="shared" ref="BA162" si="385">AY162</f>
        <v>8</v>
      </c>
      <c r="BB162" s="512" t="str">
        <f t="shared" si="230"/>
        <v>60_8</v>
      </c>
      <c r="BC162" s="54">
        <v>5164</v>
      </c>
      <c r="BD162" s="490"/>
      <c r="BE162" s="54">
        <v>60</v>
      </c>
      <c r="BF162" s="54">
        <v>8</v>
      </c>
      <c r="BG162" s="54">
        <v>44</v>
      </c>
      <c r="BH162" s="512">
        <f t="shared" ref="BH162" si="386">BF162</f>
        <v>8</v>
      </c>
      <c r="BI162" s="512" t="str">
        <f t="shared" si="232"/>
        <v>60_8</v>
      </c>
      <c r="BJ162" s="54">
        <v>5267</v>
      </c>
      <c r="BK162" s="54"/>
      <c r="BL162" s="54">
        <v>60</v>
      </c>
      <c r="BM162" s="54">
        <v>8</v>
      </c>
      <c r="BN162" s="54">
        <v>44</v>
      </c>
      <c r="BO162" s="512">
        <f t="shared" si="302"/>
        <v>8</v>
      </c>
      <c r="BP162" s="512" t="str">
        <f t="shared" si="303"/>
        <v>60_8</v>
      </c>
      <c r="BQ162" s="54">
        <v>5478</v>
      </c>
      <c r="BR162" s="513"/>
      <c r="BS162" s="54">
        <v>60</v>
      </c>
      <c r="BT162" s="54">
        <v>8</v>
      </c>
      <c r="BU162" s="54">
        <v>44</v>
      </c>
      <c r="BV162" s="512">
        <f t="shared" si="333"/>
        <v>8</v>
      </c>
      <c r="BW162" s="512" t="str">
        <f t="shared" si="334"/>
        <v>60_8</v>
      </c>
      <c r="BX162" s="514" t="str">
        <f t="shared" si="335"/>
        <v>60_8</v>
      </c>
      <c r="BY162" s="514">
        <f t="shared" si="297"/>
        <v>5267</v>
      </c>
      <c r="BZ162" s="514">
        <f t="shared" si="304"/>
        <v>5478</v>
      </c>
      <c r="CA162" s="605">
        <f t="shared" si="305"/>
        <v>5372.5</v>
      </c>
      <c r="CB162" s="515">
        <f t="shared" si="336"/>
        <v>34.329073482428115</v>
      </c>
      <c r="CC162" s="5"/>
      <c r="CD162" s="5"/>
      <c r="CE162" s="5"/>
      <c r="CF162" s="5"/>
      <c r="CG162" s="5"/>
      <c r="CH162" s="5"/>
      <c r="CI162" s="6"/>
    </row>
    <row r="163" spans="1:87" ht="10.5" customHeight="1" x14ac:dyDescent="0.25">
      <c r="A163" s="512">
        <v>60</v>
      </c>
      <c r="B163" s="54">
        <v>9</v>
      </c>
      <c r="C163" s="54">
        <v>45</v>
      </c>
      <c r="D163" s="512">
        <f t="shared" si="337"/>
        <v>9</v>
      </c>
      <c r="E163" s="512" t="str">
        <f t="shared" si="338"/>
        <v>60_9</v>
      </c>
      <c r="F163" s="512">
        <v>4303</v>
      </c>
      <c r="G163" s="457"/>
      <c r="H163" s="54">
        <v>60</v>
      </c>
      <c r="I163" s="54">
        <v>9</v>
      </c>
      <c r="J163" s="54">
        <v>45</v>
      </c>
      <c r="K163" s="512">
        <f t="shared" si="325"/>
        <v>9</v>
      </c>
      <c r="L163" s="512" t="str">
        <f t="shared" si="326"/>
        <v>60_9</v>
      </c>
      <c r="M163" s="512">
        <v>4449</v>
      </c>
      <c r="N163" s="66"/>
      <c r="O163" s="54">
        <v>60</v>
      </c>
      <c r="P163" s="54">
        <v>9</v>
      </c>
      <c r="Q163" s="54">
        <v>45</v>
      </c>
      <c r="R163" s="512">
        <f t="shared" si="327"/>
        <v>9</v>
      </c>
      <c r="S163" s="512" t="str">
        <f t="shared" si="328"/>
        <v>60_9</v>
      </c>
      <c r="T163" s="512">
        <v>4589</v>
      </c>
      <c r="U163" s="457"/>
      <c r="V163" s="54">
        <v>60</v>
      </c>
      <c r="W163" s="54">
        <v>9</v>
      </c>
      <c r="X163" s="54">
        <v>45</v>
      </c>
      <c r="Y163" s="512">
        <f t="shared" si="318"/>
        <v>9</v>
      </c>
      <c r="Z163" s="512" t="str">
        <f t="shared" si="319"/>
        <v>60_9</v>
      </c>
      <c r="AA163" s="512">
        <v>4690</v>
      </c>
      <c r="AB163" s="513"/>
      <c r="AC163" s="54">
        <v>60</v>
      </c>
      <c r="AD163" s="54">
        <v>9</v>
      </c>
      <c r="AE163" s="54">
        <v>45</v>
      </c>
      <c r="AF163" s="512">
        <f t="shared" si="177"/>
        <v>9</v>
      </c>
      <c r="AG163" s="512" t="str">
        <f t="shared" si="320"/>
        <v>60_9</v>
      </c>
      <c r="AH163" s="512">
        <v>4840</v>
      </c>
      <c r="AI163" s="512"/>
      <c r="AJ163" s="54">
        <v>60</v>
      </c>
      <c r="AK163" s="54">
        <v>9</v>
      </c>
      <c r="AL163" s="54">
        <v>45</v>
      </c>
      <c r="AM163" s="512">
        <f t="shared" ref="AM163" si="387">AK163</f>
        <v>9</v>
      </c>
      <c r="AN163" s="512" t="str">
        <f t="shared" si="226"/>
        <v>60_9</v>
      </c>
      <c r="AO163" s="54">
        <v>4985</v>
      </c>
      <c r="AP163" s="490"/>
      <c r="AQ163" s="54">
        <v>60</v>
      </c>
      <c r="AR163" s="54">
        <v>9</v>
      </c>
      <c r="AS163" s="54">
        <v>45</v>
      </c>
      <c r="AT163" s="512">
        <f t="shared" ref="AT163" si="388">AR163</f>
        <v>9</v>
      </c>
      <c r="AU163" s="512" t="str">
        <f t="shared" si="228"/>
        <v>60_9</v>
      </c>
      <c r="AV163" s="54">
        <v>5135</v>
      </c>
      <c r="AW163" s="490"/>
      <c r="AX163" s="54">
        <v>60</v>
      </c>
      <c r="AY163" s="54">
        <v>9</v>
      </c>
      <c r="AZ163" s="54">
        <v>45</v>
      </c>
      <c r="BA163" s="512">
        <f t="shared" ref="BA163" si="389">AY163</f>
        <v>9</v>
      </c>
      <c r="BB163" s="512" t="str">
        <f t="shared" si="230"/>
        <v>60_9</v>
      </c>
      <c r="BC163" s="54">
        <v>5238</v>
      </c>
      <c r="BD163" s="490"/>
      <c r="BE163" s="54">
        <v>60</v>
      </c>
      <c r="BF163" s="54">
        <v>9</v>
      </c>
      <c r="BG163" s="54">
        <v>45</v>
      </c>
      <c r="BH163" s="512">
        <f t="shared" ref="BH163" si="390">BF163</f>
        <v>9</v>
      </c>
      <c r="BI163" s="512" t="str">
        <f t="shared" si="232"/>
        <v>60_9</v>
      </c>
      <c r="BJ163" s="54">
        <v>5343</v>
      </c>
      <c r="BK163" s="54"/>
      <c r="BL163" s="54">
        <v>60</v>
      </c>
      <c r="BM163" s="54">
        <v>9</v>
      </c>
      <c r="BN163" s="54">
        <v>45</v>
      </c>
      <c r="BO163" s="512">
        <f t="shared" si="302"/>
        <v>9</v>
      </c>
      <c r="BP163" s="512" t="str">
        <f t="shared" si="303"/>
        <v>60_9</v>
      </c>
      <c r="BQ163" s="54">
        <v>5557</v>
      </c>
      <c r="BR163" s="513"/>
      <c r="BS163" s="54">
        <v>60</v>
      </c>
      <c r="BT163" s="54">
        <v>9</v>
      </c>
      <c r="BU163" s="54">
        <v>45</v>
      </c>
      <c r="BV163" s="512">
        <f t="shared" si="333"/>
        <v>9</v>
      </c>
      <c r="BW163" s="512" t="str">
        <f t="shared" si="334"/>
        <v>60_9</v>
      </c>
      <c r="BX163" s="514" t="str">
        <f t="shared" si="335"/>
        <v>60_9</v>
      </c>
      <c r="BY163" s="514">
        <f t="shared" si="297"/>
        <v>5343</v>
      </c>
      <c r="BZ163" s="514">
        <f t="shared" si="304"/>
        <v>5557</v>
      </c>
      <c r="CA163" s="605">
        <f t="shared" si="305"/>
        <v>5450</v>
      </c>
      <c r="CB163" s="515">
        <f t="shared" si="336"/>
        <v>34.824281150159742</v>
      </c>
      <c r="CC163" s="5"/>
      <c r="CD163" s="5"/>
      <c r="CE163" s="5"/>
      <c r="CF163" s="5"/>
      <c r="CG163" s="5"/>
      <c r="CH163" s="5"/>
      <c r="CI163" s="6"/>
    </row>
    <row r="164" spans="1:87" ht="10.5" customHeight="1" x14ac:dyDescent="0.25">
      <c r="A164" s="512">
        <v>60</v>
      </c>
      <c r="B164" s="54">
        <v>10</v>
      </c>
      <c r="C164" s="54">
        <v>46</v>
      </c>
      <c r="D164" s="512">
        <f t="shared" si="337"/>
        <v>10</v>
      </c>
      <c r="E164" s="512" t="str">
        <f t="shared" si="338"/>
        <v>60_10</v>
      </c>
      <c r="F164" s="512">
        <v>4369</v>
      </c>
      <c r="G164" s="457"/>
      <c r="H164" s="54">
        <v>60</v>
      </c>
      <c r="I164" s="54">
        <v>10</v>
      </c>
      <c r="J164" s="54">
        <v>46</v>
      </c>
      <c r="K164" s="512">
        <f t="shared" si="325"/>
        <v>10</v>
      </c>
      <c r="L164" s="512" t="str">
        <f t="shared" si="326"/>
        <v>60_10</v>
      </c>
      <c r="M164" s="512">
        <v>4518</v>
      </c>
      <c r="N164" s="66"/>
      <c r="O164" s="54">
        <v>60</v>
      </c>
      <c r="P164" s="54">
        <v>10</v>
      </c>
      <c r="Q164" s="54">
        <v>46</v>
      </c>
      <c r="R164" s="512">
        <f t="shared" si="327"/>
        <v>10</v>
      </c>
      <c r="S164" s="512" t="str">
        <f t="shared" si="328"/>
        <v>60_10</v>
      </c>
      <c r="T164" s="512">
        <v>4660</v>
      </c>
      <c r="U164" s="66"/>
      <c r="V164" s="54">
        <v>60</v>
      </c>
      <c r="W164" s="54">
        <v>10</v>
      </c>
      <c r="X164" s="54">
        <v>46</v>
      </c>
      <c r="Y164" s="512">
        <f t="shared" si="318"/>
        <v>10</v>
      </c>
      <c r="Z164" s="512" t="str">
        <f t="shared" si="319"/>
        <v>60_10</v>
      </c>
      <c r="AA164" s="512">
        <v>4763</v>
      </c>
      <c r="AB164" s="513"/>
      <c r="AC164" s="54">
        <v>60</v>
      </c>
      <c r="AD164" s="54">
        <v>10</v>
      </c>
      <c r="AE164" s="54">
        <v>46</v>
      </c>
      <c r="AF164" s="512">
        <f t="shared" si="177"/>
        <v>10</v>
      </c>
      <c r="AG164" s="512" t="str">
        <f t="shared" si="320"/>
        <v>60_10</v>
      </c>
      <c r="AH164" s="512">
        <v>4915</v>
      </c>
      <c r="AI164" s="512"/>
      <c r="AJ164" s="54">
        <v>60</v>
      </c>
      <c r="AK164" s="54">
        <v>10</v>
      </c>
      <c r="AL164" s="54">
        <v>46</v>
      </c>
      <c r="AM164" s="512">
        <f t="shared" ref="AM164" si="391">AK164</f>
        <v>10</v>
      </c>
      <c r="AN164" s="512" t="str">
        <f t="shared" si="226"/>
        <v>60_10</v>
      </c>
      <c r="AO164" s="54">
        <v>5062</v>
      </c>
      <c r="AP164" s="490"/>
      <c r="AQ164" s="54">
        <v>60</v>
      </c>
      <c r="AR164" s="54">
        <v>10</v>
      </c>
      <c r="AS164" s="54">
        <v>46</v>
      </c>
      <c r="AT164" s="512">
        <f t="shared" ref="AT164" si="392">AR164</f>
        <v>10</v>
      </c>
      <c r="AU164" s="512" t="str">
        <f t="shared" si="228"/>
        <v>60_10</v>
      </c>
      <c r="AV164" s="54">
        <v>5214</v>
      </c>
      <c r="AW164" s="490"/>
      <c r="AX164" s="54">
        <v>60</v>
      </c>
      <c r="AY164" s="54">
        <v>10</v>
      </c>
      <c r="AZ164" s="54">
        <v>46</v>
      </c>
      <c r="BA164" s="512">
        <f t="shared" ref="BA164" si="393">AY164</f>
        <v>10</v>
      </c>
      <c r="BB164" s="512" t="str">
        <f t="shared" si="230"/>
        <v>60_10</v>
      </c>
      <c r="BC164" s="54">
        <v>5318</v>
      </c>
      <c r="BD164" s="490"/>
      <c r="BE164" s="54">
        <v>60</v>
      </c>
      <c r="BF164" s="54">
        <v>10</v>
      </c>
      <c r="BG164" s="54">
        <v>46</v>
      </c>
      <c r="BH164" s="512">
        <f t="shared" ref="BH164" si="394">BF164</f>
        <v>10</v>
      </c>
      <c r="BI164" s="512" t="str">
        <f t="shared" si="232"/>
        <v>60_10</v>
      </c>
      <c r="BJ164" s="54">
        <v>5424</v>
      </c>
      <c r="BK164" s="54"/>
      <c r="BL164" s="54">
        <v>60</v>
      </c>
      <c r="BM164" s="54">
        <v>10</v>
      </c>
      <c r="BN164" s="54">
        <v>46</v>
      </c>
      <c r="BO164" s="512">
        <f t="shared" si="302"/>
        <v>10</v>
      </c>
      <c r="BP164" s="512" t="str">
        <f t="shared" si="303"/>
        <v>60_10</v>
      </c>
      <c r="BQ164" s="54">
        <v>5641</v>
      </c>
      <c r="BR164" s="513"/>
      <c r="BS164" s="54">
        <v>60</v>
      </c>
      <c r="BT164" s="54">
        <v>10</v>
      </c>
      <c r="BU164" s="54">
        <v>46</v>
      </c>
      <c r="BV164" s="512">
        <f t="shared" si="333"/>
        <v>10</v>
      </c>
      <c r="BW164" s="512" t="str">
        <f t="shared" si="334"/>
        <v>60_10</v>
      </c>
      <c r="BX164" s="514" t="str">
        <f t="shared" si="335"/>
        <v>60_10</v>
      </c>
      <c r="BY164" s="514">
        <f t="shared" si="297"/>
        <v>5424</v>
      </c>
      <c r="BZ164" s="514">
        <f t="shared" si="304"/>
        <v>5641</v>
      </c>
      <c r="CA164" s="605">
        <f t="shared" si="305"/>
        <v>5532.5</v>
      </c>
      <c r="CB164" s="515">
        <f t="shared" si="336"/>
        <v>35.35143769968051</v>
      </c>
      <c r="CC164" s="5"/>
      <c r="CD164" s="5"/>
      <c r="CE164" s="5"/>
      <c r="CF164" s="5"/>
      <c r="CG164" s="5"/>
      <c r="CH164" s="5"/>
      <c r="CI164" s="6"/>
    </row>
    <row r="165" spans="1:87" ht="10.5" customHeight="1" x14ac:dyDescent="0.25">
      <c r="A165" s="512">
        <v>60</v>
      </c>
      <c r="B165" s="54">
        <v>11</v>
      </c>
      <c r="C165" s="54">
        <v>47</v>
      </c>
      <c r="D165" s="512">
        <f t="shared" si="337"/>
        <v>11</v>
      </c>
      <c r="E165" s="512" t="str">
        <f t="shared" si="338"/>
        <v>60_11</v>
      </c>
      <c r="F165" s="512">
        <v>4436</v>
      </c>
      <c r="G165" s="457"/>
      <c r="H165" s="54">
        <v>60</v>
      </c>
      <c r="I165" s="54">
        <v>11</v>
      </c>
      <c r="J165" s="54">
        <v>47</v>
      </c>
      <c r="K165" s="512">
        <f t="shared" si="325"/>
        <v>11</v>
      </c>
      <c r="L165" s="512" t="str">
        <f t="shared" si="326"/>
        <v>60_11</v>
      </c>
      <c r="M165" s="512">
        <v>4587</v>
      </c>
      <c r="N165" s="66"/>
      <c r="O165" s="54">
        <v>60</v>
      </c>
      <c r="P165" s="54">
        <v>11</v>
      </c>
      <c r="Q165" s="54">
        <v>47</v>
      </c>
      <c r="R165" s="512">
        <f t="shared" si="327"/>
        <v>11</v>
      </c>
      <c r="S165" s="512" t="str">
        <f t="shared" si="328"/>
        <v>60_11</v>
      </c>
      <c r="T165" s="512">
        <v>4731</v>
      </c>
      <c r="U165" s="66"/>
      <c r="V165" s="54">
        <v>60</v>
      </c>
      <c r="W165" s="54">
        <v>11</v>
      </c>
      <c r="X165" s="54">
        <v>47</v>
      </c>
      <c r="Y165" s="512">
        <f t="shared" si="318"/>
        <v>11</v>
      </c>
      <c r="Z165" s="512" t="str">
        <f t="shared" si="319"/>
        <v>60_11</v>
      </c>
      <c r="AA165" s="512">
        <v>4835</v>
      </c>
      <c r="AB165" s="513"/>
      <c r="AC165" s="54">
        <v>60</v>
      </c>
      <c r="AD165" s="54">
        <v>11</v>
      </c>
      <c r="AE165" s="54">
        <v>47</v>
      </c>
      <c r="AF165" s="512">
        <f t="shared" si="177"/>
        <v>11</v>
      </c>
      <c r="AG165" s="512" t="str">
        <f t="shared" si="320"/>
        <v>60_11</v>
      </c>
      <c r="AH165" s="512">
        <v>4990</v>
      </c>
      <c r="AI165" s="512"/>
      <c r="AJ165" s="54">
        <v>60</v>
      </c>
      <c r="AK165" s="54">
        <v>11</v>
      </c>
      <c r="AL165" s="54">
        <v>47</v>
      </c>
      <c r="AM165" s="512">
        <f t="shared" ref="AM165" si="395">AK165</f>
        <v>11</v>
      </c>
      <c r="AN165" s="512" t="str">
        <f t="shared" si="226"/>
        <v>60_11</v>
      </c>
      <c r="AO165" s="54">
        <v>5140</v>
      </c>
      <c r="AP165" s="490"/>
      <c r="AQ165" s="54">
        <v>60</v>
      </c>
      <c r="AR165" s="54">
        <v>11</v>
      </c>
      <c r="AS165" s="54">
        <v>47</v>
      </c>
      <c r="AT165" s="512">
        <f t="shared" ref="AT165" si="396">AR165</f>
        <v>11</v>
      </c>
      <c r="AU165" s="512" t="str">
        <f t="shared" si="228"/>
        <v>60_11</v>
      </c>
      <c r="AV165" s="54">
        <v>5294</v>
      </c>
      <c r="AW165" s="490"/>
      <c r="AX165" s="54">
        <v>60</v>
      </c>
      <c r="AY165" s="54">
        <v>11</v>
      </c>
      <c r="AZ165" s="54">
        <v>47</v>
      </c>
      <c r="BA165" s="512">
        <f t="shared" ref="BA165" si="397">AY165</f>
        <v>11</v>
      </c>
      <c r="BB165" s="512" t="str">
        <f t="shared" si="230"/>
        <v>60_11</v>
      </c>
      <c r="BC165" s="54">
        <v>5400</v>
      </c>
      <c r="BD165" s="490"/>
      <c r="BE165" s="54">
        <v>60</v>
      </c>
      <c r="BF165" s="54">
        <v>11</v>
      </c>
      <c r="BG165" s="54">
        <v>47</v>
      </c>
      <c r="BH165" s="512">
        <f t="shared" ref="BH165" si="398">BF165</f>
        <v>11</v>
      </c>
      <c r="BI165" s="512" t="str">
        <f t="shared" si="232"/>
        <v>60_11</v>
      </c>
      <c r="BJ165" s="54">
        <v>5508</v>
      </c>
      <c r="BK165" s="54"/>
      <c r="BL165" s="54">
        <v>60</v>
      </c>
      <c r="BM165" s="54">
        <v>11</v>
      </c>
      <c r="BN165" s="54">
        <v>47</v>
      </c>
      <c r="BO165" s="512">
        <f t="shared" si="302"/>
        <v>11</v>
      </c>
      <c r="BP165" s="512" t="str">
        <f t="shared" si="303"/>
        <v>60_11</v>
      </c>
      <c r="BQ165" s="54">
        <v>5728</v>
      </c>
      <c r="BR165" s="513"/>
      <c r="BS165" s="54">
        <v>60</v>
      </c>
      <c r="BT165" s="54">
        <v>11</v>
      </c>
      <c r="BU165" s="54">
        <v>47</v>
      </c>
      <c r="BV165" s="512">
        <f t="shared" si="333"/>
        <v>11</v>
      </c>
      <c r="BW165" s="512" t="str">
        <f t="shared" si="334"/>
        <v>60_11</v>
      </c>
      <c r="BX165" s="514" t="str">
        <f t="shared" si="335"/>
        <v>60_11</v>
      </c>
      <c r="BY165" s="514">
        <f t="shared" si="297"/>
        <v>5508</v>
      </c>
      <c r="BZ165" s="514">
        <f t="shared" si="304"/>
        <v>5728</v>
      </c>
      <c r="CA165" s="605">
        <f t="shared" si="305"/>
        <v>5618</v>
      </c>
      <c r="CB165" s="515">
        <f t="shared" si="336"/>
        <v>35.897763578274763</v>
      </c>
      <c r="CC165" s="5"/>
      <c r="CD165" s="5"/>
      <c r="CE165" s="5"/>
      <c r="CF165" s="5"/>
      <c r="CG165" s="5"/>
      <c r="CH165" s="5"/>
      <c r="CI165" s="6"/>
    </row>
    <row r="166" spans="1:87" ht="10.5" customHeight="1" x14ac:dyDescent="0.25">
      <c r="A166" s="512">
        <v>60</v>
      </c>
      <c r="B166" s="54">
        <v>12</v>
      </c>
      <c r="C166" s="54">
        <v>48</v>
      </c>
      <c r="D166" s="512">
        <f t="shared" si="337"/>
        <v>12</v>
      </c>
      <c r="E166" s="512" t="str">
        <f t="shared" si="338"/>
        <v>60_12</v>
      </c>
      <c r="F166" s="512">
        <v>4499</v>
      </c>
      <c r="G166" s="457"/>
      <c r="H166" s="54">
        <v>60</v>
      </c>
      <c r="I166" s="54">
        <v>12</v>
      </c>
      <c r="J166" s="54">
        <v>48</v>
      </c>
      <c r="K166" s="512">
        <f t="shared" si="325"/>
        <v>12</v>
      </c>
      <c r="L166" s="512" t="str">
        <f t="shared" si="326"/>
        <v>60_12</v>
      </c>
      <c r="M166" s="512">
        <v>4652</v>
      </c>
      <c r="N166" s="66"/>
      <c r="O166" s="54">
        <v>60</v>
      </c>
      <c r="P166" s="54">
        <v>12</v>
      </c>
      <c r="Q166" s="54">
        <v>48</v>
      </c>
      <c r="R166" s="512">
        <f t="shared" si="327"/>
        <v>12</v>
      </c>
      <c r="S166" s="512" t="str">
        <f t="shared" si="328"/>
        <v>60_12</v>
      </c>
      <c r="T166" s="512">
        <v>4799</v>
      </c>
      <c r="U166" s="457"/>
      <c r="V166" s="54">
        <v>60</v>
      </c>
      <c r="W166" s="54">
        <v>12</v>
      </c>
      <c r="X166" s="54">
        <v>48</v>
      </c>
      <c r="Y166" s="512">
        <f t="shared" si="318"/>
        <v>12</v>
      </c>
      <c r="Z166" s="512" t="str">
        <f t="shared" si="319"/>
        <v>60_12</v>
      </c>
      <c r="AA166" s="512">
        <v>4905</v>
      </c>
      <c r="AB166" s="513"/>
      <c r="AC166" s="54">
        <v>60</v>
      </c>
      <c r="AD166" s="54">
        <v>12</v>
      </c>
      <c r="AE166" s="54">
        <v>48</v>
      </c>
      <c r="AF166" s="512">
        <f t="shared" si="177"/>
        <v>12</v>
      </c>
      <c r="AG166" s="512" t="str">
        <f t="shared" si="320"/>
        <v>60_12</v>
      </c>
      <c r="AH166" s="512">
        <v>5062</v>
      </c>
      <c r="AI166" s="512"/>
      <c r="AJ166" s="512">
        <v>60</v>
      </c>
      <c r="AK166" s="54">
        <v>12</v>
      </c>
      <c r="AL166" s="54">
        <v>48</v>
      </c>
      <c r="AM166" s="512">
        <f t="shared" ref="AM166" si="399">AK166</f>
        <v>12</v>
      </c>
      <c r="AN166" s="512" t="str">
        <f t="shared" si="226"/>
        <v>60_12</v>
      </c>
      <c r="AO166" s="54">
        <v>5214</v>
      </c>
      <c r="AP166" s="490"/>
      <c r="AQ166" s="512">
        <v>60</v>
      </c>
      <c r="AR166" s="54">
        <v>12</v>
      </c>
      <c r="AS166" s="54">
        <v>48</v>
      </c>
      <c r="AT166" s="512">
        <f t="shared" ref="AT166" si="400">AR166</f>
        <v>12</v>
      </c>
      <c r="AU166" s="512" t="str">
        <f t="shared" si="228"/>
        <v>60_12</v>
      </c>
      <c r="AV166" s="54">
        <v>5370</v>
      </c>
      <c r="AW166" s="490"/>
      <c r="AX166" s="512">
        <v>60</v>
      </c>
      <c r="AY166" s="54">
        <v>12</v>
      </c>
      <c r="AZ166" s="54">
        <v>48</v>
      </c>
      <c r="BA166" s="512">
        <f t="shared" ref="BA166" si="401">AY166</f>
        <v>12</v>
      </c>
      <c r="BB166" s="512" t="str">
        <f t="shared" si="230"/>
        <v>60_12</v>
      </c>
      <c r="BC166" s="54">
        <v>5477</v>
      </c>
      <c r="BD166" s="490"/>
      <c r="BE166" s="512">
        <v>60</v>
      </c>
      <c r="BF166" s="54">
        <v>12</v>
      </c>
      <c r="BG166" s="54">
        <v>48</v>
      </c>
      <c r="BH166" s="512">
        <f t="shared" ref="BH166" si="402">BF166</f>
        <v>12</v>
      </c>
      <c r="BI166" s="512" t="str">
        <f t="shared" si="232"/>
        <v>60_12</v>
      </c>
      <c r="BJ166" s="54">
        <v>5587</v>
      </c>
      <c r="BK166" s="54"/>
      <c r="BL166" s="512">
        <v>60</v>
      </c>
      <c r="BM166" s="54">
        <v>12</v>
      </c>
      <c r="BN166" s="54">
        <v>48</v>
      </c>
      <c r="BO166" s="512">
        <f t="shared" si="302"/>
        <v>12</v>
      </c>
      <c r="BP166" s="512" t="str">
        <f t="shared" si="303"/>
        <v>60_12</v>
      </c>
      <c r="BQ166" s="54">
        <v>5810</v>
      </c>
      <c r="BR166" s="513"/>
      <c r="BS166" s="54">
        <v>60</v>
      </c>
      <c r="BT166" s="54">
        <v>12</v>
      </c>
      <c r="BU166" s="54">
        <v>48</v>
      </c>
      <c r="BV166" s="512">
        <f t="shared" si="333"/>
        <v>12</v>
      </c>
      <c r="BW166" s="512" t="str">
        <f t="shared" si="334"/>
        <v>60_12</v>
      </c>
      <c r="BX166" s="514" t="str">
        <f t="shared" si="335"/>
        <v>60_12</v>
      </c>
      <c r="BY166" s="514">
        <f t="shared" si="297"/>
        <v>5587</v>
      </c>
      <c r="BZ166" s="514">
        <f t="shared" si="304"/>
        <v>5810</v>
      </c>
      <c r="CA166" s="605">
        <f t="shared" si="305"/>
        <v>5698.5</v>
      </c>
      <c r="CB166" s="515">
        <f t="shared" si="336"/>
        <v>36.412140575079874</v>
      </c>
      <c r="CC166" s="5"/>
      <c r="CD166" s="5"/>
      <c r="CE166" s="5"/>
      <c r="CF166" s="5"/>
      <c r="CG166" s="5"/>
      <c r="CH166" s="5"/>
      <c r="CI166" s="6"/>
    </row>
    <row r="167" spans="1:87" ht="10.5" customHeight="1" x14ac:dyDescent="0.25">
      <c r="A167" s="54">
        <v>65</v>
      </c>
      <c r="B167" s="54">
        <v>0</v>
      </c>
      <c r="C167" s="54">
        <v>34</v>
      </c>
      <c r="D167" s="512">
        <f t="shared" si="337"/>
        <v>0</v>
      </c>
      <c r="E167" s="512" t="str">
        <f t="shared" si="338"/>
        <v>65_0</v>
      </c>
      <c r="F167" s="512">
        <v>3505</v>
      </c>
      <c r="G167" s="457"/>
      <c r="H167" s="54">
        <v>65</v>
      </c>
      <c r="I167" s="54">
        <v>0</v>
      </c>
      <c r="J167" s="54">
        <v>34</v>
      </c>
      <c r="K167" s="512">
        <f t="shared" si="325"/>
        <v>0</v>
      </c>
      <c r="L167" s="512" t="str">
        <f t="shared" si="326"/>
        <v>65_0</v>
      </c>
      <c r="M167" s="512">
        <v>3624</v>
      </c>
      <c r="N167" s="66"/>
      <c r="O167" s="54">
        <v>65</v>
      </c>
      <c r="P167" s="54">
        <v>0</v>
      </c>
      <c r="Q167" s="54">
        <v>34</v>
      </c>
      <c r="R167" s="512">
        <f t="shared" si="327"/>
        <v>0</v>
      </c>
      <c r="S167" s="512" t="str">
        <f t="shared" si="328"/>
        <v>65_0</v>
      </c>
      <c r="T167" s="512">
        <v>3738</v>
      </c>
      <c r="U167" s="66"/>
      <c r="V167" s="54">
        <v>65</v>
      </c>
      <c r="W167" s="54">
        <v>0</v>
      </c>
      <c r="X167" s="54">
        <v>34</v>
      </c>
      <c r="Y167" s="512">
        <f t="shared" si="318"/>
        <v>0</v>
      </c>
      <c r="Z167" s="512" t="str">
        <f t="shared" si="319"/>
        <v>65_0</v>
      </c>
      <c r="AA167" s="512">
        <v>3823</v>
      </c>
      <c r="AB167" s="513"/>
      <c r="AC167" s="54">
        <v>65</v>
      </c>
      <c r="AD167" s="54">
        <v>0</v>
      </c>
      <c r="AE167" s="54">
        <v>34</v>
      </c>
      <c r="AF167" s="512">
        <f t="shared" si="177"/>
        <v>0</v>
      </c>
      <c r="AG167" s="512" t="str">
        <f t="shared" si="320"/>
        <v>65_0</v>
      </c>
      <c r="AH167" s="512">
        <v>3945</v>
      </c>
      <c r="AI167" s="512"/>
      <c r="AJ167" s="512">
        <v>65</v>
      </c>
      <c r="AK167" s="54">
        <v>0</v>
      </c>
      <c r="AL167" s="54">
        <v>34</v>
      </c>
      <c r="AM167" s="512">
        <f t="shared" ref="AM167:AM230" si="403">AK167</f>
        <v>0</v>
      </c>
      <c r="AN167" s="512" t="str">
        <f t="shared" ref="AN167:AN230" si="404">AJ167&amp;"_"&amp;AM167</f>
        <v>65_0</v>
      </c>
      <c r="AO167" s="54">
        <v>4063</v>
      </c>
      <c r="AP167" s="490"/>
      <c r="AQ167" s="512">
        <v>65</v>
      </c>
      <c r="AR167" s="54">
        <v>0</v>
      </c>
      <c r="AS167" s="54">
        <v>34</v>
      </c>
      <c r="AT167" s="512">
        <f t="shared" ref="AT167:AT230" si="405">AR167</f>
        <v>0</v>
      </c>
      <c r="AU167" s="512" t="str">
        <f t="shared" ref="AU167:AU230" si="406">AQ167&amp;"_"&amp;AT167</f>
        <v>65_0</v>
      </c>
      <c r="AV167" s="54">
        <v>4185</v>
      </c>
      <c r="AW167" s="490"/>
      <c r="AX167" s="512">
        <v>65</v>
      </c>
      <c r="AY167" s="54">
        <v>0</v>
      </c>
      <c r="AZ167" s="54">
        <v>34</v>
      </c>
      <c r="BA167" s="512">
        <f t="shared" ref="BA167:BA230" si="407">AY167</f>
        <v>0</v>
      </c>
      <c r="BB167" s="512" t="str">
        <f t="shared" ref="BB167:BB230" si="408">AX167&amp;"_"&amp;BA167</f>
        <v>65_0</v>
      </c>
      <c r="BC167" s="54">
        <v>4269</v>
      </c>
      <c r="BD167" s="490"/>
      <c r="BE167" s="512">
        <v>65</v>
      </c>
      <c r="BF167" s="54">
        <v>0</v>
      </c>
      <c r="BG167" s="54">
        <v>34</v>
      </c>
      <c r="BH167" s="512">
        <f t="shared" ref="BH167:BH230" si="409">BF167</f>
        <v>0</v>
      </c>
      <c r="BI167" s="512" t="str">
        <f t="shared" ref="BI167:BI230" si="410">BE167&amp;"_"&amp;BH167</f>
        <v>65_0</v>
      </c>
      <c r="BJ167" s="54">
        <v>4354</v>
      </c>
      <c r="BK167" s="54"/>
      <c r="BL167" s="512">
        <v>65</v>
      </c>
      <c r="BM167" s="54">
        <v>0</v>
      </c>
      <c r="BN167" s="54">
        <v>34</v>
      </c>
      <c r="BO167" s="512">
        <f t="shared" si="302"/>
        <v>0</v>
      </c>
      <c r="BP167" s="512" t="str">
        <f t="shared" si="303"/>
        <v>65_0</v>
      </c>
      <c r="BQ167" s="54">
        <v>4528</v>
      </c>
      <c r="BR167" s="513"/>
      <c r="BS167" s="54">
        <v>65</v>
      </c>
      <c r="BT167" s="54">
        <v>0</v>
      </c>
      <c r="BU167" s="54">
        <v>34</v>
      </c>
      <c r="BV167" s="512">
        <f t="shared" si="333"/>
        <v>0</v>
      </c>
      <c r="BW167" s="512" t="str">
        <f t="shared" si="334"/>
        <v>65_0</v>
      </c>
      <c r="BX167" s="514" t="str">
        <f t="shared" si="335"/>
        <v>65_0</v>
      </c>
      <c r="BY167" s="514">
        <f t="shared" si="297"/>
        <v>4354</v>
      </c>
      <c r="BZ167" s="514">
        <f t="shared" si="304"/>
        <v>4528</v>
      </c>
      <c r="CA167" s="605">
        <f t="shared" si="305"/>
        <v>4441</v>
      </c>
      <c r="CB167" s="515">
        <f t="shared" si="336"/>
        <v>28.376996805111823</v>
      </c>
      <c r="CC167" s="5"/>
      <c r="CD167" s="5"/>
      <c r="CE167" s="5"/>
      <c r="CF167" s="5"/>
      <c r="CG167" s="5"/>
      <c r="CH167" s="5"/>
      <c r="CI167" s="6"/>
    </row>
    <row r="168" spans="1:87" ht="10.5" customHeight="1" x14ac:dyDescent="0.25">
      <c r="A168" s="54">
        <v>65</v>
      </c>
      <c r="B168" s="54">
        <v>1</v>
      </c>
      <c r="C168" s="54">
        <v>37</v>
      </c>
      <c r="D168" s="512">
        <f t="shared" si="337"/>
        <v>1</v>
      </c>
      <c r="E168" s="512" t="str">
        <f t="shared" si="338"/>
        <v>65_1</v>
      </c>
      <c r="F168" s="512">
        <v>3728</v>
      </c>
      <c r="G168" s="457"/>
      <c r="H168" s="54">
        <v>65</v>
      </c>
      <c r="I168" s="54">
        <v>1</v>
      </c>
      <c r="J168" s="54">
        <v>37</v>
      </c>
      <c r="K168" s="512">
        <f t="shared" si="325"/>
        <v>1</v>
      </c>
      <c r="L168" s="512" t="str">
        <f t="shared" si="326"/>
        <v>65_1</v>
      </c>
      <c r="M168" s="512">
        <v>3855</v>
      </c>
      <c r="N168" s="66"/>
      <c r="O168" s="54">
        <v>65</v>
      </c>
      <c r="P168" s="54">
        <v>1</v>
      </c>
      <c r="Q168" s="54">
        <v>37</v>
      </c>
      <c r="R168" s="512">
        <f t="shared" si="327"/>
        <v>1</v>
      </c>
      <c r="S168" s="512" t="str">
        <f t="shared" si="328"/>
        <v>65_1</v>
      </c>
      <c r="T168" s="512">
        <v>3976</v>
      </c>
      <c r="U168" s="66"/>
      <c r="V168" s="54">
        <v>65</v>
      </c>
      <c r="W168" s="54">
        <v>1</v>
      </c>
      <c r="X168" s="54">
        <v>37</v>
      </c>
      <c r="Y168" s="512">
        <f t="shared" si="318"/>
        <v>1</v>
      </c>
      <c r="Z168" s="512" t="str">
        <f t="shared" si="319"/>
        <v>65_1</v>
      </c>
      <c r="AA168" s="512">
        <v>4063</v>
      </c>
      <c r="AB168" s="513"/>
      <c r="AC168" s="54">
        <v>65</v>
      </c>
      <c r="AD168" s="54">
        <v>1</v>
      </c>
      <c r="AE168" s="54">
        <v>37</v>
      </c>
      <c r="AF168" s="512">
        <f t="shared" si="177"/>
        <v>1</v>
      </c>
      <c r="AG168" s="512" t="str">
        <f t="shared" si="320"/>
        <v>65_1</v>
      </c>
      <c r="AH168" s="512">
        <v>4193</v>
      </c>
      <c r="AI168" s="512"/>
      <c r="AJ168" s="512">
        <v>65</v>
      </c>
      <c r="AK168" s="54">
        <v>1</v>
      </c>
      <c r="AL168" s="54">
        <v>37</v>
      </c>
      <c r="AM168" s="512">
        <f t="shared" si="403"/>
        <v>1</v>
      </c>
      <c r="AN168" s="512" t="str">
        <f t="shared" si="404"/>
        <v>65_1</v>
      </c>
      <c r="AO168" s="54">
        <v>4319</v>
      </c>
      <c r="AP168" s="490"/>
      <c r="AQ168" s="512">
        <v>65</v>
      </c>
      <c r="AR168" s="54">
        <v>1</v>
      </c>
      <c r="AS168" s="54">
        <v>37</v>
      </c>
      <c r="AT168" s="512">
        <f t="shared" si="405"/>
        <v>1</v>
      </c>
      <c r="AU168" s="512" t="str">
        <f t="shared" si="406"/>
        <v>65_1</v>
      </c>
      <c r="AV168" s="54">
        <v>4449</v>
      </c>
      <c r="AW168" s="490"/>
      <c r="AX168" s="512">
        <v>65</v>
      </c>
      <c r="AY168" s="54">
        <v>1</v>
      </c>
      <c r="AZ168" s="54">
        <v>37</v>
      </c>
      <c r="BA168" s="512">
        <f t="shared" si="407"/>
        <v>1</v>
      </c>
      <c r="BB168" s="512" t="str">
        <f t="shared" si="408"/>
        <v>65_1</v>
      </c>
      <c r="BC168" s="54">
        <v>4538</v>
      </c>
      <c r="BD168" s="490"/>
      <c r="BE168" s="512">
        <v>65</v>
      </c>
      <c r="BF168" s="54">
        <v>1</v>
      </c>
      <c r="BG168" s="54">
        <v>37</v>
      </c>
      <c r="BH168" s="512">
        <f t="shared" si="409"/>
        <v>1</v>
      </c>
      <c r="BI168" s="512" t="str">
        <f t="shared" si="410"/>
        <v>65_1</v>
      </c>
      <c r="BJ168" s="54">
        <v>4629</v>
      </c>
      <c r="BK168" s="54"/>
      <c r="BL168" s="512">
        <v>65</v>
      </c>
      <c r="BM168" s="54">
        <v>1</v>
      </c>
      <c r="BN168" s="54">
        <v>37</v>
      </c>
      <c r="BO168" s="512">
        <f t="shared" si="302"/>
        <v>1</v>
      </c>
      <c r="BP168" s="512" t="str">
        <f t="shared" si="303"/>
        <v>65_1</v>
      </c>
      <c r="BQ168" s="54">
        <v>4814</v>
      </c>
      <c r="BR168" s="513"/>
      <c r="BS168" s="54">
        <v>65</v>
      </c>
      <c r="BT168" s="54">
        <v>1</v>
      </c>
      <c r="BU168" s="54">
        <v>37</v>
      </c>
      <c r="BV168" s="512">
        <f t="shared" si="333"/>
        <v>1</v>
      </c>
      <c r="BW168" s="512" t="str">
        <f t="shared" si="334"/>
        <v>65_1</v>
      </c>
      <c r="BX168" s="514" t="str">
        <f t="shared" si="335"/>
        <v>65_1</v>
      </c>
      <c r="BY168" s="514">
        <f t="shared" si="297"/>
        <v>4629</v>
      </c>
      <c r="BZ168" s="514">
        <f t="shared" si="304"/>
        <v>4814</v>
      </c>
      <c r="CA168" s="605">
        <f t="shared" si="305"/>
        <v>4721.5</v>
      </c>
      <c r="CB168" s="515">
        <f t="shared" si="336"/>
        <v>30.169329073482427</v>
      </c>
      <c r="CC168" s="5"/>
      <c r="CD168" s="5"/>
      <c r="CE168" s="5"/>
      <c r="CF168" s="5"/>
      <c r="CG168" s="5"/>
      <c r="CH168" s="5"/>
      <c r="CI168" s="6"/>
    </row>
    <row r="169" spans="1:87" ht="10.5" customHeight="1" x14ac:dyDescent="0.25">
      <c r="A169" s="54">
        <v>65</v>
      </c>
      <c r="B169" s="54">
        <v>2</v>
      </c>
      <c r="C169" s="54">
        <v>40</v>
      </c>
      <c r="D169" s="512">
        <f t="shared" si="337"/>
        <v>2</v>
      </c>
      <c r="E169" s="512" t="str">
        <f t="shared" si="338"/>
        <v>65_2</v>
      </c>
      <c r="F169" s="512">
        <v>3948</v>
      </c>
      <c r="G169" s="457"/>
      <c r="H169" s="54">
        <v>65</v>
      </c>
      <c r="I169" s="54">
        <v>2</v>
      </c>
      <c r="J169" s="54">
        <v>40</v>
      </c>
      <c r="K169" s="512">
        <f t="shared" si="325"/>
        <v>2</v>
      </c>
      <c r="L169" s="512" t="str">
        <f t="shared" si="326"/>
        <v>65_2</v>
      </c>
      <c r="M169" s="512">
        <v>4082</v>
      </c>
      <c r="N169" s="66"/>
      <c r="O169" s="54">
        <v>65</v>
      </c>
      <c r="P169" s="54">
        <v>2</v>
      </c>
      <c r="Q169" s="54">
        <v>40</v>
      </c>
      <c r="R169" s="512">
        <f t="shared" si="327"/>
        <v>2</v>
      </c>
      <c r="S169" s="512" t="str">
        <f t="shared" si="328"/>
        <v>65_2</v>
      </c>
      <c r="T169" s="512">
        <v>4211</v>
      </c>
      <c r="U169" s="457"/>
      <c r="V169" s="54">
        <v>65</v>
      </c>
      <c r="W169" s="54">
        <v>2</v>
      </c>
      <c r="X169" s="54">
        <v>40</v>
      </c>
      <c r="Y169" s="512">
        <f t="shared" si="318"/>
        <v>2</v>
      </c>
      <c r="Z169" s="512" t="str">
        <f t="shared" si="319"/>
        <v>65_2</v>
      </c>
      <c r="AA169" s="512">
        <v>4304</v>
      </c>
      <c r="AB169" s="513"/>
      <c r="AC169" s="54">
        <v>65</v>
      </c>
      <c r="AD169" s="54">
        <v>2</v>
      </c>
      <c r="AE169" s="54">
        <v>40</v>
      </c>
      <c r="AF169" s="512">
        <f t="shared" si="177"/>
        <v>2</v>
      </c>
      <c r="AG169" s="512" t="str">
        <f t="shared" si="320"/>
        <v>65_2</v>
      </c>
      <c r="AH169" s="512">
        <v>4442</v>
      </c>
      <c r="AI169" s="512"/>
      <c r="AJ169" s="512">
        <v>65</v>
      </c>
      <c r="AK169" s="54">
        <v>2</v>
      </c>
      <c r="AL169" s="54">
        <v>40</v>
      </c>
      <c r="AM169" s="512">
        <f t="shared" si="403"/>
        <v>2</v>
      </c>
      <c r="AN169" s="512" t="str">
        <f t="shared" si="404"/>
        <v>65_2</v>
      </c>
      <c r="AO169" s="54">
        <v>4575</v>
      </c>
      <c r="AP169" s="490"/>
      <c r="AQ169" s="512">
        <v>65</v>
      </c>
      <c r="AR169" s="54">
        <v>2</v>
      </c>
      <c r="AS169" s="54">
        <v>40</v>
      </c>
      <c r="AT169" s="512">
        <f t="shared" si="405"/>
        <v>2</v>
      </c>
      <c r="AU169" s="512" t="str">
        <f t="shared" si="406"/>
        <v>65_2</v>
      </c>
      <c r="AV169" s="54">
        <v>4712</v>
      </c>
      <c r="AW169" s="490"/>
      <c r="AX169" s="512">
        <v>65</v>
      </c>
      <c r="AY169" s="54">
        <v>2</v>
      </c>
      <c r="AZ169" s="54">
        <v>40</v>
      </c>
      <c r="BA169" s="512">
        <f t="shared" si="407"/>
        <v>2</v>
      </c>
      <c r="BB169" s="512" t="str">
        <f t="shared" si="408"/>
        <v>65_2</v>
      </c>
      <c r="BC169" s="54">
        <v>4806</v>
      </c>
      <c r="BD169" s="490"/>
      <c r="BE169" s="512">
        <v>65</v>
      </c>
      <c r="BF169" s="54">
        <v>2</v>
      </c>
      <c r="BG169" s="54">
        <v>40</v>
      </c>
      <c r="BH169" s="512">
        <f t="shared" si="409"/>
        <v>2</v>
      </c>
      <c r="BI169" s="512" t="str">
        <f t="shared" si="410"/>
        <v>65_2</v>
      </c>
      <c r="BJ169" s="54">
        <v>4902</v>
      </c>
      <c r="BK169" s="54"/>
      <c r="BL169" s="512">
        <v>65</v>
      </c>
      <c r="BM169" s="54">
        <v>2</v>
      </c>
      <c r="BN169" s="54">
        <v>40</v>
      </c>
      <c r="BO169" s="512">
        <f t="shared" si="302"/>
        <v>2</v>
      </c>
      <c r="BP169" s="512" t="str">
        <f t="shared" si="303"/>
        <v>65_2</v>
      </c>
      <c r="BQ169" s="54">
        <v>5098</v>
      </c>
      <c r="BR169" s="513"/>
      <c r="BS169" s="54">
        <v>65</v>
      </c>
      <c r="BT169" s="54">
        <v>2</v>
      </c>
      <c r="BU169" s="54">
        <v>40</v>
      </c>
      <c r="BV169" s="512">
        <f t="shared" si="333"/>
        <v>2</v>
      </c>
      <c r="BW169" s="512" t="str">
        <f t="shared" si="334"/>
        <v>65_2</v>
      </c>
      <c r="BX169" s="514" t="str">
        <f t="shared" si="335"/>
        <v>65_2</v>
      </c>
      <c r="BY169" s="514">
        <f t="shared" si="297"/>
        <v>4902</v>
      </c>
      <c r="BZ169" s="514">
        <f t="shared" si="304"/>
        <v>5098</v>
      </c>
      <c r="CA169" s="605">
        <f t="shared" si="305"/>
        <v>5000</v>
      </c>
      <c r="CB169" s="515">
        <f t="shared" si="336"/>
        <v>31.948881789137381</v>
      </c>
      <c r="CC169" s="5"/>
      <c r="CD169" s="5"/>
      <c r="CE169" s="5"/>
      <c r="CF169" s="5"/>
      <c r="CG169" s="5"/>
      <c r="CH169" s="5"/>
      <c r="CI169" s="6"/>
    </row>
    <row r="170" spans="1:87" ht="10.5" customHeight="1" x14ac:dyDescent="0.25">
      <c r="A170" s="54">
        <v>65</v>
      </c>
      <c r="B170" s="54">
        <v>3</v>
      </c>
      <c r="C170" s="54">
        <v>42</v>
      </c>
      <c r="D170" s="512">
        <f t="shared" si="337"/>
        <v>3</v>
      </c>
      <c r="E170" s="512" t="str">
        <f t="shared" si="338"/>
        <v>65_3</v>
      </c>
      <c r="F170" s="512">
        <v>4096</v>
      </c>
      <c r="G170" s="457"/>
      <c r="H170" s="54">
        <v>65</v>
      </c>
      <c r="I170" s="54">
        <v>3</v>
      </c>
      <c r="J170" s="54">
        <v>42</v>
      </c>
      <c r="K170" s="512">
        <f t="shared" si="325"/>
        <v>3</v>
      </c>
      <c r="L170" s="512" t="str">
        <f t="shared" si="326"/>
        <v>65_3</v>
      </c>
      <c r="M170" s="512">
        <v>4235</v>
      </c>
      <c r="N170" s="66"/>
      <c r="O170" s="54">
        <v>65</v>
      </c>
      <c r="P170" s="54">
        <v>3</v>
      </c>
      <c r="Q170" s="54">
        <v>42</v>
      </c>
      <c r="R170" s="512">
        <f t="shared" si="327"/>
        <v>3</v>
      </c>
      <c r="S170" s="512" t="str">
        <f t="shared" si="328"/>
        <v>65_3</v>
      </c>
      <c r="T170" s="512">
        <v>4368</v>
      </c>
      <c r="U170" s="66"/>
      <c r="V170" s="54">
        <v>65</v>
      </c>
      <c r="W170" s="54">
        <v>3</v>
      </c>
      <c r="X170" s="54">
        <v>42</v>
      </c>
      <c r="Y170" s="512">
        <f t="shared" si="318"/>
        <v>3</v>
      </c>
      <c r="Z170" s="512" t="str">
        <f t="shared" si="319"/>
        <v>65_3</v>
      </c>
      <c r="AA170" s="512">
        <v>4464</v>
      </c>
      <c r="AB170" s="513"/>
      <c r="AC170" s="54">
        <v>65</v>
      </c>
      <c r="AD170" s="54">
        <v>3</v>
      </c>
      <c r="AE170" s="54">
        <v>42</v>
      </c>
      <c r="AF170" s="512">
        <f t="shared" si="177"/>
        <v>3</v>
      </c>
      <c r="AG170" s="512" t="str">
        <f t="shared" si="320"/>
        <v>65_3</v>
      </c>
      <c r="AH170" s="512">
        <v>4607</v>
      </c>
      <c r="AI170" s="512"/>
      <c r="AJ170" s="512">
        <v>65</v>
      </c>
      <c r="AK170" s="54">
        <v>3</v>
      </c>
      <c r="AL170" s="54">
        <v>42</v>
      </c>
      <c r="AM170" s="512">
        <f t="shared" si="403"/>
        <v>3</v>
      </c>
      <c r="AN170" s="512" t="str">
        <f t="shared" si="404"/>
        <v>65_3</v>
      </c>
      <c r="AO170" s="54">
        <v>4745</v>
      </c>
      <c r="AP170" s="490"/>
      <c r="AQ170" s="512">
        <v>65</v>
      </c>
      <c r="AR170" s="54">
        <v>3</v>
      </c>
      <c r="AS170" s="54">
        <v>42</v>
      </c>
      <c r="AT170" s="512">
        <f t="shared" si="405"/>
        <v>3</v>
      </c>
      <c r="AU170" s="512" t="str">
        <f t="shared" si="406"/>
        <v>65_3</v>
      </c>
      <c r="AV170" s="54">
        <v>4887</v>
      </c>
      <c r="AW170" s="490"/>
      <c r="AX170" s="512">
        <v>65</v>
      </c>
      <c r="AY170" s="54">
        <v>3</v>
      </c>
      <c r="AZ170" s="54">
        <v>42</v>
      </c>
      <c r="BA170" s="512">
        <f t="shared" si="407"/>
        <v>3</v>
      </c>
      <c r="BB170" s="512" t="str">
        <f t="shared" si="408"/>
        <v>65_3</v>
      </c>
      <c r="BC170" s="54">
        <v>4985</v>
      </c>
      <c r="BD170" s="490"/>
      <c r="BE170" s="512">
        <v>65</v>
      </c>
      <c r="BF170" s="54">
        <v>3</v>
      </c>
      <c r="BG170" s="54">
        <v>42</v>
      </c>
      <c r="BH170" s="512">
        <f t="shared" si="409"/>
        <v>3</v>
      </c>
      <c r="BI170" s="512" t="str">
        <f t="shared" si="410"/>
        <v>65_3</v>
      </c>
      <c r="BJ170" s="54">
        <v>5085</v>
      </c>
      <c r="BK170" s="54"/>
      <c r="BL170" s="512">
        <v>65</v>
      </c>
      <c r="BM170" s="54">
        <v>3</v>
      </c>
      <c r="BN170" s="54">
        <v>42</v>
      </c>
      <c r="BO170" s="512">
        <f t="shared" si="302"/>
        <v>3</v>
      </c>
      <c r="BP170" s="512" t="str">
        <f t="shared" si="303"/>
        <v>65_3</v>
      </c>
      <c r="BQ170" s="54">
        <v>5288</v>
      </c>
      <c r="BR170" s="513"/>
      <c r="BS170" s="54">
        <v>65</v>
      </c>
      <c r="BT170" s="54">
        <v>3</v>
      </c>
      <c r="BU170" s="54">
        <v>42</v>
      </c>
      <c r="BV170" s="512">
        <f t="shared" si="333"/>
        <v>3</v>
      </c>
      <c r="BW170" s="512" t="str">
        <f t="shared" si="334"/>
        <v>65_3</v>
      </c>
      <c r="BX170" s="514" t="str">
        <f t="shared" si="335"/>
        <v>65_3</v>
      </c>
      <c r="BY170" s="514">
        <f t="shared" si="297"/>
        <v>5085</v>
      </c>
      <c r="BZ170" s="514">
        <f t="shared" si="304"/>
        <v>5288</v>
      </c>
      <c r="CA170" s="605">
        <f t="shared" si="305"/>
        <v>5186.5</v>
      </c>
      <c r="CB170" s="515">
        <f t="shared" si="336"/>
        <v>33.140575079872207</v>
      </c>
      <c r="CC170" s="5"/>
      <c r="CD170" s="5"/>
      <c r="CE170" s="5"/>
      <c r="CF170" s="5"/>
      <c r="CG170" s="5"/>
      <c r="CH170" s="5"/>
      <c r="CI170" s="6"/>
    </row>
    <row r="171" spans="1:87" ht="10.5" customHeight="1" x14ac:dyDescent="0.25">
      <c r="A171" s="54">
        <v>65</v>
      </c>
      <c r="B171" s="54">
        <v>4</v>
      </c>
      <c r="C171" s="54">
        <v>44</v>
      </c>
      <c r="D171" s="512">
        <f t="shared" si="337"/>
        <v>4</v>
      </c>
      <c r="E171" s="512" t="str">
        <f t="shared" si="338"/>
        <v>65_4</v>
      </c>
      <c r="F171" s="512">
        <v>4243</v>
      </c>
      <c r="G171" s="457"/>
      <c r="H171" s="54">
        <v>65</v>
      </c>
      <c r="I171" s="54">
        <v>4</v>
      </c>
      <c r="J171" s="54">
        <v>44</v>
      </c>
      <c r="K171" s="512">
        <f t="shared" si="325"/>
        <v>4</v>
      </c>
      <c r="L171" s="512" t="str">
        <f t="shared" si="326"/>
        <v>65_4</v>
      </c>
      <c r="M171" s="512">
        <v>4387</v>
      </c>
      <c r="N171" s="457"/>
      <c r="O171" s="54">
        <v>65</v>
      </c>
      <c r="P171" s="54">
        <v>4</v>
      </c>
      <c r="Q171" s="54">
        <v>44</v>
      </c>
      <c r="R171" s="512">
        <f t="shared" si="327"/>
        <v>4</v>
      </c>
      <c r="S171" s="512" t="str">
        <f t="shared" si="328"/>
        <v>65_4</v>
      </c>
      <c r="T171" s="512">
        <v>4525</v>
      </c>
      <c r="U171" s="66"/>
      <c r="V171" s="54">
        <v>65</v>
      </c>
      <c r="W171" s="54">
        <v>4</v>
      </c>
      <c r="X171" s="54">
        <v>44</v>
      </c>
      <c r="Y171" s="512">
        <f t="shared" si="318"/>
        <v>4</v>
      </c>
      <c r="Z171" s="512" t="str">
        <f t="shared" si="319"/>
        <v>65_4</v>
      </c>
      <c r="AA171" s="512">
        <v>4625</v>
      </c>
      <c r="AB171" s="513"/>
      <c r="AC171" s="54">
        <v>65</v>
      </c>
      <c r="AD171" s="54">
        <v>4</v>
      </c>
      <c r="AE171" s="54">
        <v>44</v>
      </c>
      <c r="AF171" s="512">
        <f t="shared" si="177"/>
        <v>4</v>
      </c>
      <c r="AG171" s="512" t="str">
        <f t="shared" si="320"/>
        <v>65_4</v>
      </c>
      <c r="AH171" s="512">
        <v>4773</v>
      </c>
      <c r="AI171" s="512"/>
      <c r="AJ171" s="512">
        <v>65</v>
      </c>
      <c r="AK171" s="54">
        <v>4</v>
      </c>
      <c r="AL171" s="54">
        <v>44</v>
      </c>
      <c r="AM171" s="512">
        <f t="shared" si="403"/>
        <v>4</v>
      </c>
      <c r="AN171" s="512" t="str">
        <f t="shared" si="404"/>
        <v>65_4</v>
      </c>
      <c r="AO171" s="54">
        <v>4916</v>
      </c>
      <c r="AP171" s="490"/>
      <c r="AQ171" s="512">
        <v>65</v>
      </c>
      <c r="AR171" s="54">
        <v>4</v>
      </c>
      <c r="AS171" s="54">
        <v>44</v>
      </c>
      <c r="AT171" s="512">
        <f t="shared" si="405"/>
        <v>4</v>
      </c>
      <c r="AU171" s="512" t="str">
        <f t="shared" si="406"/>
        <v>65_4</v>
      </c>
      <c r="AV171" s="54">
        <v>5063</v>
      </c>
      <c r="AW171" s="490"/>
      <c r="AX171" s="512">
        <v>65</v>
      </c>
      <c r="AY171" s="54">
        <v>4</v>
      </c>
      <c r="AZ171" s="54">
        <v>44</v>
      </c>
      <c r="BA171" s="512">
        <f t="shared" si="407"/>
        <v>4</v>
      </c>
      <c r="BB171" s="512" t="str">
        <f t="shared" si="408"/>
        <v>65_4</v>
      </c>
      <c r="BC171" s="54">
        <v>5164</v>
      </c>
      <c r="BD171" s="490"/>
      <c r="BE171" s="512">
        <v>65</v>
      </c>
      <c r="BF171" s="54">
        <v>4</v>
      </c>
      <c r="BG171" s="54">
        <v>44</v>
      </c>
      <c r="BH171" s="512">
        <f t="shared" si="409"/>
        <v>4</v>
      </c>
      <c r="BI171" s="512" t="str">
        <f t="shared" si="410"/>
        <v>65_4</v>
      </c>
      <c r="BJ171" s="54">
        <v>5267</v>
      </c>
      <c r="BK171" s="54"/>
      <c r="BL171" s="512">
        <v>65</v>
      </c>
      <c r="BM171" s="54">
        <v>4</v>
      </c>
      <c r="BN171" s="54">
        <v>44</v>
      </c>
      <c r="BO171" s="512">
        <f t="shared" si="302"/>
        <v>4</v>
      </c>
      <c r="BP171" s="512" t="str">
        <f t="shared" si="303"/>
        <v>65_4</v>
      </c>
      <c r="BQ171" s="54">
        <v>5478</v>
      </c>
      <c r="BR171" s="513"/>
      <c r="BS171" s="54">
        <v>65</v>
      </c>
      <c r="BT171" s="54">
        <v>4</v>
      </c>
      <c r="BU171" s="54">
        <v>44</v>
      </c>
      <c r="BV171" s="512">
        <f t="shared" si="333"/>
        <v>4</v>
      </c>
      <c r="BW171" s="512" t="str">
        <f t="shared" si="334"/>
        <v>65_4</v>
      </c>
      <c r="BX171" s="514" t="str">
        <f t="shared" si="335"/>
        <v>65_4</v>
      </c>
      <c r="BY171" s="514">
        <f t="shared" si="297"/>
        <v>5267</v>
      </c>
      <c r="BZ171" s="514">
        <f t="shared" si="304"/>
        <v>5478</v>
      </c>
      <c r="CA171" s="605">
        <f t="shared" si="305"/>
        <v>5372.5</v>
      </c>
      <c r="CB171" s="515">
        <f t="shared" si="336"/>
        <v>34.329073482428115</v>
      </c>
      <c r="CC171" s="5"/>
      <c r="CD171" s="5"/>
      <c r="CE171" s="5"/>
      <c r="CF171" s="5"/>
      <c r="CG171" s="5"/>
      <c r="CH171" s="5"/>
      <c r="CI171" s="6"/>
    </row>
    <row r="172" spans="1:87" ht="10.5" customHeight="1" x14ac:dyDescent="0.25">
      <c r="A172" s="54">
        <v>65</v>
      </c>
      <c r="B172" s="54">
        <v>5</v>
      </c>
      <c r="C172" s="54">
        <v>46</v>
      </c>
      <c r="D172" s="512">
        <f t="shared" si="337"/>
        <v>5</v>
      </c>
      <c r="E172" s="512" t="str">
        <f t="shared" si="338"/>
        <v>65_5</v>
      </c>
      <c r="F172" s="512">
        <v>4369</v>
      </c>
      <c r="G172" s="457"/>
      <c r="H172" s="54">
        <v>65</v>
      </c>
      <c r="I172" s="54">
        <v>5</v>
      </c>
      <c r="J172" s="54">
        <v>46</v>
      </c>
      <c r="K172" s="512">
        <f t="shared" si="325"/>
        <v>5</v>
      </c>
      <c r="L172" s="512" t="str">
        <f t="shared" si="326"/>
        <v>65_5</v>
      </c>
      <c r="M172" s="512">
        <v>4518</v>
      </c>
      <c r="N172" s="457"/>
      <c r="O172" s="54">
        <v>65</v>
      </c>
      <c r="P172" s="54">
        <v>5</v>
      </c>
      <c r="Q172" s="54">
        <v>46</v>
      </c>
      <c r="R172" s="512">
        <f t="shared" si="327"/>
        <v>5</v>
      </c>
      <c r="S172" s="512" t="str">
        <f t="shared" si="328"/>
        <v>65_5</v>
      </c>
      <c r="T172" s="512">
        <v>4660</v>
      </c>
      <c r="U172" s="457"/>
      <c r="V172" s="54">
        <v>65</v>
      </c>
      <c r="W172" s="54">
        <v>5</v>
      </c>
      <c r="X172" s="54">
        <v>46</v>
      </c>
      <c r="Y172" s="512">
        <f t="shared" si="318"/>
        <v>5</v>
      </c>
      <c r="Z172" s="512" t="str">
        <f t="shared" si="319"/>
        <v>65_5</v>
      </c>
      <c r="AA172" s="512">
        <v>4763</v>
      </c>
      <c r="AB172" s="513"/>
      <c r="AC172" s="54">
        <v>65</v>
      </c>
      <c r="AD172" s="54">
        <v>5</v>
      </c>
      <c r="AE172" s="54">
        <v>46</v>
      </c>
      <c r="AF172" s="512">
        <f t="shared" si="177"/>
        <v>5</v>
      </c>
      <c r="AG172" s="512" t="str">
        <f t="shared" si="320"/>
        <v>65_5</v>
      </c>
      <c r="AH172" s="512">
        <v>4915</v>
      </c>
      <c r="AI172" s="512"/>
      <c r="AJ172" s="512">
        <v>65</v>
      </c>
      <c r="AK172" s="54">
        <v>5</v>
      </c>
      <c r="AL172" s="54">
        <v>46</v>
      </c>
      <c r="AM172" s="512">
        <f t="shared" si="403"/>
        <v>5</v>
      </c>
      <c r="AN172" s="512" t="str">
        <f t="shared" si="404"/>
        <v>65_5</v>
      </c>
      <c r="AO172" s="54">
        <v>5062</v>
      </c>
      <c r="AP172" s="490"/>
      <c r="AQ172" s="512">
        <v>65</v>
      </c>
      <c r="AR172" s="54">
        <v>5</v>
      </c>
      <c r="AS172" s="54">
        <v>46</v>
      </c>
      <c r="AT172" s="512">
        <f t="shared" si="405"/>
        <v>5</v>
      </c>
      <c r="AU172" s="512" t="str">
        <f t="shared" si="406"/>
        <v>65_5</v>
      </c>
      <c r="AV172" s="54">
        <v>5214</v>
      </c>
      <c r="AW172" s="490"/>
      <c r="AX172" s="512">
        <v>65</v>
      </c>
      <c r="AY172" s="54">
        <v>5</v>
      </c>
      <c r="AZ172" s="54">
        <v>46</v>
      </c>
      <c r="BA172" s="512">
        <f t="shared" si="407"/>
        <v>5</v>
      </c>
      <c r="BB172" s="512" t="str">
        <f t="shared" si="408"/>
        <v>65_5</v>
      </c>
      <c r="BC172" s="54">
        <v>5318</v>
      </c>
      <c r="BD172" s="490"/>
      <c r="BE172" s="512">
        <v>65</v>
      </c>
      <c r="BF172" s="54">
        <v>5</v>
      </c>
      <c r="BG172" s="54">
        <v>46</v>
      </c>
      <c r="BH172" s="512">
        <f t="shared" si="409"/>
        <v>5</v>
      </c>
      <c r="BI172" s="512" t="str">
        <f t="shared" si="410"/>
        <v>65_5</v>
      </c>
      <c r="BJ172" s="54">
        <v>5424</v>
      </c>
      <c r="BK172" s="54"/>
      <c r="BL172" s="512">
        <v>65</v>
      </c>
      <c r="BM172" s="54">
        <v>5</v>
      </c>
      <c r="BN172" s="54">
        <v>46</v>
      </c>
      <c r="BO172" s="512">
        <f t="shared" si="302"/>
        <v>5</v>
      </c>
      <c r="BP172" s="512" t="str">
        <f t="shared" si="303"/>
        <v>65_5</v>
      </c>
      <c r="BQ172" s="54">
        <v>5641</v>
      </c>
      <c r="BR172" s="513"/>
      <c r="BS172" s="54">
        <v>65</v>
      </c>
      <c r="BT172" s="54">
        <v>5</v>
      </c>
      <c r="BU172" s="54">
        <v>46</v>
      </c>
      <c r="BV172" s="512">
        <f t="shared" si="333"/>
        <v>5</v>
      </c>
      <c r="BW172" s="512" t="str">
        <f t="shared" si="334"/>
        <v>65_5</v>
      </c>
      <c r="BX172" s="514" t="str">
        <f t="shared" si="335"/>
        <v>65_5</v>
      </c>
      <c r="BY172" s="514">
        <f t="shared" si="297"/>
        <v>5424</v>
      </c>
      <c r="BZ172" s="514">
        <f t="shared" si="304"/>
        <v>5641</v>
      </c>
      <c r="CA172" s="605">
        <f t="shared" si="305"/>
        <v>5532.5</v>
      </c>
      <c r="CB172" s="515">
        <f t="shared" si="336"/>
        <v>35.35143769968051</v>
      </c>
      <c r="CC172" s="5"/>
      <c r="CD172" s="5"/>
      <c r="CE172" s="5"/>
      <c r="CF172" s="5"/>
      <c r="CG172" s="5"/>
      <c r="CH172" s="5"/>
      <c r="CI172" s="6"/>
    </row>
    <row r="173" spans="1:87" ht="10.5" customHeight="1" x14ac:dyDescent="0.25">
      <c r="A173" s="54">
        <v>65</v>
      </c>
      <c r="B173" s="54">
        <v>6</v>
      </c>
      <c r="C173" s="54">
        <v>48</v>
      </c>
      <c r="D173" s="512">
        <f t="shared" si="337"/>
        <v>6</v>
      </c>
      <c r="E173" s="512" t="str">
        <f t="shared" si="338"/>
        <v>65_6</v>
      </c>
      <c r="F173" s="512">
        <v>4499</v>
      </c>
      <c r="G173" s="457"/>
      <c r="H173" s="54">
        <v>65</v>
      </c>
      <c r="I173" s="54">
        <v>6</v>
      </c>
      <c r="J173" s="54">
        <v>48</v>
      </c>
      <c r="K173" s="512">
        <f t="shared" si="325"/>
        <v>6</v>
      </c>
      <c r="L173" s="512" t="str">
        <f t="shared" si="326"/>
        <v>65_6</v>
      </c>
      <c r="M173" s="512">
        <v>4652</v>
      </c>
      <c r="N173" s="457"/>
      <c r="O173" s="54">
        <v>65</v>
      </c>
      <c r="P173" s="54">
        <v>6</v>
      </c>
      <c r="Q173" s="54">
        <v>48</v>
      </c>
      <c r="R173" s="512">
        <f t="shared" si="327"/>
        <v>6</v>
      </c>
      <c r="S173" s="512" t="str">
        <f t="shared" si="328"/>
        <v>65_6</v>
      </c>
      <c r="T173" s="512">
        <v>4799</v>
      </c>
      <c r="U173" s="66"/>
      <c r="V173" s="54">
        <v>65</v>
      </c>
      <c r="W173" s="54">
        <v>6</v>
      </c>
      <c r="X173" s="54">
        <v>48</v>
      </c>
      <c r="Y173" s="512">
        <f t="shared" si="318"/>
        <v>6</v>
      </c>
      <c r="Z173" s="512" t="str">
        <f t="shared" si="319"/>
        <v>65_6</v>
      </c>
      <c r="AA173" s="512">
        <v>4905</v>
      </c>
      <c r="AB173" s="513"/>
      <c r="AC173" s="54">
        <v>65</v>
      </c>
      <c r="AD173" s="54">
        <v>6</v>
      </c>
      <c r="AE173" s="54">
        <v>48</v>
      </c>
      <c r="AF173" s="512">
        <f t="shared" si="177"/>
        <v>6</v>
      </c>
      <c r="AG173" s="512" t="str">
        <f t="shared" si="320"/>
        <v>65_6</v>
      </c>
      <c r="AH173" s="512">
        <v>5062</v>
      </c>
      <c r="AI173" s="512"/>
      <c r="AJ173" s="512">
        <v>65</v>
      </c>
      <c r="AK173" s="54">
        <v>6</v>
      </c>
      <c r="AL173" s="54">
        <v>48</v>
      </c>
      <c r="AM173" s="512">
        <f t="shared" si="403"/>
        <v>6</v>
      </c>
      <c r="AN173" s="512" t="str">
        <f t="shared" si="404"/>
        <v>65_6</v>
      </c>
      <c r="AO173" s="54">
        <v>5214</v>
      </c>
      <c r="AP173" s="490"/>
      <c r="AQ173" s="512">
        <v>65</v>
      </c>
      <c r="AR173" s="54">
        <v>6</v>
      </c>
      <c r="AS173" s="54">
        <v>48</v>
      </c>
      <c r="AT173" s="512">
        <f t="shared" si="405"/>
        <v>6</v>
      </c>
      <c r="AU173" s="512" t="str">
        <f t="shared" si="406"/>
        <v>65_6</v>
      </c>
      <c r="AV173" s="54">
        <v>5370</v>
      </c>
      <c r="AW173" s="490"/>
      <c r="AX173" s="512">
        <v>65</v>
      </c>
      <c r="AY173" s="54">
        <v>6</v>
      </c>
      <c r="AZ173" s="54">
        <v>48</v>
      </c>
      <c r="BA173" s="512">
        <f t="shared" si="407"/>
        <v>6</v>
      </c>
      <c r="BB173" s="512" t="str">
        <f t="shared" si="408"/>
        <v>65_6</v>
      </c>
      <c r="BC173" s="54">
        <v>5477</v>
      </c>
      <c r="BD173" s="490"/>
      <c r="BE173" s="512">
        <v>65</v>
      </c>
      <c r="BF173" s="54">
        <v>6</v>
      </c>
      <c r="BG173" s="54">
        <v>48</v>
      </c>
      <c r="BH173" s="512">
        <f t="shared" si="409"/>
        <v>6</v>
      </c>
      <c r="BI173" s="512" t="str">
        <f t="shared" si="410"/>
        <v>65_6</v>
      </c>
      <c r="BJ173" s="54">
        <v>5587</v>
      </c>
      <c r="BK173" s="54"/>
      <c r="BL173" s="512">
        <v>65</v>
      </c>
      <c r="BM173" s="54">
        <v>6</v>
      </c>
      <c r="BN173" s="54">
        <v>48</v>
      </c>
      <c r="BO173" s="512">
        <f t="shared" si="302"/>
        <v>6</v>
      </c>
      <c r="BP173" s="512" t="str">
        <f t="shared" si="303"/>
        <v>65_6</v>
      </c>
      <c r="BQ173" s="54">
        <v>5810</v>
      </c>
      <c r="BR173" s="513"/>
      <c r="BS173" s="54">
        <v>65</v>
      </c>
      <c r="BT173" s="54">
        <v>6</v>
      </c>
      <c r="BU173" s="54">
        <v>48</v>
      </c>
      <c r="BV173" s="512">
        <f t="shared" si="333"/>
        <v>6</v>
      </c>
      <c r="BW173" s="512" t="str">
        <f t="shared" si="334"/>
        <v>65_6</v>
      </c>
      <c r="BX173" s="514" t="str">
        <f t="shared" si="335"/>
        <v>65_6</v>
      </c>
      <c r="BY173" s="514">
        <f t="shared" si="297"/>
        <v>5587</v>
      </c>
      <c r="BZ173" s="514">
        <f t="shared" si="304"/>
        <v>5810</v>
      </c>
      <c r="CA173" s="605">
        <f t="shared" si="305"/>
        <v>5698.5</v>
      </c>
      <c r="CB173" s="515">
        <f t="shared" si="336"/>
        <v>36.412140575079874</v>
      </c>
      <c r="CC173" s="5"/>
      <c r="CD173" s="5"/>
      <c r="CE173" s="5"/>
      <c r="CF173" s="5"/>
      <c r="CG173" s="5"/>
      <c r="CH173" s="5"/>
      <c r="CI173" s="6"/>
    </row>
    <row r="174" spans="1:87" ht="10.5" customHeight="1" x14ac:dyDescent="0.25">
      <c r="A174" s="54">
        <v>65</v>
      </c>
      <c r="B174" s="54">
        <v>7</v>
      </c>
      <c r="C174" s="54">
        <v>50</v>
      </c>
      <c r="D174" s="512">
        <f t="shared" si="337"/>
        <v>7</v>
      </c>
      <c r="E174" s="512" t="str">
        <f t="shared" si="338"/>
        <v>65_7</v>
      </c>
      <c r="F174" s="512">
        <v>4635</v>
      </c>
      <c r="G174" s="457"/>
      <c r="H174" s="54">
        <v>65</v>
      </c>
      <c r="I174" s="54">
        <v>7</v>
      </c>
      <c r="J174" s="54">
        <v>50</v>
      </c>
      <c r="K174" s="512">
        <f t="shared" si="325"/>
        <v>7</v>
      </c>
      <c r="L174" s="512" t="str">
        <f t="shared" si="326"/>
        <v>65_7</v>
      </c>
      <c r="M174" s="512">
        <v>4793</v>
      </c>
      <c r="N174" s="457"/>
      <c r="O174" s="54">
        <v>65</v>
      </c>
      <c r="P174" s="54">
        <v>7</v>
      </c>
      <c r="Q174" s="54">
        <v>50</v>
      </c>
      <c r="R174" s="512">
        <f t="shared" si="327"/>
        <v>7</v>
      </c>
      <c r="S174" s="512" t="str">
        <f t="shared" si="328"/>
        <v>65_7</v>
      </c>
      <c r="T174" s="512">
        <v>4944</v>
      </c>
      <c r="U174" s="66"/>
      <c r="V174" s="54">
        <v>65</v>
      </c>
      <c r="W174" s="54">
        <v>7</v>
      </c>
      <c r="X174" s="54">
        <v>50</v>
      </c>
      <c r="Y174" s="512">
        <f t="shared" si="318"/>
        <v>7</v>
      </c>
      <c r="Z174" s="512" t="str">
        <f t="shared" si="319"/>
        <v>65_7</v>
      </c>
      <c r="AA174" s="512">
        <v>5053</v>
      </c>
      <c r="AB174" s="513"/>
      <c r="AC174" s="54">
        <v>65</v>
      </c>
      <c r="AD174" s="54">
        <v>7</v>
      </c>
      <c r="AE174" s="54">
        <v>50</v>
      </c>
      <c r="AF174" s="512">
        <f t="shared" si="177"/>
        <v>7</v>
      </c>
      <c r="AG174" s="512" t="str">
        <f t="shared" si="320"/>
        <v>65_7</v>
      </c>
      <c r="AH174" s="512">
        <v>5215</v>
      </c>
      <c r="AI174" s="512"/>
      <c r="AJ174" s="512">
        <v>65</v>
      </c>
      <c r="AK174" s="54">
        <v>7</v>
      </c>
      <c r="AL174" s="54">
        <v>50</v>
      </c>
      <c r="AM174" s="512">
        <f t="shared" si="403"/>
        <v>7</v>
      </c>
      <c r="AN174" s="512" t="str">
        <f t="shared" si="404"/>
        <v>65_7</v>
      </c>
      <c r="AO174" s="54">
        <v>5371</v>
      </c>
      <c r="AP174" s="490"/>
      <c r="AQ174" s="512">
        <v>65</v>
      </c>
      <c r="AR174" s="54">
        <v>7</v>
      </c>
      <c r="AS174" s="54">
        <v>50</v>
      </c>
      <c r="AT174" s="512">
        <f t="shared" si="405"/>
        <v>7</v>
      </c>
      <c r="AU174" s="512" t="str">
        <f t="shared" si="406"/>
        <v>65_7</v>
      </c>
      <c r="AV174" s="54">
        <v>5532</v>
      </c>
      <c r="AW174" s="490"/>
      <c r="AX174" s="512">
        <v>65</v>
      </c>
      <c r="AY174" s="54">
        <v>7</v>
      </c>
      <c r="AZ174" s="54">
        <v>50</v>
      </c>
      <c r="BA174" s="512">
        <f t="shared" si="407"/>
        <v>7</v>
      </c>
      <c r="BB174" s="512" t="str">
        <f t="shared" si="408"/>
        <v>65_7</v>
      </c>
      <c r="BC174" s="54">
        <v>5643</v>
      </c>
      <c r="BD174" s="490"/>
      <c r="BE174" s="512">
        <v>65</v>
      </c>
      <c r="BF174" s="54">
        <v>7</v>
      </c>
      <c r="BG174" s="54">
        <v>50</v>
      </c>
      <c r="BH174" s="512">
        <f t="shared" si="409"/>
        <v>7</v>
      </c>
      <c r="BI174" s="512" t="str">
        <f t="shared" si="410"/>
        <v>65_7</v>
      </c>
      <c r="BJ174" s="54">
        <v>5756</v>
      </c>
      <c r="BK174" s="54"/>
      <c r="BL174" s="512">
        <v>65</v>
      </c>
      <c r="BM174" s="54">
        <v>7</v>
      </c>
      <c r="BN174" s="54">
        <v>50</v>
      </c>
      <c r="BO174" s="512">
        <f t="shared" si="302"/>
        <v>7</v>
      </c>
      <c r="BP174" s="512" t="str">
        <f t="shared" si="303"/>
        <v>65_7</v>
      </c>
      <c r="BQ174" s="54">
        <v>5986</v>
      </c>
      <c r="BR174" s="513"/>
      <c r="BS174" s="54">
        <v>65</v>
      </c>
      <c r="BT174" s="54">
        <v>7</v>
      </c>
      <c r="BU174" s="54">
        <v>50</v>
      </c>
      <c r="BV174" s="512">
        <f t="shared" si="333"/>
        <v>7</v>
      </c>
      <c r="BW174" s="512" t="str">
        <f t="shared" si="334"/>
        <v>65_7</v>
      </c>
      <c r="BX174" s="514" t="str">
        <f t="shared" si="335"/>
        <v>65_7</v>
      </c>
      <c r="BY174" s="514">
        <f t="shared" si="297"/>
        <v>5756</v>
      </c>
      <c r="BZ174" s="514">
        <f t="shared" si="304"/>
        <v>5986</v>
      </c>
      <c r="CA174" s="605">
        <f t="shared" si="305"/>
        <v>5871</v>
      </c>
      <c r="CB174" s="515">
        <f t="shared" si="336"/>
        <v>37.514376996805112</v>
      </c>
      <c r="CC174" s="5"/>
      <c r="CD174" s="5"/>
      <c r="CE174" s="5"/>
      <c r="CF174" s="5"/>
      <c r="CG174" s="5"/>
      <c r="CH174" s="5"/>
      <c r="CI174" s="6"/>
    </row>
    <row r="175" spans="1:87" ht="10.5" customHeight="1" x14ac:dyDescent="0.25">
      <c r="A175" s="54">
        <v>65</v>
      </c>
      <c r="B175" s="54">
        <v>8</v>
      </c>
      <c r="C175" s="54">
        <v>52</v>
      </c>
      <c r="D175" s="512">
        <f t="shared" si="337"/>
        <v>8</v>
      </c>
      <c r="E175" s="512" t="str">
        <f t="shared" si="338"/>
        <v>65_8</v>
      </c>
      <c r="F175" s="512">
        <v>4768</v>
      </c>
      <c r="G175" s="457"/>
      <c r="H175" s="54">
        <v>65</v>
      </c>
      <c r="I175" s="54">
        <v>8</v>
      </c>
      <c r="J175" s="54">
        <v>52</v>
      </c>
      <c r="K175" s="512">
        <f t="shared" si="325"/>
        <v>8</v>
      </c>
      <c r="L175" s="512" t="str">
        <f t="shared" si="326"/>
        <v>65_8</v>
      </c>
      <c r="M175" s="512">
        <v>4930</v>
      </c>
      <c r="N175" s="457"/>
      <c r="O175" s="54">
        <v>65</v>
      </c>
      <c r="P175" s="54">
        <v>8</v>
      </c>
      <c r="Q175" s="54">
        <v>52</v>
      </c>
      <c r="R175" s="512">
        <f t="shared" si="327"/>
        <v>8</v>
      </c>
      <c r="S175" s="512" t="str">
        <f t="shared" si="328"/>
        <v>65_8</v>
      </c>
      <c r="T175" s="512">
        <v>5085</v>
      </c>
      <c r="U175" s="457"/>
      <c r="V175" s="54">
        <v>65</v>
      </c>
      <c r="W175" s="54">
        <v>8</v>
      </c>
      <c r="X175" s="54">
        <v>52</v>
      </c>
      <c r="Y175" s="512">
        <f t="shared" si="318"/>
        <v>8</v>
      </c>
      <c r="Z175" s="512" t="str">
        <f t="shared" si="319"/>
        <v>65_8</v>
      </c>
      <c r="AA175" s="512">
        <v>5197</v>
      </c>
      <c r="AB175" s="513"/>
      <c r="AC175" s="54">
        <v>65</v>
      </c>
      <c r="AD175" s="54">
        <v>8</v>
      </c>
      <c r="AE175" s="54">
        <v>52</v>
      </c>
      <c r="AF175" s="512">
        <f t="shared" si="177"/>
        <v>8</v>
      </c>
      <c r="AG175" s="512" t="str">
        <f t="shared" si="320"/>
        <v>65_8</v>
      </c>
      <c r="AH175" s="512">
        <v>5363</v>
      </c>
      <c r="AI175" s="512"/>
      <c r="AJ175" s="512">
        <v>65</v>
      </c>
      <c r="AK175" s="54">
        <v>8</v>
      </c>
      <c r="AL175" s="54">
        <v>52</v>
      </c>
      <c r="AM175" s="512">
        <f t="shared" si="403"/>
        <v>8</v>
      </c>
      <c r="AN175" s="512" t="str">
        <f t="shared" si="404"/>
        <v>65_8</v>
      </c>
      <c r="AO175" s="54">
        <v>5524</v>
      </c>
      <c r="AP175" s="490"/>
      <c r="AQ175" s="512">
        <v>65</v>
      </c>
      <c r="AR175" s="54">
        <v>8</v>
      </c>
      <c r="AS175" s="54">
        <v>52</v>
      </c>
      <c r="AT175" s="512">
        <f t="shared" si="405"/>
        <v>8</v>
      </c>
      <c r="AU175" s="512" t="str">
        <f t="shared" si="406"/>
        <v>65_8</v>
      </c>
      <c r="AV175" s="54">
        <v>5690</v>
      </c>
      <c r="AW175" s="490"/>
      <c r="AX175" s="512">
        <v>65</v>
      </c>
      <c r="AY175" s="54">
        <v>8</v>
      </c>
      <c r="AZ175" s="54">
        <v>52</v>
      </c>
      <c r="BA175" s="512">
        <f t="shared" si="407"/>
        <v>8</v>
      </c>
      <c r="BB175" s="512" t="str">
        <f t="shared" si="408"/>
        <v>65_8</v>
      </c>
      <c r="BC175" s="54">
        <v>5804</v>
      </c>
      <c r="BD175" s="490"/>
      <c r="BE175" s="512">
        <v>65</v>
      </c>
      <c r="BF175" s="54">
        <v>8</v>
      </c>
      <c r="BG175" s="54">
        <v>52</v>
      </c>
      <c r="BH175" s="512">
        <f t="shared" si="409"/>
        <v>8</v>
      </c>
      <c r="BI175" s="512" t="str">
        <f t="shared" si="410"/>
        <v>65_8</v>
      </c>
      <c r="BJ175" s="54">
        <v>5920</v>
      </c>
      <c r="BK175" s="54"/>
      <c r="BL175" s="512">
        <v>65</v>
      </c>
      <c r="BM175" s="54">
        <v>8</v>
      </c>
      <c r="BN175" s="54">
        <v>52</v>
      </c>
      <c r="BO175" s="512">
        <f t="shared" si="302"/>
        <v>8</v>
      </c>
      <c r="BP175" s="512" t="str">
        <f t="shared" si="303"/>
        <v>65_8</v>
      </c>
      <c r="BQ175" s="54">
        <v>6157</v>
      </c>
      <c r="BR175" s="513"/>
      <c r="BS175" s="54">
        <v>65</v>
      </c>
      <c r="BT175" s="54">
        <v>8</v>
      </c>
      <c r="BU175" s="54">
        <v>52</v>
      </c>
      <c r="BV175" s="512">
        <f t="shared" si="333"/>
        <v>8</v>
      </c>
      <c r="BW175" s="512" t="str">
        <f t="shared" si="334"/>
        <v>65_8</v>
      </c>
      <c r="BX175" s="514" t="str">
        <f t="shared" si="335"/>
        <v>65_8</v>
      </c>
      <c r="BY175" s="514">
        <f t="shared" si="297"/>
        <v>5920</v>
      </c>
      <c r="BZ175" s="514">
        <f t="shared" si="304"/>
        <v>6157</v>
      </c>
      <c r="CA175" s="605">
        <f t="shared" si="305"/>
        <v>6038.5</v>
      </c>
      <c r="CB175" s="515">
        <f t="shared" si="336"/>
        <v>38.584664536741215</v>
      </c>
      <c r="CC175" s="5"/>
      <c r="CD175" s="5"/>
      <c r="CE175" s="5"/>
      <c r="CF175" s="5"/>
      <c r="CG175" s="5"/>
      <c r="CH175" s="5"/>
      <c r="CI175" s="6"/>
    </row>
    <row r="176" spans="1:87" ht="10.5" customHeight="1" x14ac:dyDescent="0.25">
      <c r="A176" s="54">
        <v>65</v>
      </c>
      <c r="B176" s="54">
        <v>9</v>
      </c>
      <c r="C176" s="54">
        <v>54</v>
      </c>
      <c r="D176" s="512">
        <f t="shared" si="337"/>
        <v>9</v>
      </c>
      <c r="E176" s="512" t="str">
        <f t="shared" si="338"/>
        <v>65_9</v>
      </c>
      <c r="F176" s="512">
        <v>4898</v>
      </c>
      <c r="G176" s="457"/>
      <c r="H176" s="54">
        <v>65</v>
      </c>
      <c r="I176" s="54">
        <v>9</v>
      </c>
      <c r="J176" s="54">
        <v>54</v>
      </c>
      <c r="K176" s="512">
        <f t="shared" si="325"/>
        <v>9</v>
      </c>
      <c r="L176" s="512" t="str">
        <f t="shared" si="326"/>
        <v>65_9</v>
      </c>
      <c r="M176" s="512">
        <v>5065</v>
      </c>
      <c r="N176" s="457"/>
      <c r="O176" s="54">
        <v>65</v>
      </c>
      <c r="P176" s="54">
        <v>9</v>
      </c>
      <c r="Q176" s="54">
        <v>54</v>
      </c>
      <c r="R176" s="512">
        <f t="shared" si="327"/>
        <v>9</v>
      </c>
      <c r="S176" s="512" t="str">
        <f t="shared" si="328"/>
        <v>65_9</v>
      </c>
      <c r="T176" s="512">
        <v>5225</v>
      </c>
      <c r="U176" s="66"/>
      <c r="V176" s="54">
        <v>65</v>
      </c>
      <c r="W176" s="54">
        <v>9</v>
      </c>
      <c r="X176" s="54">
        <v>54</v>
      </c>
      <c r="Y176" s="512">
        <f t="shared" si="318"/>
        <v>9</v>
      </c>
      <c r="Z176" s="512" t="str">
        <f t="shared" si="319"/>
        <v>65_9</v>
      </c>
      <c r="AA176" s="512">
        <v>5340</v>
      </c>
      <c r="AB176" s="513"/>
      <c r="AC176" s="54">
        <v>65</v>
      </c>
      <c r="AD176" s="54">
        <v>9</v>
      </c>
      <c r="AE176" s="54">
        <v>54</v>
      </c>
      <c r="AF176" s="512">
        <f t="shared" si="177"/>
        <v>9</v>
      </c>
      <c r="AG176" s="512" t="str">
        <f t="shared" si="320"/>
        <v>65_9</v>
      </c>
      <c r="AH176" s="512">
        <v>5511</v>
      </c>
      <c r="AI176" s="512"/>
      <c r="AJ176" s="512">
        <v>65</v>
      </c>
      <c r="AK176" s="54">
        <v>9</v>
      </c>
      <c r="AL176" s="54">
        <v>54</v>
      </c>
      <c r="AM176" s="512">
        <f t="shared" si="403"/>
        <v>9</v>
      </c>
      <c r="AN176" s="512" t="str">
        <f t="shared" si="404"/>
        <v>65_9</v>
      </c>
      <c r="AO176" s="54">
        <v>5676</v>
      </c>
      <c r="AP176" s="490"/>
      <c r="AQ176" s="512">
        <v>65</v>
      </c>
      <c r="AR176" s="54">
        <v>9</v>
      </c>
      <c r="AS176" s="54">
        <v>54</v>
      </c>
      <c r="AT176" s="512">
        <f t="shared" si="405"/>
        <v>9</v>
      </c>
      <c r="AU176" s="512" t="str">
        <f t="shared" si="406"/>
        <v>65_9</v>
      </c>
      <c r="AV176" s="54">
        <v>5846</v>
      </c>
      <c r="AW176" s="490"/>
      <c r="AX176" s="512">
        <v>65</v>
      </c>
      <c r="AY176" s="54">
        <v>9</v>
      </c>
      <c r="AZ176" s="54">
        <v>54</v>
      </c>
      <c r="BA176" s="512">
        <f t="shared" si="407"/>
        <v>9</v>
      </c>
      <c r="BB176" s="512" t="str">
        <f t="shared" si="408"/>
        <v>65_9</v>
      </c>
      <c r="BC176" s="54">
        <v>5963</v>
      </c>
      <c r="BD176" s="490"/>
      <c r="BE176" s="512">
        <v>65</v>
      </c>
      <c r="BF176" s="54">
        <v>9</v>
      </c>
      <c r="BG176" s="54">
        <v>54</v>
      </c>
      <c r="BH176" s="512">
        <f t="shared" si="409"/>
        <v>9</v>
      </c>
      <c r="BI176" s="512" t="str">
        <f t="shared" si="410"/>
        <v>65_9</v>
      </c>
      <c r="BJ176" s="54">
        <v>6082</v>
      </c>
      <c r="BK176" s="54"/>
      <c r="BL176" s="512">
        <v>65</v>
      </c>
      <c r="BM176" s="54">
        <v>9</v>
      </c>
      <c r="BN176" s="54">
        <v>54</v>
      </c>
      <c r="BO176" s="512">
        <f t="shared" si="302"/>
        <v>9</v>
      </c>
      <c r="BP176" s="512" t="str">
        <f t="shared" si="303"/>
        <v>65_9</v>
      </c>
      <c r="BQ176" s="54">
        <v>6325</v>
      </c>
      <c r="BR176" s="513"/>
      <c r="BS176" s="54">
        <v>65</v>
      </c>
      <c r="BT176" s="54">
        <v>9</v>
      </c>
      <c r="BU176" s="54">
        <v>54</v>
      </c>
      <c r="BV176" s="512">
        <f t="shared" si="333"/>
        <v>9</v>
      </c>
      <c r="BW176" s="512" t="str">
        <f t="shared" si="334"/>
        <v>65_9</v>
      </c>
      <c r="BX176" s="514" t="str">
        <f t="shared" si="335"/>
        <v>65_9</v>
      </c>
      <c r="BY176" s="514">
        <f t="shared" si="297"/>
        <v>6082</v>
      </c>
      <c r="BZ176" s="514">
        <f t="shared" si="304"/>
        <v>6325</v>
      </c>
      <c r="CA176" s="605">
        <f t="shared" si="305"/>
        <v>6203.5</v>
      </c>
      <c r="CB176" s="515">
        <f t="shared" si="336"/>
        <v>39.638977635782744</v>
      </c>
      <c r="CC176" s="5"/>
      <c r="CD176" s="5"/>
      <c r="CE176" s="5"/>
      <c r="CF176" s="5"/>
      <c r="CG176" s="5"/>
      <c r="CH176" s="5"/>
      <c r="CI176" s="6"/>
    </row>
    <row r="177" spans="1:87" ht="10.5" customHeight="1" x14ac:dyDescent="0.25">
      <c r="A177" s="54">
        <v>65</v>
      </c>
      <c r="B177" s="54">
        <v>10</v>
      </c>
      <c r="C177" s="54">
        <v>56</v>
      </c>
      <c r="D177" s="512">
        <f t="shared" si="337"/>
        <v>10</v>
      </c>
      <c r="E177" s="512" t="str">
        <f t="shared" si="338"/>
        <v>65_10</v>
      </c>
      <c r="F177" s="512">
        <v>5034</v>
      </c>
      <c r="G177" s="457"/>
      <c r="H177" s="54">
        <v>65</v>
      </c>
      <c r="I177" s="54">
        <v>10</v>
      </c>
      <c r="J177" s="54">
        <v>56</v>
      </c>
      <c r="K177" s="512">
        <f t="shared" si="325"/>
        <v>10</v>
      </c>
      <c r="L177" s="512" t="str">
        <f t="shared" si="326"/>
        <v>65_10</v>
      </c>
      <c r="M177" s="512">
        <v>5205</v>
      </c>
      <c r="N177" s="457"/>
      <c r="O177" s="54">
        <v>65</v>
      </c>
      <c r="P177" s="54">
        <v>10</v>
      </c>
      <c r="Q177" s="54">
        <v>56</v>
      </c>
      <c r="R177" s="512">
        <f t="shared" si="327"/>
        <v>10</v>
      </c>
      <c r="S177" s="512" t="str">
        <f t="shared" si="328"/>
        <v>65_10</v>
      </c>
      <c r="T177" s="512">
        <v>5369</v>
      </c>
      <c r="U177" s="66"/>
      <c r="V177" s="54">
        <v>65</v>
      </c>
      <c r="W177" s="54">
        <v>10</v>
      </c>
      <c r="X177" s="54">
        <v>56</v>
      </c>
      <c r="Y177" s="512">
        <f t="shared" si="318"/>
        <v>10</v>
      </c>
      <c r="Z177" s="512" t="str">
        <f t="shared" si="319"/>
        <v>65_10</v>
      </c>
      <c r="AA177" s="512">
        <v>5487</v>
      </c>
      <c r="AB177" s="513"/>
      <c r="AC177" s="54">
        <v>65</v>
      </c>
      <c r="AD177" s="54">
        <v>10</v>
      </c>
      <c r="AE177" s="54">
        <v>56</v>
      </c>
      <c r="AF177" s="512">
        <f t="shared" si="177"/>
        <v>10</v>
      </c>
      <c r="AG177" s="512" t="str">
        <f t="shared" si="320"/>
        <v>65_10</v>
      </c>
      <c r="AH177" s="512">
        <v>5663</v>
      </c>
      <c r="AI177" s="512"/>
      <c r="AJ177" s="512">
        <v>65</v>
      </c>
      <c r="AK177" s="54">
        <v>10</v>
      </c>
      <c r="AL177" s="54">
        <v>56</v>
      </c>
      <c r="AM177" s="512">
        <f t="shared" si="403"/>
        <v>10</v>
      </c>
      <c r="AN177" s="512" t="str">
        <f t="shared" si="404"/>
        <v>65_10</v>
      </c>
      <c r="AO177" s="54">
        <v>5833</v>
      </c>
      <c r="AP177" s="490"/>
      <c r="AQ177" s="512">
        <v>65</v>
      </c>
      <c r="AR177" s="54">
        <v>10</v>
      </c>
      <c r="AS177" s="54">
        <v>56</v>
      </c>
      <c r="AT177" s="512">
        <f t="shared" si="405"/>
        <v>10</v>
      </c>
      <c r="AU177" s="512" t="str">
        <f t="shared" si="406"/>
        <v>65_10</v>
      </c>
      <c r="AV177" s="54">
        <v>6008</v>
      </c>
      <c r="AW177" s="490"/>
      <c r="AX177" s="512">
        <v>65</v>
      </c>
      <c r="AY177" s="54">
        <v>10</v>
      </c>
      <c r="AZ177" s="54">
        <v>56</v>
      </c>
      <c r="BA177" s="512">
        <f t="shared" si="407"/>
        <v>10</v>
      </c>
      <c r="BB177" s="512" t="str">
        <f t="shared" si="408"/>
        <v>65_10</v>
      </c>
      <c r="BC177" s="54">
        <v>6128</v>
      </c>
      <c r="BD177" s="490"/>
      <c r="BE177" s="512">
        <v>65</v>
      </c>
      <c r="BF177" s="54">
        <v>10</v>
      </c>
      <c r="BG177" s="54">
        <v>56</v>
      </c>
      <c r="BH177" s="512">
        <f t="shared" si="409"/>
        <v>10</v>
      </c>
      <c r="BI177" s="512" t="str">
        <f t="shared" si="410"/>
        <v>65_10</v>
      </c>
      <c r="BJ177" s="54">
        <v>6251</v>
      </c>
      <c r="BK177" s="54"/>
      <c r="BL177" s="512">
        <v>65</v>
      </c>
      <c r="BM177" s="54">
        <v>10</v>
      </c>
      <c r="BN177" s="54">
        <v>56</v>
      </c>
      <c r="BO177" s="512">
        <f t="shared" si="302"/>
        <v>10</v>
      </c>
      <c r="BP177" s="512" t="str">
        <f t="shared" si="303"/>
        <v>65_10</v>
      </c>
      <c r="BQ177" s="54">
        <v>6501</v>
      </c>
      <c r="BR177" s="513"/>
      <c r="BS177" s="54">
        <v>65</v>
      </c>
      <c r="BT177" s="54">
        <v>10</v>
      </c>
      <c r="BU177" s="54">
        <v>56</v>
      </c>
      <c r="BV177" s="512">
        <f t="shared" si="333"/>
        <v>10</v>
      </c>
      <c r="BW177" s="512" t="str">
        <f t="shared" si="334"/>
        <v>65_10</v>
      </c>
      <c r="BX177" s="514" t="str">
        <f t="shared" si="335"/>
        <v>65_10</v>
      </c>
      <c r="BY177" s="514">
        <f t="shared" si="297"/>
        <v>6251</v>
      </c>
      <c r="BZ177" s="514">
        <f t="shared" si="304"/>
        <v>6501</v>
      </c>
      <c r="CA177" s="605">
        <f t="shared" si="305"/>
        <v>6376</v>
      </c>
      <c r="CB177" s="515">
        <f t="shared" si="336"/>
        <v>40.741214057507989</v>
      </c>
      <c r="CC177" s="5"/>
      <c r="CD177" s="5"/>
      <c r="CE177" s="5"/>
      <c r="CF177" s="5"/>
      <c r="CG177" s="5"/>
      <c r="CH177" s="5"/>
      <c r="CI177" s="6"/>
    </row>
    <row r="178" spans="1:87" ht="10.5" customHeight="1" x14ac:dyDescent="0.25">
      <c r="A178" s="54">
        <v>65</v>
      </c>
      <c r="B178" s="54">
        <v>11</v>
      </c>
      <c r="C178" s="54">
        <v>57</v>
      </c>
      <c r="D178" s="512">
        <f t="shared" si="337"/>
        <v>11</v>
      </c>
      <c r="E178" s="512" t="str">
        <f t="shared" si="338"/>
        <v>65_11</v>
      </c>
      <c r="F178" s="512">
        <v>5097</v>
      </c>
      <c r="G178" s="457"/>
      <c r="H178" s="54">
        <v>65</v>
      </c>
      <c r="I178" s="54">
        <v>11</v>
      </c>
      <c r="J178" s="54">
        <v>57</v>
      </c>
      <c r="K178" s="512">
        <f t="shared" si="325"/>
        <v>11</v>
      </c>
      <c r="L178" s="512" t="str">
        <f t="shared" si="326"/>
        <v>65_11</v>
      </c>
      <c r="M178" s="512">
        <v>5270</v>
      </c>
      <c r="N178" s="457"/>
      <c r="O178" s="54">
        <v>65</v>
      </c>
      <c r="P178" s="54">
        <v>11</v>
      </c>
      <c r="Q178" s="54">
        <v>57</v>
      </c>
      <c r="R178" s="512">
        <f t="shared" si="327"/>
        <v>11</v>
      </c>
      <c r="S178" s="512" t="str">
        <f t="shared" si="328"/>
        <v>65_11</v>
      </c>
      <c r="T178" s="512">
        <v>5436</v>
      </c>
      <c r="U178" s="457"/>
      <c r="V178" s="54">
        <v>65</v>
      </c>
      <c r="W178" s="54">
        <v>11</v>
      </c>
      <c r="X178" s="54">
        <v>57</v>
      </c>
      <c r="Y178" s="512">
        <f t="shared" si="318"/>
        <v>11</v>
      </c>
      <c r="Z178" s="512" t="str">
        <f t="shared" si="319"/>
        <v>65_11</v>
      </c>
      <c r="AA178" s="512">
        <v>5556</v>
      </c>
      <c r="AB178" s="513"/>
      <c r="AC178" s="54">
        <v>65</v>
      </c>
      <c r="AD178" s="54">
        <v>11</v>
      </c>
      <c r="AE178" s="54">
        <v>57</v>
      </c>
      <c r="AF178" s="512">
        <f t="shared" si="177"/>
        <v>11</v>
      </c>
      <c r="AG178" s="512" t="str">
        <f t="shared" si="320"/>
        <v>65_11</v>
      </c>
      <c r="AH178" s="512">
        <v>5734</v>
      </c>
      <c r="AI178" s="512"/>
      <c r="AJ178" s="512">
        <v>65</v>
      </c>
      <c r="AK178" s="54">
        <v>11</v>
      </c>
      <c r="AL178" s="54">
        <v>57</v>
      </c>
      <c r="AM178" s="512">
        <f t="shared" si="403"/>
        <v>11</v>
      </c>
      <c r="AN178" s="512" t="str">
        <f t="shared" si="404"/>
        <v>65_11</v>
      </c>
      <c r="AO178" s="54">
        <v>5906</v>
      </c>
      <c r="AP178" s="490"/>
      <c r="AQ178" s="512">
        <v>65</v>
      </c>
      <c r="AR178" s="54">
        <v>11</v>
      </c>
      <c r="AS178" s="54">
        <v>57</v>
      </c>
      <c r="AT178" s="512">
        <f t="shared" si="405"/>
        <v>11</v>
      </c>
      <c r="AU178" s="512" t="str">
        <f t="shared" si="406"/>
        <v>65_11</v>
      </c>
      <c r="AV178" s="54">
        <v>6083</v>
      </c>
      <c r="AW178" s="490"/>
      <c r="AX178" s="512">
        <v>65</v>
      </c>
      <c r="AY178" s="54">
        <v>11</v>
      </c>
      <c r="AZ178" s="54">
        <v>57</v>
      </c>
      <c r="BA178" s="512">
        <f t="shared" si="407"/>
        <v>11</v>
      </c>
      <c r="BB178" s="512" t="str">
        <f t="shared" si="408"/>
        <v>65_11</v>
      </c>
      <c r="BC178" s="54">
        <v>6205</v>
      </c>
      <c r="BD178" s="490"/>
      <c r="BE178" s="512">
        <v>65</v>
      </c>
      <c r="BF178" s="54">
        <v>11</v>
      </c>
      <c r="BG178" s="54">
        <v>57</v>
      </c>
      <c r="BH178" s="512">
        <f t="shared" si="409"/>
        <v>11</v>
      </c>
      <c r="BI178" s="512" t="str">
        <f t="shared" si="410"/>
        <v>65_11</v>
      </c>
      <c r="BJ178" s="54">
        <v>6329</v>
      </c>
      <c r="BK178" s="54"/>
      <c r="BL178" s="512">
        <v>65</v>
      </c>
      <c r="BM178" s="54">
        <v>11</v>
      </c>
      <c r="BN178" s="54">
        <v>57</v>
      </c>
      <c r="BO178" s="512">
        <f t="shared" si="302"/>
        <v>11</v>
      </c>
      <c r="BP178" s="512" t="str">
        <f t="shared" si="303"/>
        <v>65_11</v>
      </c>
      <c r="BQ178" s="54">
        <v>6582</v>
      </c>
      <c r="BR178" s="513"/>
      <c r="BS178" s="54">
        <v>65</v>
      </c>
      <c r="BT178" s="54">
        <v>11</v>
      </c>
      <c r="BU178" s="54">
        <v>57</v>
      </c>
      <c r="BV178" s="512">
        <f t="shared" si="333"/>
        <v>11</v>
      </c>
      <c r="BW178" s="512" t="str">
        <f t="shared" si="334"/>
        <v>65_11</v>
      </c>
      <c r="BX178" s="514" t="str">
        <f t="shared" si="335"/>
        <v>65_11</v>
      </c>
      <c r="BY178" s="514">
        <f t="shared" si="297"/>
        <v>6329</v>
      </c>
      <c r="BZ178" s="514">
        <f t="shared" si="304"/>
        <v>6582</v>
      </c>
      <c r="CA178" s="605">
        <f t="shared" si="305"/>
        <v>6455.5</v>
      </c>
      <c r="CB178" s="515">
        <f t="shared" si="336"/>
        <v>41.249201277955272</v>
      </c>
      <c r="CC178" s="5"/>
      <c r="CD178" s="5"/>
      <c r="CE178" s="5"/>
      <c r="CF178" s="5"/>
      <c r="CG178" s="5"/>
      <c r="CH178" s="5"/>
      <c r="CI178" s="6"/>
    </row>
    <row r="179" spans="1:87" ht="10.5" customHeight="1" x14ac:dyDescent="0.25">
      <c r="A179" s="54">
        <v>65</v>
      </c>
      <c r="B179" s="54">
        <v>12</v>
      </c>
      <c r="C179" s="54">
        <v>58</v>
      </c>
      <c r="D179" s="512">
        <f t="shared" si="337"/>
        <v>12</v>
      </c>
      <c r="E179" s="512" t="str">
        <f t="shared" si="338"/>
        <v>65_12</v>
      </c>
      <c r="F179" s="512">
        <v>5166</v>
      </c>
      <c r="G179" s="457"/>
      <c r="H179" s="54">
        <v>65</v>
      </c>
      <c r="I179" s="54">
        <v>12</v>
      </c>
      <c r="J179" s="54">
        <v>58</v>
      </c>
      <c r="K179" s="512">
        <f t="shared" si="325"/>
        <v>12</v>
      </c>
      <c r="L179" s="512" t="str">
        <f t="shared" si="326"/>
        <v>65_12</v>
      </c>
      <c r="M179" s="512">
        <v>5342</v>
      </c>
      <c r="N179" s="457"/>
      <c r="O179" s="54">
        <v>65</v>
      </c>
      <c r="P179" s="54">
        <v>12</v>
      </c>
      <c r="Q179" s="54">
        <v>58</v>
      </c>
      <c r="R179" s="512">
        <f t="shared" si="327"/>
        <v>12</v>
      </c>
      <c r="S179" s="512" t="str">
        <f t="shared" si="328"/>
        <v>65_12</v>
      </c>
      <c r="T179" s="512">
        <v>5510</v>
      </c>
      <c r="U179" s="66"/>
      <c r="V179" s="54">
        <v>65</v>
      </c>
      <c r="W179" s="54">
        <v>12</v>
      </c>
      <c r="X179" s="54">
        <v>58</v>
      </c>
      <c r="Y179" s="512">
        <f t="shared" si="318"/>
        <v>12</v>
      </c>
      <c r="Z179" s="512" t="str">
        <f t="shared" si="319"/>
        <v>65_12</v>
      </c>
      <c r="AA179" s="512">
        <v>5631</v>
      </c>
      <c r="AB179" s="513"/>
      <c r="AC179" s="54">
        <v>65</v>
      </c>
      <c r="AD179" s="54">
        <v>12</v>
      </c>
      <c r="AE179" s="54">
        <v>58</v>
      </c>
      <c r="AF179" s="512">
        <f t="shared" si="177"/>
        <v>12</v>
      </c>
      <c r="AG179" s="512" t="str">
        <f t="shared" si="320"/>
        <v>65_12</v>
      </c>
      <c r="AH179" s="512">
        <v>5811</v>
      </c>
      <c r="AI179" s="512"/>
      <c r="AJ179" s="512">
        <v>65</v>
      </c>
      <c r="AK179" s="54">
        <v>12</v>
      </c>
      <c r="AL179" s="54">
        <v>58</v>
      </c>
      <c r="AM179" s="512">
        <f t="shared" si="403"/>
        <v>12</v>
      </c>
      <c r="AN179" s="512" t="str">
        <f t="shared" si="404"/>
        <v>65_12</v>
      </c>
      <c r="AO179" s="54">
        <v>5985</v>
      </c>
      <c r="AP179" s="490"/>
      <c r="AQ179" s="512">
        <v>65</v>
      </c>
      <c r="AR179" s="54">
        <v>12</v>
      </c>
      <c r="AS179" s="54">
        <v>58</v>
      </c>
      <c r="AT179" s="512">
        <f t="shared" si="405"/>
        <v>12</v>
      </c>
      <c r="AU179" s="512" t="str">
        <f t="shared" si="406"/>
        <v>65_12</v>
      </c>
      <c r="AV179" s="54">
        <v>6165</v>
      </c>
      <c r="AW179" s="490"/>
      <c r="AX179" s="512">
        <v>65</v>
      </c>
      <c r="AY179" s="54">
        <v>12</v>
      </c>
      <c r="AZ179" s="54">
        <v>58</v>
      </c>
      <c r="BA179" s="512">
        <f t="shared" si="407"/>
        <v>12</v>
      </c>
      <c r="BB179" s="512" t="str">
        <f t="shared" si="408"/>
        <v>65_12</v>
      </c>
      <c r="BC179" s="54">
        <v>6288</v>
      </c>
      <c r="BD179" s="490"/>
      <c r="BE179" s="512">
        <v>65</v>
      </c>
      <c r="BF179" s="54">
        <v>12</v>
      </c>
      <c r="BG179" s="54">
        <v>58</v>
      </c>
      <c r="BH179" s="512">
        <f t="shared" si="409"/>
        <v>12</v>
      </c>
      <c r="BI179" s="512" t="str">
        <f t="shared" si="410"/>
        <v>65_12</v>
      </c>
      <c r="BJ179" s="54">
        <v>6414</v>
      </c>
      <c r="BK179" s="54"/>
      <c r="BL179" s="512">
        <v>65</v>
      </c>
      <c r="BM179" s="54">
        <v>12</v>
      </c>
      <c r="BN179" s="54">
        <v>58</v>
      </c>
      <c r="BO179" s="512">
        <f t="shared" si="302"/>
        <v>12</v>
      </c>
      <c r="BP179" s="512" t="str">
        <f t="shared" si="303"/>
        <v>65_12</v>
      </c>
      <c r="BQ179" s="54">
        <v>6671</v>
      </c>
      <c r="BR179" s="513"/>
      <c r="BS179" s="54">
        <v>65</v>
      </c>
      <c r="BT179" s="54">
        <v>12</v>
      </c>
      <c r="BU179" s="54">
        <v>58</v>
      </c>
      <c r="BV179" s="512">
        <f t="shared" si="333"/>
        <v>12</v>
      </c>
      <c r="BW179" s="512" t="str">
        <f t="shared" si="334"/>
        <v>65_12</v>
      </c>
      <c r="BX179" s="514" t="str">
        <f t="shared" si="335"/>
        <v>65_12</v>
      </c>
      <c r="BY179" s="514">
        <f t="shared" si="297"/>
        <v>6414</v>
      </c>
      <c r="BZ179" s="514">
        <f t="shared" si="304"/>
        <v>6671</v>
      </c>
      <c r="CA179" s="605">
        <f t="shared" si="305"/>
        <v>6542.5</v>
      </c>
      <c r="CB179" s="515">
        <f t="shared" si="336"/>
        <v>41.805111821086264</v>
      </c>
      <c r="CC179" s="5"/>
      <c r="CD179" s="5"/>
      <c r="CE179" s="5"/>
      <c r="CF179" s="5"/>
      <c r="CG179" s="5"/>
      <c r="CH179" s="5"/>
      <c r="CI179" s="6"/>
    </row>
    <row r="180" spans="1:87" ht="10.5" customHeight="1" x14ac:dyDescent="0.25">
      <c r="A180" s="54">
        <v>65</v>
      </c>
      <c r="B180" s="54">
        <v>13</v>
      </c>
      <c r="C180" s="54">
        <v>59</v>
      </c>
      <c r="D180" s="512">
        <f t="shared" si="337"/>
        <v>13</v>
      </c>
      <c r="E180" s="512" t="str">
        <f t="shared" si="338"/>
        <v>65_13</v>
      </c>
      <c r="F180" s="512">
        <v>5231</v>
      </c>
      <c r="G180" s="457"/>
      <c r="H180" s="54">
        <v>65</v>
      </c>
      <c r="I180" s="54">
        <v>13</v>
      </c>
      <c r="J180" s="54">
        <v>59</v>
      </c>
      <c r="K180" s="512">
        <f t="shared" si="325"/>
        <v>13</v>
      </c>
      <c r="L180" s="512" t="str">
        <f t="shared" si="326"/>
        <v>65_13</v>
      </c>
      <c r="M180" s="512">
        <v>5409</v>
      </c>
      <c r="N180" s="457"/>
      <c r="O180" s="54">
        <v>65</v>
      </c>
      <c r="P180" s="54">
        <v>13</v>
      </c>
      <c r="Q180" s="54">
        <v>59</v>
      </c>
      <c r="R180" s="512">
        <f t="shared" si="327"/>
        <v>13</v>
      </c>
      <c r="S180" s="512" t="str">
        <f t="shared" si="328"/>
        <v>65_13</v>
      </c>
      <c r="T180" s="512">
        <v>5579</v>
      </c>
      <c r="U180" s="66"/>
      <c r="V180" s="54">
        <v>65</v>
      </c>
      <c r="W180" s="54">
        <v>13</v>
      </c>
      <c r="X180" s="54">
        <v>59</v>
      </c>
      <c r="Y180" s="512">
        <f t="shared" si="318"/>
        <v>13</v>
      </c>
      <c r="Z180" s="512" t="str">
        <f t="shared" si="319"/>
        <v>65_13</v>
      </c>
      <c r="AA180" s="512">
        <v>5702</v>
      </c>
      <c r="AB180" s="513"/>
      <c r="AC180" s="54">
        <v>65</v>
      </c>
      <c r="AD180" s="54">
        <v>13</v>
      </c>
      <c r="AE180" s="54">
        <v>59</v>
      </c>
      <c r="AF180" s="512">
        <f t="shared" si="177"/>
        <v>13</v>
      </c>
      <c r="AG180" s="512" t="str">
        <f t="shared" si="320"/>
        <v>65_13</v>
      </c>
      <c r="AH180" s="512">
        <v>5884</v>
      </c>
      <c r="AI180" s="512"/>
      <c r="AJ180" s="512">
        <v>65</v>
      </c>
      <c r="AK180" s="54">
        <v>13</v>
      </c>
      <c r="AL180" s="54">
        <v>59</v>
      </c>
      <c r="AM180" s="512">
        <f t="shared" si="403"/>
        <v>13</v>
      </c>
      <c r="AN180" s="512" t="str">
        <f t="shared" si="404"/>
        <v>65_13</v>
      </c>
      <c r="AO180" s="54">
        <v>6061</v>
      </c>
      <c r="AP180" s="490"/>
      <c r="AQ180" s="512">
        <v>65</v>
      </c>
      <c r="AR180" s="54">
        <v>13</v>
      </c>
      <c r="AS180" s="54">
        <v>59</v>
      </c>
      <c r="AT180" s="512">
        <f t="shared" si="405"/>
        <v>13</v>
      </c>
      <c r="AU180" s="512" t="str">
        <f t="shared" si="406"/>
        <v>65_13</v>
      </c>
      <c r="AV180" s="54">
        <v>6243</v>
      </c>
      <c r="AW180" s="490"/>
      <c r="AX180" s="512">
        <v>65</v>
      </c>
      <c r="AY180" s="54">
        <v>13</v>
      </c>
      <c r="AZ180" s="54">
        <v>59</v>
      </c>
      <c r="BA180" s="512">
        <f t="shared" si="407"/>
        <v>13</v>
      </c>
      <c r="BB180" s="512" t="str">
        <f t="shared" si="408"/>
        <v>65_13</v>
      </c>
      <c r="BC180" s="54">
        <v>6368</v>
      </c>
      <c r="BD180" s="490"/>
      <c r="BE180" s="512">
        <v>65</v>
      </c>
      <c r="BF180" s="54">
        <v>13</v>
      </c>
      <c r="BG180" s="54">
        <v>59</v>
      </c>
      <c r="BH180" s="512">
        <f t="shared" si="409"/>
        <v>13</v>
      </c>
      <c r="BI180" s="512" t="str">
        <f t="shared" si="410"/>
        <v>65_13</v>
      </c>
      <c r="BJ180" s="54">
        <v>6495</v>
      </c>
      <c r="BK180" s="54"/>
      <c r="BL180" s="512">
        <v>65</v>
      </c>
      <c r="BM180" s="54">
        <v>13</v>
      </c>
      <c r="BN180" s="54">
        <v>59</v>
      </c>
      <c r="BO180" s="512">
        <f t="shared" si="302"/>
        <v>13</v>
      </c>
      <c r="BP180" s="512" t="str">
        <f t="shared" si="303"/>
        <v>65_13</v>
      </c>
      <c r="BQ180" s="54">
        <v>6755</v>
      </c>
      <c r="BR180" s="513"/>
      <c r="BS180" s="54">
        <v>65</v>
      </c>
      <c r="BT180" s="54">
        <v>13</v>
      </c>
      <c r="BU180" s="54">
        <v>59</v>
      </c>
      <c r="BV180" s="512">
        <f t="shared" si="333"/>
        <v>13</v>
      </c>
      <c r="BW180" s="512" t="str">
        <f t="shared" si="334"/>
        <v>65_13</v>
      </c>
      <c r="BX180" s="514" t="str">
        <f t="shared" si="335"/>
        <v>65_13</v>
      </c>
      <c r="BY180" s="514">
        <f t="shared" si="297"/>
        <v>6495</v>
      </c>
      <c r="BZ180" s="514">
        <f t="shared" si="304"/>
        <v>6755</v>
      </c>
      <c r="CA180" s="605">
        <f t="shared" si="305"/>
        <v>6625</v>
      </c>
      <c r="CB180" s="515">
        <f t="shared" si="336"/>
        <v>42.332268370607032</v>
      </c>
      <c r="CC180" s="5"/>
      <c r="CD180" s="5"/>
      <c r="CE180" s="5"/>
      <c r="CF180" s="5"/>
      <c r="CG180" s="5"/>
      <c r="CH180" s="5"/>
      <c r="CI180" s="6"/>
    </row>
    <row r="181" spans="1:87" ht="10.5" customHeight="1" x14ac:dyDescent="0.25">
      <c r="A181" s="54">
        <v>65</v>
      </c>
      <c r="B181" s="54">
        <v>14</v>
      </c>
      <c r="C181" s="54">
        <v>60</v>
      </c>
      <c r="D181" s="512">
        <f t="shared" si="337"/>
        <v>14</v>
      </c>
      <c r="E181" s="512" t="str">
        <f t="shared" si="338"/>
        <v>65_14</v>
      </c>
      <c r="F181" s="512">
        <v>5296</v>
      </c>
      <c r="G181" s="457"/>
      <c r="H181" s="54">
        <v>65</v>
      </c>
      <c r="I181" s="54">
        <v>14</v>
      </c>
      <c r="J181" s="54">
        <v>60</v>
      </c>
      <c r="K181" s="512">
        <f t="shared" si="325"/>
        <v>14</v>
      </c>
      <c r="L181" s="512" t="str">
        <f t="shared" si="326"/>
        <v>65_14</v>
      </c>
      <c r="M181" s="512">
        <v>5476</v>
      </c>
      <c r="N181" s="457"/>
      <c r="O181" s="54">
        <v>65</v>
      </c>
      <c r="P181" s="54">
        <v>14</v>
      </c>
      <c r="Q181" s="54">
        <v>60</v>
      </c>
      <c r="R181" s="512">
        <f t="shared" si="327"/>
        <v>14</v>
      </c>
      <c r="S181" s="512" t="str">
        <f t="shared" si="328"/>
        <v>65_14</v>
      </c>
      <c r="T181" s="512">
        <v>5648</v>
      </c>
      <c r="U181" s="457"/>
      <c r="V181" s="54">
        <v>65</v>
      </c>
      <c r="W181" s="54">
        <v>14</v>
      </c>
      <c r="X181" s="54">
        <v>60</v>
      </c>
      <c r="Y181" s="512">
        <f t="shared" si="318"/>
        <v>14</v>
      </c>
      <c r="Z181" s="512" t="str">
        <f t="shared" si="319"/>
        <v>65_14</v>
      </c>
      <c r="AA181" s="512">
        <v>5772</v>
      </c>
      <c r="AB181" s="513"/>
      <c r="AC181" s="54">
        <v>65</v>
      </c>
      <c r="AD181" s="54">
        <v>14</v>
      </c>
      <c r="AE181" s="54">
        <v>60</v>
      </c>
      <c r="AF181" s="512">
        <f t="shared" ref="AF181:AF230" si="411">AD181</f>
        <v>14</v>
      </c>
      <c r="AG181" s="512" t="str">
        <f t="shared" si="320"/>
        <v>65_14</v>
      </c>
      <c r="AH181" s="512">
        <v>5957</v>
      </c>
      <c r="AI181" s="512"/>
      <c r="AJ181" s="512">
        <v>65</v>
      </c>
      <c r="AK181" s="54">
        <v>14</v>
      </c>
      <c r="AL181" s="54">
        <v>60</v>
      </c>
      <c r="AM181" s="512">
        <f t="shared" si="403"/>
        <v>14</v>
      </c>
      <c r="AN181" s="512" t="str">
        <f t="shared" si="404"/>
        <v>65_14</v>
      </c>
      <c r="AO181" s="54">
        <v>6136</v>
      </c>
      <c r="AP181" s="490"/>
      <c r="AQ181" s="512">
        <v>65</v>
      </c>
      <c r="AR181" s="54">
        <v>14</v>
      </c>
      <c r="AS181" s="54">
        <v>60</v>
      </c>
      <c r="AT181" s="512">
        <f t="shared" si="405"/>
        <v>14</v>
      </c>
      <c r="AU181" s="512" t="str">
        <f t="shared" si="406"/>
        <v>65_14</v>
      </c>
      <c r="AV181" s="54">
        <v>6320</v>
      </c>
      <c r="AW181" s="490"/>
      <c r="AX181" s="512">
        <v>65</v>
      </c>
      <c r="AY181" s="54">
        <v>14</v>
      </c>
      <c r="AZ181" s="54">
        <v>60</v>
      </c>
      <c r="BA181" s="512">
        <f t="shared" si="407"/>
        <v>14</v>
      </c>
      <c r="BB181" s="512" t="str">
        <f t="shared" si="408"/>
        <v>65_14</v>
      </c>
      <c r="BC181" s="54">
        <v>6446</v>
      </c>
      <c r="BD181" s="490"/>
      <c r="BE181" s="512">
        <v>65</v>
      </c>
      <c r="BF181" s="54">
        <v>14</v>
      </c>
      <c r="BG181" s="54">
        <v>60</v>
      </c>
      <c r="BH181" s="512">
        <f t="shared" si="409"/>
        <v>14</v>
      </c>
      <c r="BI181" s="512" t="str">
        <f t="shared" si="410"/>
        <v>65_14</v>
      </c>
      <c r="BJ181" s="54">
        <v>6575</v>
      </c>
      <c r="BK181" s="54"/>
      <c r="BL181" s="512">
        <v>65</v>
      </c>
      <c r="BM181" s="54">
        <v>14</v>
      </c>
      <c r="BN181" s="54">
        <v>60</v>
      </c>
      <c r="BO181" s="512">
        <f t="shared" si="302"/>
        <v>14</v>
      </c>
      <c r="BP181" s="512" t="str">
        <f t="shared" si="303"/>
        <v>65_14</v>
      </c>
      <c r="BQ181" s="54">
        <v>6838</v>
      </c>
      <c r="BR181" s="513"/>
      <c r="BS181" s="54">
        <v>65</v>
      </c>
      <c r="BT181" s="54">
        <v>14</v>
      </c>
      <c r="BU181" s="54">
        <v>60</v>
      </c>
      <c r="BV181" s="512">
        <f t="shared" si="333"/>
        <v>14</v>
      </c>
      <c r="BW181" s="512" t="str">
        <f t="shared" si="334"/>
        <v>65_14</v>
      </c>
      <c r="BX181" s="514" t="str">
        <f t="shared" si="335"/>
        <v>65_14</v>
      </c>
      <c r="BY181" s="514">
        <f t="shared" si="297"/>
        <v>6575</v>
      </c>
      <c r="BZ181" s="514">
        <f t="shared" si="304"/>
        <v>6838</v>
      </c>
      <c r="CA181" s="605">
        <f t="shared" si="305"/>
        <v>6706.5</v>
      </c>
      <c r="CB181" s="515">
        <f t="shared" si="336"/>
        <v>42.853035143769965</v>
      </c>
      <c r="CC181" s="5"/>
      <c r="CD181" s="5"/>
      <c r="CE181" s="5"/>
      <c r="CF181" s="5"/>
      <c r="CG181" s="5"/>
      <c r="CH181" s="5"/>
      <c r="CI181" s="6"/>
    </row>
    <row r="182" spans="1:87" ht="10.5" customHeight="1" x14ac:dyDescent="0.25">
      <c r="A182" s="54">
        <v>70</v>
      </c>
      <c r="B182" s="54">
        <v>0</v>
      </c>
      <c r="C182" s="54">
        <v>44</v>
      </c>
      <c r="D182" s="512">
        <f t="shared" si="337"/>
        <v>0</v>
      </c>
      <c r="E182" s="512" t="str">
        <f t="shared" si="338"/>
        <v>70_0</v>
      </c>
      <c r="F182" s="512">
        <v>4243</v>
      </c>
      <c r="G182" s="457"/>
      <c r="H182" s="54">
        <v>70</v>
      </c>
      <c r="I182" s="54">
        <v>0</v>
      </c>
      <c r="J182" s="54">
        <v>44</v>
      </c>
      <c r="K182" s="512">
        <f t="shared" si="325"/>
        <v>0</v>
      </c>
      <c r="L182" s="512" t="str">
        <f t="shared" si="326"/>
        <v>70_0</v>
      </c>
      <c r="M182" s="512">
        <v>4387</v>
      </c>
      <c r="N182" s="457"/>
      <c r="O182" s="54">
        <v>70</v>
      </c>
      <c r="P182" s="54">
        <v>0</v>
      </c>
      <c r="Q182" s="54">
        <v>44</v>
      </c>
      <c r="R182" s="512">
        <f t="shared" si="327"/>
        <v>0</v>
      </c>
      <c r="S182" s="512" t="str">
        <f t="shared" si="328"/>
        <v>70_0</v>
      </c>
      <c r="T182" s="512">
        <v>4525</v>
      </c>
      <c r="U182" s="66"/>
      <c r="V182" s="54">
        <v>70</v>
      </c>
      <c r="W182" s="54">
        <v>0</v>
      </c>
      <c r="X182" s="54">
        <v>44</v>
      </c>
      <c r="Y182" s="512">
        <f t="shared" si="318"/>
        <v>0</v>
      </c>
      <c r="Z182" s="512" t="str">
        <f t="shared" si="319"/>
        <v>70_0</v>
      </c>
      <c r="AA182" s="512">
        <v>4625</v>
      </c>
      <c r="AB182" s="513"/>
      <c r="AC182" s="54">
        <v>70</v>
      </c>
      <c r="AD182" s="54">
        <v>0</v>
      </c>
      <c r="AE182" s="54">
        <v>44</v>
      </c>
      <c r="AF182" s="512">
        <f t="shared" si="411"/>
        <v>0</v>
      </c>
      <c r="AG182" s="512" t="str">
        <f t="shared" si="320"/>
        <v>70_0</v>
      </c>
      <c r="AH182" s="512">
        <v>4773</v>
      </c>
      <c r="AI182" s="512"/>
      <c r="AJ182" s="512">
        <v>70</v>
      </c>
      <c r="AK182" s="54">
        <v>0</v>
      </c>
      <c r="AL182" s="54">
        <v>44</v>
      </c>
      <c r="AM182" s="512">
        <f t="shared" si="403"/>
        <v>0</v>
      </c>
      <c r="AN182" s="512" t="str">
        <f t="shared" si="404"/>
        <v>70_0</v>
      </c>
      <c r="AO182" s="54">
        <v>4916</v>
      </c>
      <c r="AP182" s="490"/>
      <c r="AQ182" s="512">
        <v>70</v>
      </c>
      <c r="AR182" s="54">
        <v>0</v>
      </c>
      <c r="AS182" s="54">
        <v>44</v>
      </c>
      <c r="AT182" s="512">
        <f t="shared" si="405"/>
        <v>0</v>
      </c>
      <c r="AU182" s="512" t="str">
        <f t="shared" si="406"/>
        <v>70_0</v>
      </c>
      <c r="AV182" s="54">
        <v>5063</v>
      </c>
      <c r="AW182" s="490"/>
      <c r="AX182" s="512">
        <v>70</v>
      </c>
      <c r="AY182" s="54">
        <v>0</v>
      </c>
      <c r="AZ182" s="54">
        <v>44</v>
      </c>
      <c r="BA182" s="512">
        <f t="shared" si="407"/>
        <v>0</v>
      </c>
      <c r="BB182" s="512" t="str">
        <f t="shared" si="408"/>
        <v>70_0</v>
      </c>
      <c r="BC182" s="54">
        <v>5164</v>
      </c>
      <c r="BD182" s="490"/>
      <c r="BE182" s="512">
        <v>70</v>
      </c>
      <c r="BF182" s="54">
        <v>0</v>
      </c>
      <c r="BG182" s="54">
        <v>44</v>
      </c>
      <c r="BH182" s="512">
        <f t="shared" si="409"/>
        <v>0</v>
      </c>
      <c r="BI182" s="512" t="str">
        <f t="shared" si="410"/>
        <v>70_0</v>
      </c>
      <c r="BJ182" s="54">
        <v>5267</v>
      </c>
      <c r="BK182" s="54"/>
      <c r="BL182" s="512">
        <v>70</v>
      </c>
      <c r="BM182" s="54">
        <v>0</v>
      </c>
      <c r="BN182" s="54">
        <v>44</v>
      </c>
      <c r="BO182" s="512">
        <f t="shared" si="302"/>
        <v>0</v>
      </c>
      <c r="BP182" s="512" t="str">
        <f t="shared" si="303"/>
        <v>70_0</v>
      </c>
      <c r="BQ182" s="54">
        <v>5478</v>
      </c>
      <c r="BR182" s="513"/>
      <c r="BS182" s="54">
        <v>70</v>
      </c>
      <c r="BT182" s="54">
        <v>0</v>
      </c>
      <c r="BU182" s="54">
        <v>44</v>
      </c>
      <c r="BV182" s="512">
        <f t="shared" si="333"/>
        <v>0</v>
      </c>
      <c r="BW182" s="512" t="str">
        <f t="shared" si="334"/>
        <v>70_0</v>
      </c>
      <c r="BX182" s="514" t="str">
        <f t="shared" si="335"/>
        <v>70_0</v>
      </c>
      <c r="BY182" s="514">
        <f t="shared" si="297"/>
        <v>5267</v>
      </c>
      <c r="BZ182" s="514">
        <f t="shared" si="304"/>
        <v>5478</v>
      </c>
      <c r="CA182" s="605">
        <f t="shared" si="305"/>
        <v>5372.5</v>
      </c>
      <c r="CB182" s="515">
        <f t="shared" si="336"/>
        <v>34.329073482428115</v>
      </c>
      <c r="CC182" s="5"/>
      <c r="CD182" s="5"/>
      <c r="CE182" s="5"/>
      <c r="CF182" s="5"/>
      <c r="CG182" s="5"/>
      <c r="CH182" s="5"/>
      <c r="CI182" s="6"/>
    </row>
    <row r="183" spans="1:87" ht="10.5" customHeight="1" x14ac:dyDescent="0.25">
      <c r="A183" s="54">
        <v>70</v>
      </c>
      <c r="B183" s="54">
        <v>1</v>
      </c>
      <c r="C183" s="54">
        <v>47</v>
      </c>
      <c r="D183" s="512">
        <f t="shared" si="337"/>
        <v>1</v>
      </c>
      <c r="E183" s="512" t="str">
        <f t="shared" si="338"/>
        <v>70_1</v>
      </c>
      <c r="F183" s="512">
        <v>4436</v>
      </c>
      <c r="G183" s="457"/>
      <c r="H183" s="54">
        <v>70</v>
      </c>
      <c r="I183" s="54">
        <v>1</v>
      </c>
      <c r="J183" s="54">
        <v>47</v>
      </c>
      <c r="K183" s="512">
        <f t="shared" si="325"/>
        <v>1</v>
      </c>
      <c r="L183" s="512" t="str">
        <f t="shared" si="326"/>
        <v>70_1</v>
      </c>
      <c r="M183" s="512">
        <v>4587</v>
      </c>
      <c r="N183" s="457"/>
      <c r="O183" s="54">
        <v>70</v>
      </c>
      <c r="P183" s="54">
        <v>1</v>
      </c>
      <c r="Q183" s="54">
        <v>47</v>
      </c>
      <c r="R183" s="512">
        <f t="shared" si="327"/>
        <v>1</v>
      </c>
      <c r="S183" s="512" t="str">
        <f t="shared" si="328"/>
        <v>70_1</v>
      </c>
      <c r="T183" s="512">
        <v>4731</v>
      </c>
      <c r="U183" s="66"/>
      <c r="V183" s="54">
        <v>70</v>
      </c>
      <c r="W183" s="54">
        <v>1</v>
      </c>
      <c r="X183" s="54">
        <v>47</v>
      </c>
      <c r="Y183" s="512">
        <f t="shared" si="318"/>
        <v>1</v>
      </c>
      <c r="Z183" s="512" t="str">
        <f t="shared" si="319"/>
        <v>70_1</v>
      </c>
      <c r="AA183" s="512">
        <v>4835</v>
      </c>
      <c r="AB183" s="513"/>
      <c r="AC183" s="54">
        <v>70</v>
      </c>
      <c r="AD183" s="54">
        <v>1</v>
      </c>
      <c r="AE183" s="54">
        <v>47</v>
      </c>
      <c r="AF183" s="512">
        <f t="shared" si="411"/>
        <v>1</v>
      </c>
      <c r="AG183" s="512" t="str">
        <f t="shared" si="320"/>
        <v>70_1</v>
      </c>
      <c r="AH183" s="512">
        <v>4990</v>
      </c>
      <c r="AI183" s="512"/>
      <c r="AJ183" s="512">
        <v>70</v>
      </c>
      <c r="AK183" s="54">
        <v>1</v>
      </c>
      <c r="AL183" s="54">
        <v>47</v>
      </c>
      <c r="AM183" s="512">
        <f t="shared" si="403"/>
        <v>1</v>
      </c>
      <c r="AN183" s="512" t="str">
        <f t="shared" si="404"/>
        <v>70_1</v>
      </c>
      <c r="AO183" s="54">
        <v>5140</v>
      </c>
      <c r="AP183" s="490"/>
      <c r="AQ183" s="512">
        <v>70</v>
      </c>
      <c r="AR183" s="54">
        <v>1</v>
      </c>
      <c r="AS183" s="54">
        <v>47</v>
      </c>
      <c r="AT183" s="512">
        <f t="shared" si="405"/>
        <v>1</v>
      </c>
      <c r="AU183" s="512" t="str">
        <f t="shared" si="406"/>
        <v>70_1</v>
      </c>
      <c r="AV183" s="54">
        <v>5294</v>
      </c>
      <c r="AW183" s="490"/>
      <c r="AX183" s="512">
        <v>70</v>
      </c>
      <c r="AY183" s="54">
        <v>1</v>
      </c>
      <c r="AZ183" s="54">
        <v>47</v>
      </c>
      <c r="BA183" s="512">
        <f t="shared" si="407"/>
        <v>1</v>
      </c>
      <c r="BB183" s="512" t="str">
        <f t="shared" si="408"/>
        <v>70_1</v>
      </c>
      <c r="BC183" s="54">
        <v>5400</v>
      </c>
      <c r="BD183" s="490"/>
      <c r="BE183" s="512">
        <v>70</v>
      </c>
      <c r="BF183" s="54">
        <v>1</v>
      </c>
      <c r="BG183" s="54">
        <v>47</v>
      </c>
      <c r="BH183" s="512">
        <f t="shared" si="409"/>
        <v>1</v>
      </c>
      <c r="BI183" s="512" t="str">
        <f t="shared" si="410"/>
        <v>70_1</v>
      </c>
      <c r="BJ183" s="54">
        <v>5508</v>
      </c>
      <c r="BK183" s="54"/>
      <c r="BL183" s="512">
        <v>70</v>
      </c>
      <c r="BM183" s="54">
        <v>1</v>
      </c>
      <c r="BN183" s="54">
        <v>47</v>
      </c>
      <c r="BO183" s="512">
        <f t="shared" si="302"/>
        <v>1</v>
      </c>
      <c r="BP183" s="512" t="str">
        <f t="shared" si="303"/>
        <v>70_1</v>
      </c>
      <c r="BQ183" s="54">
        <v>5728</v>
      </c>
      <c r="BR183" s="513"/>
      <c r="BS183" s="54">
        <v>70</v>
      </c>
      <c r="BT183" s="54">
        <v>1</v>
      </c>
      <c r="BU183" s="54">
        <v>47</v>
      </c>
      <c r="BV183" s="512">
        <f t="shared" si="333"/>
        <v>1</v>
      </c>
      <c r="BW183" s="512" t="str">
        <f t="shared" si="334"/>
        <v>70_1</v>
      </c>
      <c r="BX183" s="514" t="str">
        <f t="shared" si="335"/>
        <v>70_1</v>
      </c>
      <c r="BY183" s="514">
        <f t="shared" si="297"/>
        <v>5508</v>
      </c>
      <c r="BZ183" s="514">
        <f t="shared" si="304"/>
        <v>5728</v>
      </c>
      <c r="CA183" s="605">
        <f t="shared" si="305"/>
        <v>5618</v>
      </c>
      <c r="CB183" s="515">
        <f t="shared" si="336"/>
        <v>35.897763578274763</v>
      </c>
      <c r="CC183" s="5"/>
      <c r="CD183" s="5"/>
      <c r="CE183" s="5"/>
      <c r="CF183" s="5"/>
      <c r="CG183" s="5"/>
      <c r="CH183" s="5"/>
      <c r="CI183" s="6"/>
    </row>
    <row r="184" spans="1:87" ht="10.5" customHeight="1" x14ac:dyDescent="0.25">
      <c r="A184" s="54">
        <v>70</v>
      </c>
      <c r="B184" s="54">
        <v>2</v>
      </c>
      <c r="C184" s="54">
        <v>50</v>
      </c>
      <c r="D184" s="512">
        <f t="shared" si="337"/>
        <v>2</v>
      </c>
      <c r="E184" s="512" t="str">
        <f t="shared" si="338"/>
        <v>70_2</v>
      </c>
      <c r="F184" s="512">
        <v>4635</v>
      </c>
      <c r="G184" s="457"/>
      <c r="H184" s="54">
        <v>70</v>
      </c>
      <c r="I184" s="54">
        <v>2</v>
      </c>
      <c r="J184" s="54">
        <v>50</v>
      </c>
      <c r="K184" s="512">
        <f t="shared" si="325"/>
        <v>2</v>
      </c>
      <c r="L184" s="512" t="str">
        <f t="shared" si="326"/>
        <v>70_2</v>
      </c>
      <c r="M184" s="512">
        <v>4793</v>
      </c>
      <c r="N184" s="457"/>
      <c r="O184" s="54">
        <v>70</v>
      </c>
      <c r="P184" s="54">
        <v>2</v>
      </c>
      <c r="Q184" s="54">
        <v>50</v>
      </c>
      <c r="R184" s="512">
        <f t="shared" si="327"/>
        <v>2</v>
      </c>
      <c r="S184" s="512" t="str">
        <f t="shared" si="328"/>
        <v>70_2</v>
      </c>
      <c r="T184" s="512">
        <v>4944</v>
      </c>
      <c r="U184" s="457"/>
      <c r="V184" s="54">
        <v>70</v>
      </c>
      <c r="W184" s="54">
        <v>2</v>
      </c>
      <c r="X184" s="54">
        <v>50</v>
      </c>
      <c r="Y184" s="512">
        <f t="shared" si="318"/>
        <v>2</v>
      </c>
      <c r="Z184" s="512" t="str">
        <f t="shared" si="319"/>
        <v>70_2</v>
      </c>
      <c r="AA184" s="512">
        <v>5053</v>
      </c>
      <c r="AB184" s="513"/>
      <c r="AC184" s="54">
        <v>70</v>
      </c>
      <c r="AD184" s="54">
        <v>2</v>
      </c>
      <c r="AE184" s="54">
        <v>50</v>
      </c>
      <c r="AF184" s="512">
        <f t="shared" si="411"/>
        <v>2</v>
      </c>
      <c r="AG184" s="512" t="str">
        <f t="shared" si="320"/>
        <v>70_2</v>
      </c>
      <c r="AH184" s="512">
        <v>5215</v>
      </c>
      <c r="AI184" s="512"/>
      <c r="AJ184" s="512">
        <v>70</v>
      </c>
      <c r="AK184" s="54">
        <v>2</v>
      </c>
      <c r="AL184" s="54">
        <v>50</v>
      </c>
      <c r="AM184" s="512">
        <f t="shared" si="403"/>
        <v>2</v>
      </c>
      <c r="AN184" s="512" t="str">
        <f t="shared" si="404"/>
        <v>70_2</v>
      </c>
      <c r="AO184" s="54">
        <v>5371</v>
      </c>
      <c r="AP184" s="490"/>
      <c r="AQ184" s="512">
        <v>70</v>
      </c>
      <c r="AR184" s="54">
        <v>2</v>
      </c>
      <c r="AS184" s="54">
        <v>50</v>
      </c>
      <c r="AT184" s="512">
        <f t="shared" si="405"/>
        <v>2</v>
      </c>
      <c r="AU184" s="512" t="str">
        <f t="shared" si="406"/>
        <v>70_2</v>
      </c>
      <c r="AV184" s="54">
        <v>5532</v>
      </c>
      <c r="AW184" s="490"/>
      <c r="AX184" s="512">
        <v>70</v>
      </c>
      <c r="AY184" s="54">
        <v>2</v>
      </c>
      <c r="AZ184" s="54">
        <v>50</v>
      </c>
      <c r="BA184" s="512">
        <f t="shared" si="407"/>
        <v>2</v>
      </c>
      <c r="BB184" s="512" t="str">
        <f t="shared" si="408"/>
        <v>70_2</v>
      </c>
      <c r="BC184" s="54">
        <v>5643</v>
      </c>
      <c r="BD184" s="490"/>
      <c r="BE184" s="512">
        <v>70</v>
      </c>
      <c r="BF184" s="54">
        <v>2</v>
      </c>
      <c r="BG184" s="54">
        <v>50</v>
      </c>
      <c r="BH184" s="512">
        <f t="shared" si="409"/>
        <v>2</v>
      </c>
      <c r="BI184" s="512" t="str">
        <f t="shared" si="410"/>
        <v>70_2</v>
      </c>
      <c r="BJ184" s="54">
        <v>5756</v>
      </c>
      <c r="BK184" s="54"/>
      <c r="BL184" s="512">
        <v>70</v>
      </c>
      <c r="BM184" s="54">
        <v>2</v>
      </c>
      <c r="BN184" s="54">
        <v>50</v>
      </c>
      <c r="BO184" s="512">
        <f t="shared" si="302"/>
        <v>2</v>
      </c>
      <c r="BP184" s="512" t="str">
        <f t="shared" si="303"/>
        <v>70_2</v>
      </c>
      <c r="BQ184" s="54">
        <v>5986</v>
      </c>
      <c r="BR184" s="513"/>
      <c r="BS184" s="54">
        <v>70</v>
      </c>
      <c r="BT184" s="54">
        <v>2</v>
      </c>
      <c r="BU184" s="54">
        <v>50</v>
      </c>
      <c r="BV184" s="512">
        <f t="shared" si="333"/>
        <v>2</v>
      </c>
      <c r="BW184" s="512" t="str">
        <f t="shared" si="334"/>
        <v>70_2</v>
      </c>
      <c r="BX184" s="514" t="str">
        <f t="shared" si="335"/>
        <v>70_2</v>
      </c>
      <c r="BY184" s="514">
        <f t="shared" si="297"/>
        <v>5756</v>
      </c>
      <c r="BZ184" s="514">
        <f t="shared" si="304"/>
        <v>5986</v>
      </c>
      <c r="CA184" s="605">
        <f t="shared" si="305"/>
        <v>5871</v>
      </c>
      <c r="CB184" s="515">
        <f t="shared" si="336"/>
        <v>37.514376996805112</v>
      </c>
      <c r="CC184" s="5"/>
      <c r="CD184" s="5"/>
      <c r="CE184" s="5"/>
      <c r="CF184" s="5"/>
      <c r="CG184" s="5"/>
      <c r="CH184" s="5"/>
      <c r="CI184" s="6"/>
    </row>
    <row r="185" spans="1:87" ht="10.5" customHeight="1" x14ac:dyDescent="0.25">
      <c r="A185" s="54">
        <v>70</v>
      </c>
      <c r="B185" s="54">
        <v>3</v>
      </c>
      <c r="C185" s="54">
        <v>53</v>
      </c>
      <c r="D185" s="512">
        <f t="shared" si="337"/>
        <v>3</v>
      </c>
      <c r="E185" s="512" t="str">
        <f t="shared" si="338"/>
        <v>70_3</v>
      </c>
      <c r="F185" s="512">
        <v>4833</v>
      </c>
      <c r="G185" s="457"/>
      <c r="H185" s="54">
        <v>70</v>
      </c>
      <c r="I185" s="54">
        <v>3</v>
      </c>
      <c r="J185" s="54">
        <v>53</v>
      </c>
      <c r="K185" s="512">
        <f t="shared" si="325"/>
        <v>3</v>
      </c>
      <c r="L185" s="512" t="str">
        <f t="shared" si="326"/>
        <v>70_3</v>
      </c>
      <c r="M185" s="512">
        <v>4997</v>
      </c>
      <c r="N185" s="457"/>
      <c r="O185" s="54">
        <v>70</v>
      </c>
      <c r="P185" s="54">
        <v>3</v>
      </c>
      <c r="Q185" s="54">
        <v>53</v>
      </c>
      <c r="R185" s="512">
        <f t="shared" si="327"/>
        <v>3</v>
      </c>
      <c r="S185" s="512" t="str">
        <f t="shared" si="328"/>
        <v>70_3</v>
      </c>
      <c r="T185" s="512">
        <v>5154</v>
      </c>
      <c r="U185" s="66"/>
      <c r="V185" s="54">
        <v>70</v>
      </c>
      <c r="W185" s="54">
        <v>3</v>
      </c>
      <c r="X185" s="54">
        <v>53</v>
      </c>
      <c r="Y185" s="512">
        <f t="shared" si="318"/>
        <v>3</v>
      </c>
      <c r="Z185" s="512" t="str">
        <f t="shared" si="319"/>
        <v>70_3</v>
      </c>
      <c r="AA185" s="512">
        <v>5267</v>
      </c>
      <c r="AB185" s="513"/>
      <c r="AC185" s="54">
        <v>70</v>
      </c>
      <c r="AD185" s="54">
        <v>3</v>
      </c>
      <c r="AE185" s="54">
        <v>53</v>
      </c>
      <c r="AF185" s="512">
        <f t="shared" si="411"/>
        <v>3</v>
      </c>
      <c r="AG185" s="512" t="str">
        <f t="shared" si="320"/>
        <v>70_3</v>
      </c>
      <c r="AH185" s="512">
        <v>5436</v>
      </c>
      <c r="AI185" s="512"/>
      <c r="AJ185" s="512">
        <v>70</v>
      </c>
      <c r="AK185" s="54">
        <v>3</v>
      </c>
      <c r="AL185" s="54">
        <v>53</v>
      </c>
      <c r="AM185" s="512">
        <f t="shared" si="403"/>
        <v>3</v>
      </c>
      <c r="AN185" s="512" t="str">
        <f t="shared" si="404"/>
        <v>70_3</v>
      </c>
      <c r="AO185" s="54">
        <v>5599</v>
      </c>
      <c r="AP185" s="490"/>
      <c r="AQ185" s="512">
        <v>70</v>
      </c>
      <c r="AR185" s="54">
        <v>3</v>
      </c>
      <c r="AS185" s="54">
        <v>53</v>
      </c>
      <c r="AT185" s="512">
        <f t="shared" si="405"/>
        <v>3</v>
      </c>
      <c r="AU185" s="512" t="str">
        <f t="shared" si="406"/>
        <v>70_3</v>
      </c>
      <c r="AV185" s="54">
        <v>5767</v>
      </c>
      <c r="AW185" s="490"/>
      <c r="AX185" s="512">
        <v>70</v>
      </c>
      <c r="AY185" s="54">
        <v>3</v>
      </c>
      <c r="AZ185" s="54">
        <v>53</v>
      </c>
      <c r="BA185" s="512">
        <f t="shared" si="407"/>
        <v>3</v>
      </c>
      <c r="BB185" s="512" t="str">
        <f t="shared" si="408"/>
        <v>70_3</v>
      </c>
      <c r="BC185" s="54">
        <v>5882</v>
      </c>
      <c r="BD185" s="490"/>
      <c r="BE185" s="512">
        <v>70</v>
      </c>
      <c r="BF185" s="54">
        <v>3</v>
      </c>
      <c r="BG185" s="54">
        <v>53</v>
      </c>
      <c r="BH185" s="512">
        <f t="shared" si="409"/>
        <v>3</v>
      </c>
      <c r="BI185" s="512" t="str">
        <f t="shared" si="410"/>
        <v>70_3</v>
      </c>
      <c r="BJ185" s="54">
        <v>6000</v>
      </c>
      <c r="BK185" s="54"/>
      <c r="BL185" s="512">
        <v>70</v>
      </c>
      <c r="BM185" s="54">
        <v>3</v>
      </c>
      <c r="BN185" s="54">
        <v>53</v>
      </c>
      <c r="BO185" s="512">
        <f t="shared" si="302"/>
        <v>3</v>
      </c>
      <c r="BP185" s="512" t="str">
        <f t="shared" si="303"/>
        <v>70_3</v>
      </c>
      <c r="BQ185" s="54">
        <v>6240</v>
      </c>
      <c r="BR185" s="513"/>
      <c r="BS185" s="54">
        <v>70</v>
      </c>
      <c r="BT185" s="54">
        <v>3</v>
      </c>
      <c r="BU185" s="54">
        <v>53</v>
      </c>
      <c r="BV185" s="512">
        <f t="shared" si="333"/>
        <v>3</v>
      </c>
      <c r="BW185" s="512" t="str">
        <f t="shared" si="334"/>
        <v>70_3</v>
      </c>
      <c r="BX185" s="514" t="str">
        <f t="shared" si="335"/>
        <v>70_3</v>
      </c>
      <c r="BY185" s="514">
        <f t="shared" si="297"/>
        <v>6000</v>
      </c>
      <c r="BZ185" s="514">
        <f t="shared" si="304"/>
        <v>6240</v>
      </c>
      <c r="CA185" s="605">
        <f t="shared" si="305"/>
        <v>6120</v>
      </c>
      <c r="CB185" s="515">
        <f t="shared" si="336"/>
        <v>39.105431309904155</v>
      </c>
      <c r="CC185" s="5"/>
      <c r="CD185" s="5"/>
      <c r="CE185" s="5"/>
      <c r="CF185" s="5"/>
      <c r="CG185" s="5"/>
      <c r="CH185" s="5"/>
      <c r="CI185" s="6"/>
    </row>
    <row r="186" spans="1:87" ht="10.5" customHeight="1" x14ac:dyDescent="0.25">
      <c r="A186" s="54">
        <v>70</v>
      </c>
      <c r="B186" s="54">
        <v>4</v>
      </c>
      <c r="C186" s="54">
        <v>56</v>
      </c>
      <c r="D186" s="512">
        <f t="shared" si="337"/>
        <v>4</v>
      </c>
      <c r="E186" s="512" t="str">
        <f t="shared" si="338"/>
        <v>70_4</v>
      </c>
      <c r="F186" s="512">
        <v>5034</v>
      </c>
      <c r="G186" s="457"/>
      <c r="H186" s="54">
        <v>70</v>
      </c>
      <c r="I186" s="54">
        <v>4</v>
      </c>
      <c r="J186" s="54">
        <v>56</v>
      </c>
      <c r="K186" s="512">
        <f t="shared" si="325"/>
        <v>4</v>
      </c>
      <c r="L186" s="512" t="str">
        <f t="shared" si="326"/>
        <v>70_4</v>
      </c>
      <c r="M186" s="512">
        <v>5205</v>
      </c>
      <c r="N186" s="457"/>
      <c r="O186" s="54">
        <v>70</v>
      </c>
      <c r="P186" s="54">
        <v>4</v>
      </c>
      <c r="Q186" s="54">
        <v>56</v>
      </c>
      <c r="R186" s="512">
        <f t="shared" si="327"/>
        <v>4</v>
      </c>
      <c r="S186" s="512" t="str">
        <f t="shared" si="328"/>
        <v>70_4</v>
      </c>
      <c r="T186" s="512">
        <v>5369</v>
      </c>
      <c r="U186" s="66"/>
      <c r="V186" s="54">
        <v>70</v>
      </c>
      <c r="W186" s="54">
        <v>4</v>
      </c>
      <c r="X186" s="54">
        <v>56</v>
      </c>
      <c r="Y186" s="512">
        <f t="shared" si="318"/>
        <v>4</v>
      </c>
      <c r="Z186" s="512" t="str">
        <f t="shared" si="319"/>
        <v>70_4</v>
      </c>
      <c r="AA186" s="512">
        <v>5487</v>
      </c>
      <c r="AB186" s="513"/>
      <c r="AC186" s="54">
        <v>70</v>
      </c>
      <c r="AD186" s="54">
        <v>4</v>
      </c>
      <c r="AE186" s="54">
        <v>56</v>
      </c>
      <c r="AF186" s="512">
        <f t="shared" si="411"/>
        <v>4</v>
      </c>
      <c r="AG186" s="512" t="str">
        <f t="shared" si="320"/>
        <v>70_4</v>
      </c>
      <c r="AH186" s="512">
        <v>5663</v>
      </c>
      <c r="AI186" s="512"/>
      <c r="AJ186" s="512">
        <v>70</v>
      </c>
      <c r="AK186" s="54">
        <v>4</v>
      </c>
      <c r="AL186" s="54">
        <v>56</v>
      </c>
      <c r="AM186" s="512">
        <f t="shared" si="403"/>
        <v>4</v>
      </c>
      <c r="AN186" s="512" t="str">
        <f t="shared" si="404"/>
        <v>70_4</v>
      </c>
      <c r="AO186" s="54">
        <v>5833</v>
      </c>
      <c r="AP186" s="490"/>
      <c r="AQ186" s="512">
        <v>70</v>
      </c>
      <c r="AR186" s="54">
        <v>4</v>
      </c>
      <c r="AS186" s="54">
        <v>56</v>
      </c>
      <c r="AT186" s="512">
        <f t="shared" si="405"/>
        <v>4</v>
      </c>
      <c r="AU186" s="512" t="str">
        <f t="shared" si="406"/>
        <v>70_4</v>
      </c>
      <c r="AV186" s="54">
        <v>6008</v>
      </c>
      <c r="AW186" s="490"/>
      <c r="AX186" s="512">
        <v>70</v>
      </c>
      <c r="AY186" s="54">
        <v>4</v>
      </c>
      <c r="AZ186" s="54">
        <v>56</v>
      </c>
      <c r="BA186" s="512">
        <f t="shared" si="407"/>
        <v>4</v>
      </c>
      <c r="BB186" s="512" t="str">
        <f t="shared" si="408"/>
        <v>70_4</v>
      </c>
      <c r="BC186" s="54">
        <v>6128</v>
      </c>
      <c r="BD186" s="490"/>
      <c r="BE186" s="512">
        <v>70</v>
      </c>
      <c r="BF186" s="54">
        <v>4</v>
      </c>
      <c r="BG186" s="54">
        <v>56</v>
      </c>
      <c r="BH186" s="512">
        <f t="shared" si="409"/>
        <v>4</v>
      </c>
      <c r="BI186" s="512" t="str">
        <f t="shared" si="410"/>
        <v>70_4</v>
      </c>
      <c r="BJ186" s="54">
        <v>6251</v>
      </c>
      <c r="BK186" s="54"/>
      <c r="BL186" s="512">
        <v>70</v>
      </c>
      <c r="BM186" s="54">
        <v>4</v>
      </c>
      <c r="BN186" s="54">
        <v>56</v>
      </c>
      <c r="BO186" s="512">
        <f t="shared" si="302"/>
        <v>4</v>
      </c>
      <c r="BP186" s="512" t="str">
        <f t="shared" si="303"/>
        <v>70_4</v>
      </c>
      <c r="BQ186" s="54">
        <v>6501</v>
      </c>
      <c r="BR186" s="513"/>
      <c r="BS186" s="54">
        <v>70</v>
      </c>
      <c r="BT186" s="54">
        <v>4</v>
      </c>
      <c r="BU186" s="54">
        <v>56</v>
      </c>
      <c r="BV186" s="512">
        <f t="shared" si="333"/>
        <v>4</v>
      </c>
      <c r="BW186" s="512" t="str">
        <f t="shared" si="334"/>
        <v>70_4</v>
      </c>
      <c r="BX186" s="514" t="str">
        <f t="shared" si="335"/>
        <v>70_4</v>
      </c>
      <c r="BY186" s="514">
        <f t="shared" si="297"/>
        <v>6251</v>
      </c>
      <c r="BZ186" s="514">
        <f t="shared" si="304"/>
        <v>6501</v>
      </c>
      <c r="CA186" s="605">
        <f t="shared" si="305"/>
        <v>6376</v>
      </c>
      <c r="CB186" s="515">
        <f t="shared" si="336"/>
        <v>40.741214057507989</v>
      </c>
      <c r="CC186" s="5"/>
      <c r="CD186" s="5"/>
      <c r="CE186" s="5"/>
      <c r="CF186" s="5"/>
      <c r="CG186" s="5"/>
      <c r="CH186" s="5"/>
      <c r="CI186" s="6"/>
    </row>
    <row r="187" spans="1:87" ht="10.5" customHeight="1" x14ac:dyDescent="0.25">
      <c r="A187" s="54">
        <v>70</v>
      </c>
      <c r="B187" s="54">
        <v>5</v>
      </c>
      <c r="C187" s="54">
        <v>59</v>
      </c>
      <c r="D187" s="512">
        <f t="shared" si="337"/>
        <v>5</v>
      </c>
      <c r="E187" s="512" t="str">
        <f t="shared" si="338"/>
        <v>70_5</v>
      </c>
      <c r="F187" s="512">
        <v>5231</v>
      </c>
      <c r="G187" s="457"/>
      <c r="H187" s="54">
        <v>70</v>
      </c>
      <c r="I187" s="54">
        <v>5</v>
      </c>
      <c r="J187" s="54">
        <v>59</v>
      </c>
      <c r="K187" s="512">
        <f t="shared" si="325"/>
        <v>5</v>
      </c>
      <c r="L187" s="512" t="str">
        <f t="shared" si="326"/>
        <v>70_5</v>
      </c>
      <c r="M187" s="512">
        <v>5409</v>
      </c>
      <c r="N187" s="457"/>
      <c r="O187" s="54">
        <v>70</v>
      </c>
      <c r="P187" s="54">
        <v>5</v>
      </c>
      <c r="Q187" s="54">
        <v>59</v>
      </c>
      <c r="R187" s="512">
        <f t="shared" si="327"/>
        <v>5</v>
      </c>
      <c r="S187" s="512" t="str">
        <f t="shared" si="328"/>
        <v>70_5</v>
      </c>
      <c r="T187" s="512">
        <v>5579</v>
      </c>
      <c r="U187" s="457"/>
      <c r="V187" s="54">
        <v>70</v>
      </c>
      <c r="W187" s="54">
        <v>5</v>
      </c>
      <c r="X187" s="54">
        <v>59</v>
      </c>
      <c r="Y187" s="512">
        <f t="shared" si="318"/>
        <v>5</v>
      </c>
      <c r="Z187" s="512" t="str">
        <f t="shared" si="319"/>
        <v>70_5</v>
      </c>
      <c r="AA187" s="512">
        <v>5702</v>
      </c>
      <c r="AB187" s="513"/>
      <c r="AC187" s="54">
        <v>70</v>
      </c>
      <c r="AD187" s="54">
        <v>5</v>
      </c>
      <c r="AE187" s="54">
        <v>59</v>
      </c>
      <c r="AF187" s="512">
        <f t="shared" si="411"/>
        <v>5</v>
      </c>
      <c r="AG187" s="512" t="str">
        <f t="shared" si="320"/>
        <v>70_5</v>
      </c>
      <c r="AH187" s="512">
        <v>5884</v>
      </c>
      <c r="AI187" s="512"/>
      <c r="AJ187" s="512">
        <v>70</v>
      </c>
      <c r="AK187" s="54">
        <v>5</v>
      </c>
      <c r="AL187" s="54">
        <v>59</v>
      </c>
      <c r="AM187" s="512">
        <f t="shared" si="403"/>
        <v>5</v>
      </c>
      <c r="AN187" s="512" t="str">
        <f t="shared" si="404"/>
        <v>70_5</v>
      </c>
      <c r="AO187" s="54">
        <v>6061</v>
      </c>
      <c r="AP187" s="490"/>
      <c r="AQ187" s="512">
        <v>70</v>
      </c>
      <c r="AR187" s="54">
        <v>5</v>
      </c>
      <c r="AS187" s="54">
        <v>59</v>
      </c>
      <c r="AT187" s="512">
        <f t="shared" si="405"/>
        <v>5</v>
      </c>
      <c r="AU187" s="512" t="str">
        <f t="shared" si="406"/>
        <v>70_5</v>
      </c>
      <c r="AV187" s="54">
        <v>6243</v>
      </c>
      <c r="AW187" s="490"/>
      <c r="AX187" s="512">
        <v>70</v>
      </c>
      <c r="AY187" s="54">
        <v>5</v>
      </c>
      <c r="AZ187" s="54">
        <v>59</v>
      </c>
      <c r="BA187" s="512">
        <f t="shared" si="407"/>
        <v>5</v>
      </c>
      <c r="BB187" s="512" t="str">
        <f t="shared" si="408"/>
        <v>70_5</v>
      </c>
      <c r="BC187" s="54">
        <v>6368</v>
      </c>
      <c r="BD187" s="490"/>
      <c r="BE187" s="512">
        <v>70</v>
      </c>
      <c r="BF187" s="54">
        <v>5</v>
      </c>
      <c r="BG187" s="54">
        <v>59</v>
      </c>
      <c r="BH187" s="512">
        <f t="shared" si="409"/>
        <v>5</v>
      </c>
      <c r="BI187" s="512" t="str">
        <f t="shared" si="410"/>
        <v>70_5</v>
      </c>
      <c r="BJ187" s="54">
        <v>6495</v>
      </c>
      <c r="BK187" s="54"/>
      <c r="BL187" s="512">
        <v>70</v>
      </c>
      <c r="BM187" s="54">
        <v>5</v>
      </c>
      <c r="BN187" s="54">
        <v>59</v>
      </c>
      <c r="BO187" s="512">
        <f t="shared" si="302"/>
        <v>5</v>
      </c>
      <c r="BP187" s="512" t="str">
        <f t="shared" si="303"/>
        <v>70_5</v>
      </c>
      <c r="BQ187" s="54">
        <v>6755</v>
      </c>
      <c r="BR187" s="513"/>
      <c r="BS187" s="54">
        <v>70</v>
      </c>
      <c r="BT187" s="54">
        <v>5</v>
      </c>
      <c r="BU187" s="54">
        <v>59</v>
      </c>
      <c r="BV187" s="512">
        <f t="shared" si="333"/>
        <v>5</v>
      </c>
      <c r="BW187" s="512" t="str">
        <f t="shared" si="334"/>
        <v>70_5</v>
      </c>
      <c r="BX187" s="514" t="str">
        <f t="shared" si="335"/>
        <v>70_5</v>
      </c>
      <c r="BY187" s="514">
        <f t="shared" si="297"/>
        <v>6495</v>
      </c>
      <c r="BZ187" s="514">
        <f t="shared" si="304"/>
        <v>6755</v>
      </c>
      <c r="CA187" s="605">
        <f t="shared" si="305"/>
        <v>6625</v>
      </c>
      <c r="CB187" s="515">
        <f t="shared" si="336"/>
        <v>42.332268370607032</v>
      </c>
      <c r="CC187" s="5"/>
      <c r="CD187" s="5"/>
      <c r="CE187" s="5"/>
      <c r="CF187" s="5"/>
      <c r="CG187" s="5"/>
      <c r="CH187" s="5"/>
      <c r="CI187" s="6"/>
    </row>
    <row r="188" spans="1:87" ht="10.5" customHeight="1" x14ac:dyDescent="0.25">
      <c r="A188" s="54">
        <v>70</v>
      </c>
      <c r="B188" s="54">
        <v>6</v>
      </c>
      <c r="C188" s="54">
        <v>62</v>
      </c>
      <c r="D188" s="512">
        <f t="shared" si="337"/>
        <v>6</v>
      </c>
      <c r="E188" s="512" t="str">
        <f t="shared" si="338"/>
        <v>70_6</v>
      </c>
      <c r="F188" s="512">
        <v>5430</v>
      </c>
      <c r="G188" s="457"/>
      <c r="H188" s="54">
        <v>70</v>
      </c>
      <c r="I188" s="54">
        <v>6</v>
      </c>
      <c r="J188" s="54">
        <v>62</v>
      </c>
      <c r="K188" s="512">
        <f t="shared" si="325"/>
        <v>6</v>
      </c>
      <c r="L188" s="512" t="str">
        <f t="shared" si="326"/>
        <v>70_6</v>
      </c>
      <c r="M188" s="512">
        <v>5615</v>
      </c>
      <c r="N188" s="457"/>
      <c r="O188" s="54">
        <v>70</v>
      </c>
      <c r="P188" s="54">
        <v>6</v>
      </c>
      <c r="Q188" s="54">
        <v>62</v>
      </c>
      <c r="R188" s="512">
        <f t="shared" si="327"/>
        <v>6</v>
      </c>
      <c r="S188" s="512" t="str">
        <f t="shared" si="328"/>
        <v>70_6</v>
      </c>
      <c r="T188" s="512">
        <v>5792</v>
      </c>
      <c r="U188" s="66"/>
      <c r="V188" s="54">
        <v>70</v>
      </c>
      <c r="W188" s="54">
        <v>6</v>
      </c>
      <c r="X188" s="54">
        <v>62</v>
      </c>
      <c r="Y188" s="512">
        <f t="shared" si="318"/>
        <v>6</v>
      </c>
      <c r="Z188" s="512" t="str">
        <f t="shared" si="319"/>
        <v>70_6</v>
      </c>
      <c r="AA188" s="512">
        <v>5919</v>
      </c>
      <c r="AB188" s="513"/>
      <c r="AC188" s="54">
        <v>70</v>
      </c>
      <c r="AD188" s="54">
        <v>6</v>
      </c>
      <c r="AE188" s="54">
        <v>62</v>
      </c>
      <c r="AF188" s="512">
        <f t="shared" si="411"/>
        <v>6</v>
      </c>
      <c r="AG188" s="512" t="str">
        <f t="shared" si="320"/>
        <v>70_6</v>
      </c>
      <c r="AH188" s="512">
        <v>6108</v>
      </c>
      <c r="AI188" s="512"/>
      <c r="AJ188" s="512">
        <v>70</v>
      </c>
      <c r="AK188" s="54">
        <v>6</v>
      </c>
      <c r="AL188" s="54">
        <v>62</v>
      </c>
      <c r="AM188" s="512">
        <f t="shared" si="403"/>
        <v>6</v>
      </c>
      <c r="AN188" s="512" t="str">
        <f t="shared" si="404"/>
        <v>70_6</v>
      </c>
      <c r="AO188" s="54">
        <v>6291</v>
      </c>
      <c r="AP188" s="490"/>
      <c r="AQ188" s="512">
        <v>70</v>
      </c>
      <c r="AR188" s="54">
        <v>6</v>
      </c>
      <c r="AS188" s="54">
        <v>62</v>
      </c>
      <c r="AT188" s="512">
        <f t="shared" si="405"/>
        <v>6</v>
      </c>
      <c r="AU188" s="512" t="str">
        <f t="shared" si="406"/>
        <v>70_6</v>
      </c>
      <c r="AV188" s="54">
        <v>6480</v>
      </c>
      <c r="AW188" s="490"/>
      <c r="AX188" s="512">
        <v>70</v>
      </c>
      <c r="AY188" s="54">
        <v>6</v>
      </c>
      <c r="AZ188" s="54">
        <v>62</v>
      </c>
      <c r="BA188" s="512">
        <f t="shared" si="407"/>
        <v>6</v>
      </c>
      <c r="BB188" s="512" t="str">
        <f t="shared" si="408"/>
        <v>70_6</v>
      </c>
      <c r="BC188" s="54">
        <v>6610</v>
      </c>
      <c r="BD188" s="490"/>
      <c r="BE188" s="512">
        <v>70</v>
      </c>
      <c r="BF188" s="54">
        <v>6</v>
      </c>
      <c r="BG188" s="54">
        <v>62</v>
      </c>
      <c r="BH188" s="512">
        <f t="shared" si="409"/>
        <v>6</v>
      </c>
      <c r="BI188" s="512" t="str">
        <f t="shared" si="410"/>
        <v>70_6</v>
      </c>
      <c r="BJ188" s="54">
        <v>6742</v>
      </c>
      <c r="BK188" s="54"/>
      <c r="BL188" s="512">
        <v>70</v>
      </c>
      <c r="BM188" s="54">
        <v>6</v>
      </c>
      <c r="BN188" s="54">
        <v>62</v>
      </c>
      <c r="BO188" s="512">
        <f t="shared" si="302"/>
        <v>6</v>
      </c>
      <c r="BP188" s="512" t="str">
        <f t="shared" si="303"/>
        <v>70_6</v>
      </c>
      <c r="BQ188" s="54">
        <v>7012</v>
      </c>
      <c r="BR188" s="513"/>
      <c r="BS188" s="54">
        <v>70</v>
      </c>
      <c r="BT188" s="54">
        <v>6</v>
      </c>
      <c r="BU188" s="54">
        <v>62</v>
      </c>
      <c r="BV188" s="512">
        <f t="shared" si="333"/>
        <v>6</v>
      </c>
      <c r="BW188" s="512" t="str">
        <f t="shared" si="334"/>
        <v>70_6</v>
      </c>
      <c r="BX188" s="514" t="str">
        <f t="shared" si="335"/>
        <v>70_6</v>
      </c>
      <c r="BY188" s="514">
        <f t="shared" si="297"/>
        <v>6742</v>
      </c>
      <c r="BZ188" s="514">
        <f t="shared" si="304"/>
        <v>7012</v>
      </c>
      <c r="CA188" s="605">
        <f t="shared" si="305"/>
        <v>6877</v>
      </c>
      <c r="CB188" s="515">
        <f t="shared" si="336"/>
        <v>43.942492012779553</v>
      </c>
      <c r="CC188" s="5"/>
      <c r="CD188" s="5"/>
      <c r="CE188" s="5"/>
      <c r="CF188" s="5"/>
      <c r="CG188" s="5"/>
      <c r="CH188" s="5"/>
      <c r="CI188" s="6"/>
    </row>
    <row r="189" spans="1:87" ht="10.5" customHeight="1" x14ac:dyDescent="0.25">
      <c r="A189" s="54">
        <v>70</v>
      </c>
      <c r="B189" s="54">
        <v>7</v>
      </c>
      <c r="C189" s="54">
        <v>64</v>
      </c>
      <c r="D189" s="512">
        <f t="shared" si="337"/>
        <v>7</v>
      </c>
      <c r="E189" s="512" t="str">
        <f t="shared" si="338"/>
        <v>70_7</v>
      </c>
      <c r="F189" s="512">
        <v>5564</v>
      </c>
      <c r="G189" s="457"/>
      <c r="H189" s="54">
        <v>70</v>
      </c>
      <c r="I189" s="54">
        <v>7</v>
      </c>
      <c r="J189" s="54">
        <v>64</v>
      </c>
      <c r="K189" s="512">
        <f t="shared" si="325"/>
        <v>7</v>
      </c>
      <c r="L189" s="512" t="str">
        <f t="shared" si="326"/>
        <v>70_7</v>
      </c>
      <c r="M189" s="512">
        <v>5753</v>
      </c>
      <c r="N189" s="457"/>
      <c r="O189" s="54">
        <v>70</v>
      </c>
      <c r="P189" s="54">
        <v>7</v>
      </c>
      <c r="Q189" s="54">
        <v>64</v>
      </c>
      <c r="R189" s="512">
        <f t="shared" si="327"/>
        <v>7</v>
      </c>
      <c r="S189" s="512" t="str">
        <f t="shared" si="328"/>
        <v>70_7</v>
      </c>
      <c r="T189" s="512">
        <v>5934</v>
      </c>
      <c r="U189" s="66"/>
      <c r="V189" s="54">
        <v>70</v>
      </c>
      <c r="W189" s="54">
        <v>7</v>
      </c>
      <c r="X189" s="54">
        <v>64</v>
      </c>
      <c r="Y189" s="512">
        <f t="shared" si="318"/>
        <v>7</v>
      </c>
      <c r="Z189" s="512" t="str">
        <f t="shared" si="319"/>
        <v>70_7</v>
      </c>
      <c r="AA189" s="512">
        <v>6065</v>
      </c>
      <c r="AB189" s="513"/>
      <c r="AC189" s="54">
        <v>70</v>
      </c>
      <c r="AD189" s="54">
        <v>7</v>
      </c>
      <c r="AE189" s="54">
        <v>64</v>
      </c>
      <c r="AF189" s="512">
        <f t="shared" si="411"/>
        <v>7</v>
      </c>
      <c r="AG189" s="512" t="str">
        <f t="shared" si="320"/>
        <v>70_7</v>
      </c>
      <c r="AH189" s="512">
        <v>6259</v>
      </c>
      <c r="AI189" s="512"/>
      <c r="AJ189" s="512">
        <v>70</v>
      </c>
      <c r="AK189" s="54">
        <v>7</v>
      </c>
      <c r="AL189" s="54">
        <v>64</v>
      </c>
      <c r="AM189" s="512">
        <f t="shared" si="403"/>
        <v>7</v>
      </c>
      <c r="AN189" s="512" t="str">
        <f t="shared" si="404"/>
        <v>70_7</v>
      </c>
      <c r="AO189" s="54">
        <v>6447</v>
      </c>
      <c r="AP189" s="490"/>
      <c r="AQ189" s="512">
        <v>70</v>
      </c>
      <c r="AR189" s="54">
        <v>7</v>
      </c>
      <c r="AS189" s="54">
        <v>64</v>
      </c>
      <c r="AT189" s="512">
        <f t="shared" si="405"/>
        <v>7</v>
      </c>
      <c r="AU189" s="512" t="str">
        <f t="shared" si="406"/>
        <v>70_7</v>
      </c>
      <c r="AV189" s="54">
        <v>6640</v>
      </c>
      <c r="AW189" s="490"/>
      <c r="AX189" s="512">
        <v>70</v>
      </c>
      <c r="AY189" s="54">
        <v>7</v>
      </c>
      <c r="AZ189" s="54">
        <v>64</v>
      </c>
      <c r="BA189" s="512">
        <f t="shared" si="407"/>
        <v>7</v>
      </c>
      <c r="BB189" s="512" t="str">
        <f t="shared" si="408"/>
        <v>70_7</v>
      </c>
      <c r="BC189" s="54">
        <v>6773</v>
      </c>
      <c r="BD189" s="490"/>
      <c r="BE189" s="512">
        <v>70</v>
      </c>
      <c r="BF189" s="54">
        <v>7</v>
      </c>
      <c r="BG189" s="54">
        <v>64</v>
      </c>
      <c r="BH189" s="512">
        <f t="shared" si="409"/>
        <v>7</v>
      </c>
      <c r="BI189" s="512" t="str">
        <f t="shared" si="410"/>
        <v>70_7</v>
      </c>
      <c r="BJ189" s="54">
        <v>6908</v>
      </c>
      <c r="BK189" s="54"/>
      <c r="BL189" s="512">
        <v>70</v>
      </c>
      <c r="BM189" s="54">
        <v>7</v>
      </c>
      <c r="BN189" s="54">
        <v>64</v>
      </c>
      <c r="BO189" s="512">
        <f t="shared" si="302"/>
        <v>7</v>
      </c>
      <c r="BP189" s="512" t="str">
        <f t="shared" si="303"/>
        <v>70_7</v>
      </c>
      <c r="BQ189" s="54">
        <v>7184</v>
      </c>
      <c r="BR189" s="513"/>
      <c r="BS189" s="54">
        <v>70</v>
      </c>
      <c r="BT189" s="54">
        <v>7</v>
      </c>
      <c r="BU189" s="54">
        <v>64</v>
      </c>
      <c r="BV189" s="512">
        <f t="shared" si="333"/>
        <v>7</v>
      </c>
      <c r="BW189" s="512" t="str">
        <f t="shared" si="334"/>
        <v>70_7</v>
      </c>
      <c r="BX189" s="514" t="str">
        <f t="shared" si="335"/>
        <v>70_7</v>
      </c>
      <c r="BY189" s="514">
        <f t="shared" si="297"/>
        <v>6908</v>
      </c>
      <c r="BZ189" s="514">
        <f t="shared" si="304"/>
        <v>7184</v>
      </c>
      <c r="CA189" s="605">
        <f t="shared" si="305"/>
        <v>7046</v>
      </c>
      <c r="CB189" s="515">
        <f t="shared" si="336"/>
        <v>45.022364217252395</v>
      </c>
      <c r="CC189" s="5"/>
      <c r="CD189" s="5"/>
      <c r="CE189" s="5"/>
      <c r="CF189" s="5"/>
      <c r="CG189" s="5"/>
      <c r="CH189" s="5"/>
      <c r="CI189" s="6"/>
    </row>
    <row r="190" spans="1:87" ht="10.5" customHeight="1" x14ac:dyDescent="0.25">
      <c r="A190" s="54">
        <v>70</v>
      </c>
      <c r="B190" s="54">
        <v>8</v>
      </c>
      <c r="C190" s="54">
        <v>66</v>
      </c>
      <c r="D190" s="512">
        <f t="shared" si="337"/>
        <v>8</v>
      </c>
      <c r="E190" s="512" t="str">
        <f t="shared" si="338"/>
        <v>70_8</v>
      </c>
      <c r="F190" s="512">
        <v>5731</v>
      </c>
      <c r="G190" s="457"/>
      <c r="H190" s="54">
        <v>70</v>
      </c>
      <c r="I190" s="54">
        <v>8</v>
      </c>
      <c r="J190" s="54">
        <v>66</v>
      </c>
      <c r="K190" s="512">
        <f t="shared" si="325"/>
        <v>8</v>
      </c>
      <c r="L190" s="512" t="str">
        <f t="shared" si="326"/>
        <v>70_8</v>
      </c>
      <c r="M190" s="512">
        <v>5926</v>
      </c>
      <c r="N190" s="457"/>
      <c r="O190" s="54">
        <v>70</v>
      </c>
      <c r="P190" s="54">
        <v>8</v>
      </c>
      <c r="Q190" s="54">
        <v>66</v>
      </c>
      <c r="R190" s="512">
        <f t="shared" si="327"/>
        <v>8</v>
      </c>
      <c r="S190" s="512" t="str">
        <f t="shared" si="328"/>
        <v>70_8</v>
      </c>
      <c r="T190" s="512">
        <v>6113</v>
      </c>
      <c r="U190" s="457"/>
      <c r="V190" s="54">
        <v>70</v>
      </c>
      <c r="W190" s="54">
        <v>8</v>
      </c>
      <c r="X190" s="54">
        <v>66</v>
      </c>
      <c r="Y190" s="512">
        <f t="shared" si="318"/>
        <v>8</v>
      </c>
      <c r="Z190" s="512" t="str">
        <f t="shared" si="319"/>
        <v>70_8</v>
      </c>
      <c r="AA190" s="512">
        <v>6247</v>
      </c>
      <c r="AB190" s="513"/>
      <c r="AC190" s="54">
        <v>70</v>
      </c>
      <c r="AD190" s="54">
        <v>8</v>
      </c>
      <c r="AE190" s="54">
        <v>66</v>
      </c>
      <c r="AF190" s="512">
        <f t="shared" si="411"/>
        <v>8</v>
      </c>
      <c r="AG190" s="512" t="str">
        <f t="shared" si="320"/>
        <v>70_8</v>
      </c>
      <c r="AH190" s="512">
        <v>6447</v>
      </c>
      <c r="AI190" s="512"/>
      <c r="AJ190" s="512">
        <v>70</v>
      </c>
      <c r="AK190" s="54">
        <v>8</v>
      </c>
      <c r="AL190" s="54">
        <v>66</v>
      </c>
      <c r="AM190" s="512">
        <f t="shared" si="403"/>
        <v>8</v>
      </c>
      <c r="AN190" s="512" t="str">
        <f t="shared" si="404"/>
        <v>70_8</v>
      </c>
      <c r="AO190" s="54">
        <v>6640</v>
      </c>
      <c r="AP190" s="490"/>
      <c r="AQ190" s="512">
        <v>70</v>
      </c>
      <c r="AR190" s="54">
        <v>8</v>
      </c>
      <c r="AS190" s="54">
        <v>66</v>
      </c>
      <c r="AT190" s="512">
        <f t="shared" si="405"/>
        <v>8</v>
      </c>
      <c r="AU190" s="512" t="str">
        <f t="shared" si="406"/>
        <v>70_8</v>
      </c>
      <c r="AV190" s="54">
        <v>6839</v>
      </c>
      <c r="AW190" s="490"/>
      <c r="AX190" s="512">
        <v>70</v>
      </c>
      <c r="AY190" s="54">
        <v>8</v>
      </c>
      <c r="AZ190" s="54">
        <v>66</v>
      </c>
      <c r="BA190" s="512">
        <f t="shared" si="407"/>
        <v>8</v>
      </c>
      <c r="BB190" s="512" t="str">
        <f t="shared" si="408"/>
        <v>70_8</v>
      </c>
      <c r="BC190" s="54">
        <v>6976</v>
      </c>
      <c r="BD190" s="490"/>
      <c r="BE190" s="512">
        <v>70</v>
      </c>
      <c r="BF190" s="54">
        <v>8</v>
      </c>
      <c r="BG190" s="54">
        <v>66</v>
      </c>
      <c r="BH190" s="512">
        <f t="shared" si="409"/>
        <v>8</v>
      </c>
      <c r="BI190" s="512" t="str">
        <f t="shared" si="410"/>
        <v>70_8</v>
      </c>
      <c r="BJ190" s="54">
        <v>7116</v>
      </c>
      <c r="BK190" s="54"/>
      <c r="BL190" s="512">
        <v>70</v>
      </c>
      <c r="BM190" s="54">
        <v>8</v>
      </c>
      <c r="BN190" s="54">
        <v>66</v>
      </c>
      <c r="BO190" s="512">
        <f t="shared" si="302"/>
        <v>8</v>
      </c>
      <c r="BP190" s="512" t="str">
        <f t="shared" si="303"/>
        <v>70_8</v>
      </c>
      <c r="BQ190" s="54">
        <v>7401</v>
      </c>
      <c r="BR190" s="513"/>
      <c r="BS190" s="54">
        <v>70</v>
      </c>
      <c r="BT190" s="54">
        <v>8</v>
      </c>
      <c r="BU190" s="54">
        <v>66</v>
      </c>
      <c r="BV190" s="512">
        <f t="shared" si="333"/>
        <v>8</v>
      </c>
      <c r="BW190" s="512" t="str">
        <f t="shared" si="334"/>
        <v>70_8</v>
      </c>
      <c r="BX190" s="514" t="str">
        <f t="shared" si="335"/>
        <v>70_8</v>
      </c>
      <c r="BY190" s="514">
        <f t="shared" si="297"/>
        <v>7116</v>
      </c>
      <c r="BZ190" s="514">
        <f t="shared" si="304"/>
        <v>7401</v>
      </c>
      <c r="CA190" s="605">
        <f t="shared" si="305"/>
        <v>7258.5</v>
      </c>
      <c r="CB190" s="515">
        <f t="shared" si="336"/>
        <v>46.380191693290733</v>
      </c>
      <c r="CC190" s="5"/>
      <c r="CD190" s="5"/>
      <c r="CE190" s="5"/>
      <c r="CF190" s="5"/>
      <c r="CG190" s="5"/>
      <c r="CH190" s="5"/>
      <c r="CI190" s="6"/>
    </row>
    <row r="191" spans="1:87" ht="10.5" customHeight="1" x14ac:dyDescent="0.25">
      <c r="A191" s="54">
        <v>70</v>
      </c>
      <c r="B191" s="54">
        <v>9</v>
      </c>
      <c r="C191" s="54">
        <v>68</v>
      </c>
      <c r="D191" s="512">
        <f t="shared" si="337"/>
        <v>9</v>
      </c>
      <c r="E191" s="512" t="str">
        <f t="shared" si="338"/>
        <v>70_9</v>
      </c>
      <c r="F191" s="512">
        <v>5895</v>
      </c>
      <c r="G191" s="457"/>
      <c r="H191" s="54">
        <v>70</v>
      </c>
      <c r="I191" s="54">
        <v>9</v>
      </c>
      <c r="J191" s="54">
        <v>68</v>
      </c>
      <c r="K191" s="512">
        <f t="shared" si="325"/>
        <v>9</v>
      </c>
      <c r="L191" s="512" t="str">
        <f t="shared" si="326"/>
        <v>70_9</v>
      </c>
      <c r="M191" s="512">
        <v>6095</v>
      </c>
      <c r="N191" s="457"/>
      <c r="O191" s="54">
        <v>70</v>
      </c>
      <c r="P191" s="54">
        <v>9</v>
      </c>
      <c r="Q191" s="54">
        <v>68</v>
      </c>
      <c r="R191" s="512">
        <f t="shared" si="327"/>
        <v>9</v>
      </c>
      <c r="S191" s="512" t="str">
        <f t="shared" si="328"/>
        <v>70_9</v>
      </c>
      <c r="T191" s="512">
        <v>6287</v>
      </c>
      <c r="U191" s="66"/>
      <c r="V191" s="54">
        <v>70</v>
      </c>
      <c r="W191" s="54">
        <v>9</v>
      </c>
      <c r="X191" s="54">
        <v>68</v>
      </c>
      <c r="Y191" s="512">
        <f t="shared" si="318"/>
        <v>9</v>
      </c>
      <c r="Z191" s="512" t="str">
        <f t="shared" si="319"/>
        <v>70_9</v>
      </c>
      <c r="AA191" s="512">
        <v>6425</v>
      </c>
      <c r="AB191" s="513"/>
      <c r="AC191" s="54">
        <v>70</v>
      </c>
      <c r="AD191" s="54">
        <v>9</v>
      </c>
      <c r="AE191" s="54">
        <v>68</v>
      </c>
      <c r="AF191" s="512">
        <f t="shared" si="411"/>
        <v>9</v>
      </c>
      <c r="AG191" s="512" t="str">
        <f t="shared" si="320"/>
        <v>70_9</v>
      </c>
      <c r="AH191" s="512">
        <v>6631</v>
      </c>
      <c r="AI191" s="512"/>
      <c r="AJ191" s="512">
        <v>70</v>
      </c>
      <c r="AK191" s="54">
        <v>9</v>
      </c>
      <c r="AL191" s="54">
        <v>68</v>
      </c>
      <c r="AM191" s="512">
        <f t="shared" si="403"/>
        <v>9</v>
      </c>
      <c r="AN191" s="512" t="str">
        <f t="shared" si="404"/>
        <v>70_9</v>
      </c>
      <c r="AO191" s="54">
        <v>6830</v>
      </c>
      <c r="AP191" s="490"/>
      <c r="AQ191" s="512">
        <v>70</v>
      </c>
      <c r="AR191" s="54">
        <v>9</v>
      </c>
      <c r="AS191" s="54">
        <v>68</v>
      </c>
      <c r="AT191" s="512">
        <f t="shared" si="405"/>
        <v>9</v>
      </c>
      <c r="AU191" s="512" t="str">
        <f t="shared" si="406"/>
        <v>70_9</v>
      </c>
      <c r="AV191" s="54">
        <v>7035</v>
      </c>
      <c r="AW191" s="490"/>
      <c r="AX191" s="512">
        <v>70</v>
      </c>
      <c r="AY191" s="54">
        <v>9</v>
      </c>
      <c r="AZ191" s="54">
        <v>68</v>
      </c>
      <c r="BA191" s="512">
        <f t="shared" si="407"/>
        <v>9</v>
      </c>
      <c r="BB191" s="512" t="str">
        <f t="shared" si="408"/>
        <v>70_9</v>
      </c>
      <c r="BC191" s="54">
        <v>7176</v>
      </c>
      <c r="BD191" s="490"/>
      <c r="BE191" s="512">
        <v>70</v>
      </c>
      <c r="BF191" s="54">
        <v>9</v>
      </c>
      <c r="BG191" s="54">
        <v>68</v>
      </c>
      <c r="BH191" s="512">
        <f t="shared" si="409"/>
        <v>9</v>
      </c>
      <c r="BI191" s="512" t="str">
        <f t="shared" si="410"/>
        <v>70_9</v>
      </c>
      <c r="BJ191" s="54">
        <v>7320</v>
      </c>
      <c r="BK191" s="54"/>
      <c r="BL191" s="512">
        <v>70</v>
      </c>
      <c r="BM191" s="54">
        <v>9</v>
      </c>
      <c r="BN191" s="54">
        <v>68</v>
      </c>
      <c r="BO191" s="512">
        <f t="shared" si="302"/>
        <v>9</v>
      </c>
      <c r="BP191" s="512" t="str">
        <f t="shared" si="303"/>
        <v>70_9</v>
      </c>
      <c r="BQ191" s="54">
        <v>7613</v>
      </c>
      <c r="BR191" s="513"/>
      <c r="BS191" s="54">
        <v>70</v>
      </c>
      <c r="BT191" s="54">
        <v>9</v>
      </c>
      <c r="BU191" s="54">
        <v>68</v>
      </c>
      <c r="BV191" s="512">
        <f t="shared" si="333"/>
        <v>9</v>
      </c>
      <c r="BW191" s="512" t="str">
        <f t="shared" si="334"/>
        <v>70_9</v>
      </c>
      <c r="BX191" s="514" t="str">
        <f t="shared" si="335"/>
        <v>70_9</v>
      </c>
      <c r="BY191" s="514">
        <f t="shared" si="297"/>
        <v>7320</v>
      </c>
      <c r="BZ191" s="514">
        <f t="shared" si="304"/>
        <v>7613</v>
      </c>
      <c r="CA191" s="605">
        <f t="shared" si="305"/>
        <v>7466.5</v>
      </c>
      <c r="CB191" s="515">
        <f t="shared" si="336"/>
        <v>47.709265175718848</v>
      </c>
      <c r="CC191" s="5"/>
      <c r="CD191" s="5"/>
      <c r="CE191" s="5"/>
      <c r="CF191" s="5"/>
      <c r="CG191" s="5"/>
      <c r="CH191" s="5"/>
      <c r="CI191" s="6"/>
    </row>
    <row r="192" spans="1:87" ht="10.5" customHeight="1" x14ac:dyDescent="0.25">
      <c r="A192" s="54">
        <v>70</v>
      </c>
      <c r="B192" s="54">
        <v>10</v>
      </c>
      <c r="C192" s="54">
        <v>70</v>
      </c>
      <c r="D192" s="512">
        <f t="shared" si="337"/>
        <v>10</v>
      </c>
      <c r="E192" s="512" t="str">
        <f t="shared" si="338"/>
        <v>70_10</v>
      </c>
      <c r="F192" s="512">
        <v>6061</v>
      </c>
      <c r="G192" s="457"/>
      <c r="H192" s="54">
        <v>70</v>
      </c>
      <c r="I192" s="54">
        <v>10</v>
      </c>
      <c r="J192" s="54">
        <v>70</v>
      </c>
      <c r="K192" s="512">
        <f t="shared" si="325"/>
        <v>10</v>
      </c>
      <c r="L192" s="512" t="str">
        <f t="shared" si="326"/>
        <v>70_10</v>
      </c>
      <c r="M192" s="512">
        <v>6267</v>
      </c>
      <c r="N192" s="457"/>
      <c r="O192" s="54">
        <v>70</v>
      </c>
      <c r="P192" s="54">
        <v>10</v>
      </c>
      <c r="Q192" s="54">
        <v>70</v>
      </c>
      <c r="R192" s="512">
        <f t="shared" si="327"/>
        <v>10</v>
      </c>
      <c r="S192" s="512" t="str">
        <f t="shared" si="328"/>
        <v>70_10</v>
      </c>
      <c r="T192" s="512">
        <v>6464</v>
      </c>
      <c r="U192" s="66"/>
      <c r="V192" s="54">
        <v>70</v>
      </c>
      <c r="W192" s="54">
        <v>10</v>
      </c>
      <c r="X192" s="54">
        <v>70</v>
      </c>
      <c r="Y192" s="512">
        <f t="shared" si="318"/>
        <v>10</v>
      </c>
      <c r="Z192" s="512" t="str">
        <f t="shared" si="319"/>
        <v>70_10</v>
      </c>
      <c r="AA192" s="512">
        <v>6606</v>
      </c>
      <c r="AB192" s="513"/>
      <c r="AC192" s="54">
        <v>70</v>
      </c>
      <c r="AD192" s="54">
        <v>10</v>
      </c>
      <c r="AE192" s="54">
        <v>70</v>
      </c>
      <c r="AF192" s="512">
        <f t="shared" si="411"/>
        <v>10</v>
      </c>
      <c r="AG192" s="512" t="str">
        <f t="shared" si="320"/>
        <v>70_10</v>
      </c>
      <c r="AH192" s="512">
        <v>6817</v>
      </c>
      <c r="AI192" s="512"/>
      <c r="AJ192" s="512">
        <v>70</v>
      </c>
      <c r="AK192" s="54">
        <v>10</v>
      </c>
      <c r="AL192" s="54">
        <v>70</v>
      </c>
      <c r="AM192" s="512">
        <f t="shared" si="403"/>
        <v>10</v>
      </c>
      <c r="AN192" s="512" t="str">
        <f t="shared" si="404"/>
        <v>70_10</v>
      </c>
      <c r="AO192" s="54">
        <v>7022</v>
      </c>
      <c r="AP192" s="490"/>
      <c r="AQ192" s="512">
        <v>70</v>
      </c>
      <c r="AR192" s="54">
        <v>10</v>
      </c>
      <c r="AS192" s="54">
        <v>70</v>
      </c>
      <c r="AT192" s="512">
        <f t="shared" si="405"/>
        <v>10</v>
      </c>
      <c r="AU192" s="512" t="str">
        <f t="shared" si="406"/>
        <v>70_10</v>
      </c>
      <c r="AV192" s="54">
        <v>7233</v>
      </c>
      <c r="AW192" s="490"/>
      <c r="AX192" s="512">
        <v>70</v>
      </c>
      <c r="AY192" s="54">
        <v>10</v>
      </c>
      <c r="AZ192" s="54">
        <v>70</v>
      </c>
      <c r="BA192" s="512">
        <f t="shared" si="407"/>
        <v>10</v>
      </c>
      <c r="BB192" s="512" t="str">
        <f t="shared" si="408"/>
        <v>70_10</v>
      </c>
      <c r="BC192" s="54">
        <v>7378</v>
      </c>
      <c r="BD192" s="490"/>
      <c r="BE192" s="512">
        <v>70</v>
      </c>
      <c r="BF192" s="54">
        <v>10</v>
      </c>
      <c r="BG192" s="54">
        <v>70</v>
      </c>
      <c r="BH192" s="512">
        <f t="shared" si="409"/>
        <v>10</v>
      </c>
      <c r="BI192" s="512" t="str">
        <f t="shared" si="410"/>
        <v>70_10</v>
      </c>
      <c r="BJ192" s="54">
        <v>7526</v>
      </c>
      <c r="BK192" s="54"/>
      <c r="BL192" s="512">
        <v>70</v>
      </c>
      <c r="BM192" s="54">
        <v>10</v>
      </c>
      <c r="BN192" s="54">
        <v>70</v>
      </c>
      <c r="BO192" s="512">
        <f t="shared" si="302"/>
        <v>10</v>
      </c>
      <c r="BP192" s="512" t="str">
        <f t="shared" si="303"/>
        <v>70_10</v>
      </c>
      <c r="BQ192" s="54">
        <v>7827</v>
      </c>
      <c r="BR192" s="513"/>
      <c r="BS192" s="54">
        <v>70</v>
      </c>
      <c r="BT192" s="54">
        <v>10</v>
      </c>
      <c r="BU192" s="54">
        <v>70</v>
      </c>
      <c r="BV192" s="512">
        <f t="shared" si="333"/>
        <v>10</v>
      </c>
      <c r="BW192" s="512" t="str">
        <f t="shared" si="334"/>
        <v>70_10</v>
      </c>
      <c r="BX192" s="514" t="str">
        <f t="shared" si="335"/>
        <v>70_10</v>
      </c>
      <c r="BY192" s="514">
        <f t="shared" si="297"/>
        <v>7526</v>
      </c>
      <c r="BZ192" s="514">
        <f t="shared" si="304"/>
        <v>7827</v>
      </c>
      <c r="CA192" s="605">
        <f t="shared" si="305"/>
        <v>7676.5</v>
      </c>
      <c r="CB192" s="515">
        <f t="shared" si="336"/>
        <v>49.051118210862619</v>
      </c>
      <c r="CC192" s="5"/>
      <c r="CD192" s="5"/>
      <c r="CE192" s="5"/>
      <c r="CF192" s="5"/>
      <c r="CG192" s="5"/>
      <c r="CH192" s="5"/>
      <c r="CI192" s="6"/>
    </row>
    <row r="193" spans="1:87" ht="10.5" customHeight="1" x14ac:dyDescent="0.25">
      <c r="A193" s="54">
        <v>70</v>
      </c>
      <c r="B193" s="54">
        <v>11</v>
      </c>
      <c r="C193" s="54">
        <v>71</v>
      </c>
      <c r="D193" s="512">
        <f t="shared" si="337"/>
        <v>11</v>
      </c>
      <c r="E193" s="512" t="str">
        <f t="shared" si="338"/>
        <v>70_11</v>
      </c>
      <c r="F193" s="512">
        <v>6147</v>
      </c>
      <c r="G193" s="457"/>
      <c r="H193" s="54">
        <v>70</v>
      </c>
      <c r="I193" s="54">
        <v>11</v>
      </c>
      <c r="J193" s="54">
        <v>71</v>
      </c>
      <c r="K193" s="512">
        <f t="shared" si="325"/>
        <v>11</v>
      </c>
      <c r="L193" s="512" t="str">
        <f t="shared" si="326"/>
        <v>70_11</v>
      </c>
      <c r="M193" s="512">
        <v>6356</v>
      </c>
      <c r="N193" s="457"/>
      <c r="O193" s="54">
        <v>70</v>
      </c>
      <c r="P193" s="54">
        <v>11</v>
      </c>
      <c r="Q193" s="54">
        <v>71</v>
      </c>
      <c r="R193" s="512">
        <f t="shared" si="327"/>
        <v>11</v>
      </c>
      <c r="S193" s="512" t="str">
        <f t="shared" si="328"/>
        <v>70_11</v>
      </c>
      <c r="T193" s="512">
        <v>6556</v>
      </c>
      <c r="U193" s="457"/>
      <c r="V193" s="54">
        <v>70</v>
      </c>
      <c r="W193" s="54">
        <v>11</v>
      </c>
      <c r="X193" s="54">
        <v>71</v>
      </c>
      <c r="Y193" s="512">
        <f t="shared" si="318"/>
        <v>11</v>
      </c>
      <c r="Z193" s="512" t="str">
        <f t="shared" si="319"/>
        <v>70_11</v>
      </c>
      <c r="AA193" s="512">
        <v>6700</v>
      </c>
      <c r="AB193" s="513"/>
      <c r="AC193" s="54">
        <v>70</v>
      </c>
      <c r="AD193" s="54">
        <v>11</v>
      </c>
      <c r="AE193" s="54">
        <v>71</v>
      </c>
      <c r="AF193" s="512">
        <f t="shared" si="411"/>
        <v>11</v>
      </c>
      <c r="AG193" s="512" t="str">
        <f t="shared" si="320"/>
        <v>70_11</v>
      </c>
      <c r="AH193" s="512">
        <v>6914</v>
      </c>
      <c r="AI193" s="512"/>
      <c r="AJ193" s="512">
        <v>70</v>
      </c>
      <c r="AK193" s="54">
        <v>11</v>
      </c>
      <c r="AL193" s="54">
        <v>71</v>
      </c>
      <c r="AM193" s="512">
        <f t="shared" si="403"/>
        <v>11</v>
      </c>
      <c r="AN193" s="512" t="str">
        <f t="shared" si="404"/>
        <v>70_11</v>
      </c>
      <c r="AO193" s="54">
        <v>7121</v>
      </c>
      <c r="AP193" s="490"/>
      <c r="AQ193" s="512">
        <v>70</v>
      </c>
      <c r="AR193" s="54">
        <v>11</v>
      </c>
      <c r="AS193" s="54">
        <v>71</v>
      </c>
      <c r="AT193" s="512">
        <f t="shared" si="405"/>
        <v>11</v>
      </c>
      <c r="AU193" s="512" t="str">
        <f t="shared" si="406"/>
        <v>70_11</v>
      </c>
      <c r="AV193" s="54">
        <v>7335</v>
      </c>
      <c r="AW193" s="490"/>
      <c r="AX193" s="512">
        <v>70</v>
      </c>
      <c r="AY193" s="54">
        <v>11</v>
      </c>
      <c r="AZ193" s="54">
        <v>71</v>
      </c>
      <c r="BA193" s="512">
        <f t="shared" si="407"/>
        <v>11</v>
      </c>
      <c r="BB193" s="512" t="str">
        <f t="shared" si="408"/>
        <v>70_11</v>
      </c>
      <c r="BC193" s="54">
        <v>7482</v>
      </c>
      <c r="BD193" s="490"/>
      <c r="BE193" s="512">
        <v>70</v>
      </c>
      <c r="BF193" s="54">
        <v>11</v>
      </c>
      <c r="BG193" s="54">
        <v>71</v>
      </c>
      <c r="BH193" s="512">
        <f t="shared" si="409"/>
        <v>11</v>
      </c>
      <c r="BI193" s="512" t="str">
        <f t="shared" si="410"/>
        <v>70_11</v>
      </c>
      <c r="BJ193" s="54">
        <v>7632</v>
      </c>
      <c r="BK193" s="54"/>
      <c r="BL193" s="512">
        <v>70</v>
      </c>
      <c r="BM193" s="54">
        <v>11</v>
      </c>
      <c r="BN193" s="54">
        <v>71</v>
      </c>
      <c r="BO193" s="512">
        <f t="shared" si="302"/>
        <v>11</v>
      </c>
      <c r="BP193" s="512" t="str">
        <f t="shared" si="303"/>
        <v>70_11</v>
      </c>
      <c r="BQ193" s="54">
        <v>7937</v>
      </c>
      <c r="BR193" s="513"/>
      <c r="BS193" s="54">
        <v>70</v>
      </c>
      <c r="BT193" s="54">
        <v>11</v>
      </c>
      <c r="BU193" s="54">
        <v>71</v>
      </c>
      <c r="BV193" s="512">
        <f t="shared" si="333"/>
        <v>11</v>
      </c>
      <c r="BW193" s="512" t="str">
        <f t="shared" si="334"/>
        <v>70_11</v>
      </c>
      <c r="BX193" s="514" t="str">
        <f t="shared" si="335"/>
        <v>70_11</v>
      </c>
      <c r="BY193" s="514">
        <f t="shared" si="297"/>
        <v>7632</v>
      </c>
      <c r="BZ193" s="514">
        <f t="shared" si="304"/>
        <v>7937</v>
      </c>
      <c r="CA193" s="605">
        <f t="shared" si="305"/>
        <v>7784.5</v>
      </c>
      <c r="CB193" s="515">
        <f t="shared" si="336"/>
        <v>49.741214057507989</v>
      </c>
      <c r="CC193" s="5"/>
      <c r="CD193" s="5"/>
      <c r="CE193" s="5"/>
      <c r="CF193" s="5"/>
      <c r="CG193" s="5"/>
      <c r="CH193" s="5"/>
      <c r="CI193" s="6"/>
    </row>
    <row r="194" spans="1:87" ht="10.5" customHeight="1" x14ac:dyDescent="0.25">
      <c r="A194" s="54">
        <v>70</v>
      </c>
      <c r="B194" s="54">
        <v>12</v>
      </c>
      <c r="C194" s="54">
        <v>72</v>
      </c>
      <c r="D194" s="512">
        <f t="shared" si="337"/>
        <v>12</v>
      </c>
      <c r="E194" s="512" t="str">
        <f t="shared" si="338"/>
        <v>70_12</v>
      </c>
      <c r="F194" s="512">
        <v>6229</v>
      </c>
      <c r="G194" s="457"/>
      <c r="H194" s="54">
        <v>70</v>
      </c>
      <c r="I194" s="54">
        <v>12</v>
      </c>
      <c r="J194" s="54">
        <v>72</v>
      </c>
      <c r="K194" s="512">
        <f t="shared" si="325"/>
        <v>12</v>
      </c>
      <c r="L194" s="512" t="str">
        <f t="shared" si="326"/>
        <v>70_12</v>
      </c>
      <c r="M194" s="512">
        <v>6441</v>
      </c>
      <c r="N194" s="457"/>
      <c r="O194" s="54">
        <v>70</v>
      </c>
      <c r="P194" s="54">
        <v>12</v>
      </c>
      <c r="Q194" s="54">
        <v>72</v>
      </c>
      <c r="R194" s="512">
        <f t="shared" si="327"/>
        <v>12</v>
      </c>
      <c r="S194" s="512" t="str">
        <f t="shared" si="328"/>
        <v>70_12</v>
      </c>
      <c r="T194" s="512">
        <v>6644</v>
      </c>
      <c r="U194" s="66"/>
      <c r="V194" s="54">
        <v>70</v>
      </c>
      <c r="W194" s="54">
        <v>12</v>
      </c>
      <c r="X194" s="54">
        <v>72</v>
      </c>
      <c r="Y194" s="512">
        <f t="shared" si="318"/>
        <v>12</v>
      </c>
      <c r="Z194" s="512" t="str">
        <f t="shared" si="319"/>
        <v>70_12</v>
      </c>
      <c r="AA194" s="512">
        <v>6790</v>
      </c>
      <c r="AB194" s="513"/>
      <c r="AC194" s="54">
        <v>70</v>
      </c>
      <c r="AD194" s="54">
        <v>12</v>
      </c>
      <c r="AE194" s="54">
        <v>72</v>
      </c>
      <c r="AF194" s="512">
        <f t="shared" si="411"/>
        <v>12</v>
      </c>
      <c r="AG194" s="512" t="str">
        <f t="shared" si="320"/>
        <v>70_12</v>
      </c>
      <c r="AH194" s="512">
        <v>7007</v>
      </c>
      <c r="AI194" s="512"/>
      <c r="AJ194" s="512">
        <v>70</v>
      </c>
      <c r="AK194" s="54">
        <v>12</v>
      </c>
      <c r="AL194" s="54">
        <v>72</v>
      </c>
      <c r="AM194" s="512">
        <f t="shared" si="403"/>
        <v>12</v>
      </c>
      <c r="AN194" s="512" t="str">
        <f t="shared" si="404"/>
        <v>70_12</v>
      </c>
      <c r="AO194" s="54">
        <v>7217</v>
      </c>
      <c r="AP194" s="490"/>
      <c r="AQ194" s="512">
        <v>70</v>
      </c>
      <c r="AR194" s="54">
        <v>12</v>
      </c>
      <c r="AS194" s="54">
        <v>72</v>
      </c>
      <c r="AT194" s="512">
        <f t="shared" si="405"/>
        <v>12</v>
      </c>
      <c r="AU194" s="512" t="str">
        <f t="shared" si="406"/>
        <v>70_12</v>
      </c>
      <c r="AV194" s="54">
        <v>7434</v>
      </c>
      <c r="AW194" s="490"/>
      <c r="AX194" s="512">
        <v>70</v>
      </c>
      <c r="AY194" s="54">
        <v>12</v>
      </c>
      <c r="AZ194" s="54">
        <v>72</v>
      </c>
      <c r="BA194" s="512">
        <f t="shared" si="407"/>
        <v>12</v>
      </c>
      <c r="BB194" s="512" t="str">
        <f t="shared" si="408"/>
        <v>70_12</v>
      </c>
      <c r="BC194" s="54">
        <v>7583</v>
      </c>
      <c r="BD194" s="490"/>
      <c r="BE194" s="512">
        <v>70</v>
      </c>
      <c r="BF194" s="54">
        <v>12</v>
      </c>
      <c r="BG194" s="54">
        <v>72</v>
      </c>
      <c r="BH194" s="512">
        <f t="shared" si="409"/>
        <v>12</v>
      </c>
      <c r="BI194" s="512" t="str">
        <f t="shared" si="410"/>
        <v>70_12</v>
      </c>
      <c r="BJ194" s="54">
        <v>7735</v>
      </c>
      <c r="BK194" s="54"/>
      <c r="BL194" s="512">
        <v>70</v>
      </c>
      <c r="BM194" s="54">
        <v>12</v>
      </c>
      <c r="BN194" s="54">
        <v>72</v>
      </c>
      <c r="BO194" s="512">
        <f t="shared" si="302"/>
        <v>12</v>
      </c>
      <c r="BP194" s="512" t="str">
        <f t="shared" si="303"/>
        <v>70_12</v>
      </c>
      <c r="BQ194" s="54">
        <v>8044</v>
      </c>
      <c r="BR194" s="513"/>
      <c r="BS194" s="54">
        <v>70</v>
      </c>
      <c r="BT194" s="54">
        <v>12</v>
      </c>
      <c r="BU194" s="54">
        <v>72</v>
      </c>
      <c r="BV194" s="512">
        <f t="shared" si="333"/>
        <v>12</v>
      </c>
      <c r="BW194" s="512" t="str">
        <f t="shared" si="334"/>
        <v>70_12</v>
      </c>
      <c r="BX194" s="514" t="str">
        <f t="shared" si="335"/>
        <v>70_12</v>
      </c>
      <c r="BY194" s="514">
        <f t="shared" si="297"/>
        <v>7735</v>
      </c>
      <c r="BZ194" s="514">
        <f t="shared" si="304"/>
        <v>8044</v>
      </c>
      <c r="CA194" s="605">
        <f t="shared" si="305"/>
        <v>7889.5</v>
      </c>
      <c r="CB194" s="515">
        <f t="shared" si="336"/>
        <v>50.412140575079874</v>
      </c>
      <c r="CC194" s="5"/>
      <c r="CD194" s="5"/>
      <c r="CE194" s="5"/>
      <c r="CF194" s="5"/>
      <c r="CG194" s="5"/>
      <c r="CH194" s="5"/>
      <c r="CI194" s="6"/>
    </row>
    <row r="195" spans="1:87" ht="10.5" customHeight="1" x14ac:dyDescent="0.25">
      <c r="A195" s="54">
        <v>70</v>
      </c>
      <c r="B195" s="54">
        <v>13</v>
      </c>
      <c r="C195" s="54">
        <v>73</v>
      </c>
      <c r="D195" s="512">
        <f t="shared" si="337"/>
        <v>13</v>
      </c>
      <c r="E195" s="512" t="str">
        <f t="shared" si="338"/>
        <v>70_13</v>
      </c>
      <c r="F195" s="512">
        <v>6311</v>
      </c>
      <c r="G195" s="457"/>
      <c r="H195" s="54">
        <v>70</v>
      </c>
      <c r="I195" s="54">
        <v>13</v>
      </c>
      <c r="J195" s="54">
        <v>73</v>
      </c>
      <c r="K195" s="512">
        <f t="shared" si="325"/>
        <v>13</v>
      </c>
      <c r="L195" s="512" t="str">
        <f t="shared" si="326"/>
        <v>70_13</v>
      </c>
      <c r="M195" s="512">
        <v>6526</v>
      </c>
      <c r="N195" s="457"/>
      <c r="O195" s="54">
        <v>70</v>
      </c>
      <c r="P195" s="54">
        <v>13</v>
      </c>
      <c r="Q195" s="54">
        <v>73</v>
      </c>
      <c r="R195" s="512">
        <f t="shared" si="327"/>
        <v>13</v>
      </c>
      <c r="S195" s="512" t="str">
        <f t="shared" si="328"/>
        <v>70_13</v>
      </c>
      <c r="T195" s="512">
        <v>6732</v>
      </c>
      <c r="U195" s="66"/>
      <c r="V195" s="54">
        <v>70</v>
      </c>
      <c r="W195" s="54">
        <v>13</v>
      </c>
      <c r="X195" s="54">
        <v>73</v>
      </c>
      <c r="Y195" s="512">
        <f t="shared" si="318"/>
        <v>13</v>
      </c>
      <c r="Z195" s="512" t="str">
        <f t="shared" si="319"/>
        <v>70_13</v>
      </c>
      <c r="AA195" s="512">
        <v>6880</v>
      </c>
      <c r="AB195" s="513"/>
      <c r="AC195" s="54">
        <v>70</v>
      </c>
      <c r="AD195" s="54">
        <v>13</v>
      </c>
      <c r="AE195" s="54">
        <v>73</v>
      </c>
      <c r="AF195" s="512">
        <f t="shared" si="411"/>
        <v>13</v>
      </c>
      <c r="AG195" s="512" t="str">
        <f t="shared" si="320"/>
        <v>70_13</v>
      </c>
      <c r="AH195" s="512">
        <v>7100</v>
      </c>
      <c r="AI195" s="512"/>
      <c r="AJ195" s="512">
        <v>70</v>
      </c>
      <c r="AK195" s="54">
        <v>13</v>
      </c>
      <c r="AL195" s="54">
        <v>73</v>
      </c>
      <c r="AM195" s="512">
        <f t="shared" si="403"/>
        <v>13</v>
      </c>
      <c r="AN195" s="512" t="str">
        <f t="shared" si="404"/>
        <v>70_13</v>
      </c>
      <c r="AO195" s="54">
        <v>7313</v>
      </c>
      <c r="AP195" s="490"/>
      <c r="AQ195" s="512">
        <v>70</v>
      </c>
      <c r="AR195" s="54">
        <v>13</v>
      </c>
      <c r="AS195" s="54">
        <v>73</v>
      </c>
      <c r="AT195" s="512">
        <f t="shared" si="405"/>
        <v>13</v>
      </c>
      <c r="AU195" s="512" t="str">
        <f t="shared" si="406"/>
        <v>70_13</v>
      </c>
      <c r="AV195" s="54">
        <v>7532</v>
      </c>
      <c r="AW195" s="490"/>
      <c r="AX195" s="512">
        <v>70</v>
      </c>
      <c r="AY195" s="54">
        <v>13</v>
      </c>
      <c r="AZ195" s="54">
        <v>73</v>
      </c>
      <c r="BA195" s="512">
        <f t="shared" si="407"/>
        <v>13</v>
      </c>
      <c r="BB195" s="512" t="str">
        <f t="shared" si="408"/>
        <v>70_13</v>
      </c>
      <c r="BC195" s="54">
        <v>7683</v>
      </c>
      <c r="BD195" s="490"/>
      <c r="BE195" s="512">
        <v>70</v>
      </c>
      <c r="BF195" s="54">
        <v>13</v>
      </c>
      <c r="BG195" s="54">
        <v>73</v>
      </c>
      <c r="BH195" s="512">
        <f t="shared" si="409"/>
        <v>13</v>
      </c>
      <c r="BI195" s="512" t="str">
        <f t="shared" si="410"/>
        <v>70_13</v>
      </c>
      <c r="BJ195" s="54">
        <v>7837</v>
      </c>
      <c r="BK195" s="54"/>
      <c r="BL195" s="512">
        <v>70</v>
      </c>
      <c r="BM195" s="54">
        <v>13</v>
      </c>
      <c r="BN195" s="54">
        <v>73</v>
      </c>
      <c r="BO195" s="512">
        <f t="shared" si="302"/>
        <v>13</v>
      </c>
      <c r="BP195" s="512" t="str">
        <f t="shared" si="303"/>
        <v>70_13</v>
      </c>
      <c r="BQ195" s="54">
        <v>8150</v>
      </c>
      <c r="BR195" s="513"/>
      <c r="BS195" s="54">
        <v>70</v>
      </c>
      <c r="BT195" s="54">
        <v>13</v>
      </c>
      <c r="BU195" s="54">
        <v>73</v>
      </c>
      <c r="BV195" s="512">
        <f t="shared" si="333"/>
        <v>13</v>
      </c>
      <c r="BW195" s="512" t="str">
        <f t="shared" si="334"/>
        <v>70_13</v>
      </c>
      <c r="BX195" s="514" t="str">
        <f t="shared" si="335"/>
        <v>70_13</v>
      </c>
      <c r="BY195" s="514">
        <f t="shared" si="297"/>
        <v>7837</v>
      </c>
      <c r="BZ195" s="514">
        <f t="shared" si="304"/>
        <v>8150</v>
      </c>
      <c r="CA195" s="605">
        <f t="shared" si="305"/>
        <v>7993.5</v>
      </c>
      <c r="CB195" s="515">
        <f t="shared" si="336"/>
        <v>51.076677316293932</v>
      </c>
      <c r="CC195" s="5"/>
      <c r="CD195" s="5"/>
      <c r="CE195" s="5"/>
      <c r="CF195" s="5"/>
      <c r="CG195" s="5"/>
      <c r="CH195" s="5"/>
      <c r="CI195" s="6"/>
    </row>
    <row r="196" spans="1:87" ht="10.5" customHeight="1" x14ac:dyDescent="0.25">
      <c r="A196" s="54">
        <v>70</v>
      </c>
      <c r="B196" s="54">
        <v>14</v>
      </c>
      <c r="C196" s="54">
        <v>74</v>
      </c>
      <c r="D196" s="512">
        <f t="shared" si="337"/>
        <v>14</v>
      </c>
      <c r="E196" s="512" t="str">
        <f t="shared" si="338"/>
        <v>70_14</v>
      </c>
      <c r="F196" s="512">
        <v>6396</v>
      </c>
      <c r="G196" s="457"/>
      <c r="H196" s="54">
        <v>70</v>
      </c>
      <c r="I196" s="54">
        <v>14</v>
      </c>
      <c r="J196" s="54">
        <v>74</v>
      </c>
      <c r="K196" s="512">
        <f t="shared" si="325"/>
        <v>14</v>
      </c>
      <c r="L196" s="512" t="str">
        <f t="shared" si="326"/>
        <v>70_14</v>
      </c>
      <c r="M196" s="512">
        <v>6613</v>
      </c>
      <c r="N196" s="457"/>
      <c r="O196" s="54">
        <v>70</v>
      </c>
      <c r="P196" s="54">
        <v>14</v>
      </c>
      <c r="Q196" s="54">
        <v>74</v>
      </c>
      <c r="R196" s="512">
        <f t="shared" si="327"/>
        <v>14</v>
      </c>
      <c r="S196" s="512" t="str">
        <f t="shared" si="328"/>
        <v>70_14</v>
      </c>
      <c r="T196" s="512">
        <v>6821</v>
      </c>
      <c r="U196" s="457"/>
      <c r="V196" s="54">
        <v>70</v>
      </c>
      <c r="W196" s="54">
        <v>14</v>
      </c>
      <c r="X196" s="54">
        <v>74</v>
      </c>
      <c r="Y196" s="512">
        <f t="shared" si="318"/>
        <v>14</v>
      </c>
      <c r="Z196" s="512" t="str">
        <f t="shared" si="319"/>
        <v>70_14</v>
      </c>
      <c r="AA196" s="512">
        <v>6971</v>
      </c>
      <c r="AB196" s="513"/>
      <c r="AC196" s="54">
        <v>70</v>
      </c>
      <c r="AD196" s="54">
        <v>14</v>
      </c>
      <c r="AE196" s="54">
        <v>74</v>
      </c>
      <c r="AF196" s="512">
        <f t="shared" si="411"/>
        <v>14</v>
      </c>
      <c r="AG196" s="512" t="str">
        <f t="shared" si="320"/>
        <v>70_14</v>
      </c>
      <c r="AH196" s="512">
        <v>7194</v>
      </c>
      <c r="AI196" s="512"/>
      <c r="AJ196" s="512">
        <v>70</v>
      </c>
      <c r="AK196" s="54">
        <v>14</v>
      </c>
      <c r="AL196" s="54">
        <v>74</v>
      </c>
      <c r="AM196" s="512">
        <f t="shared" si="403"/>
        <v>14</v>
      </c>
      <c r="AN196" s="512" t="str">
        <f t="shared" si="404"/>
        <v>70_14</v>
      </c>
      <c r="AO196" s="54">
        <v>7410</v>
      </c>
      <c r="AP196" s="490"/>
      <c r="AQ196" s="512">
        <v>70</v>
      </c>
      <c r="AR196" s="54">
        <v>14</v>
      </c>
      <c r="AS196" s="54">
        <v>74</v>
      </c>
      <c r="AT196" s="512">
        <f t="shared" si="405"/>
        <v>14</v>
      </c>
      <c r="AU196" s="512" t="str">
        <f t="shared" si="406"/>
        <v>70_14</v>
      </c>
      <c r="AV196" s="54">
        <v>7632</v>
      </c>
      <c r="AW196" s="490"/>
      <c r="AX196" s="512">
        <v>70</v>
      </c>
      <c r="AY196" s="54">
        <v>14</v>
      </c>
      <c r="AZ196" s="54">
        <v>74</v>
      </c>
      <c r="BA196" s="512">
        <f t="shared" si="407"/>
        <v>14</v>
      </c>
      <c r="BB196" s="512" t="str">
        <f t="shared" si="408"/>
        <v>70_14</v>
      </c>
      <c r="BC196" s="54">
        <v>7785</v>
      </c>
      <c r="BD196" s="490"/>
      <c r="BE196" s="512">
        <v>70</v>
      </c>
      <c r="BF196" s="54">
        <v>14</v>
      </c>
      <c r="BG196" s="54">
        <v>74</v>
      </c>
      <c r="BH196" s="512">
        <f t="shared" si="409"/>
        <v>14</v>
      </c>
      <c r="BI196" s="512" t="str">
        <f t="shared" si="410"/>
        <v>70_14</v>
      </c>
      <c r="BJ196" s="54">
        <v>7941</v>
      </c>
      <c r="BK196" s="54"/>
      <c r="BL196" s="512">
        <v>70</v>
      </c>
      <c r="BM196" s="54">
        <v>14</v>
      </c>
      <c r="BN196" s="54">
        <v>74</v>
      </c>
      <c r="BO196" s="512">
        <f t="shared" si="302"/>
        <v>14</v>
      </c>
      <c r="BP196" s="512" t="str">
        <f t="shared" si="303"/>
        <v>70_14</v>
      </c>
      <c r="BQ196" s="54">
        <v>8259</v>
      </c>
      <c r="BR196" s="513"/>
      <c r="BS196" s="54">
        <v>70</v>
      </c>
      <c r="BT196" s="54">
        <v>14</v>
      </c>
      <c r="BU196" s="54">
        <v>74</v>
      </c>
      <c r="BV196" s="512">
        <f t="shared" si="333"/>
        <v>14</v>
      </c>
      <c r="BW196" s="512" t="str">
        <f t="shared" si="334"/>
        <v>70_14</v>
      </c>
      <c r="BX196" s="514" t="str">
        <f t="shared" si="335"/>
        <v>70_14</v>
      </c>
      <c r="BY196" s="514">
        <f t="shared" si="297"/>
        <v>7941</v>
      </c>
      <c r="BZ196" s="514">
        <f t="shared" si="304"/>
        <v>8259</v>
      </c>
      <c r="CA196" s="605">
        <f t="shared" si="305"/>
        <v>8100</v>
      </c>
      <c r="CB196" s="515">
        <f t="shared" si="336"/>
        <v>51.757188498402556</v>
      </c>
      <c r="CC196" s="5"/>
      <c r="CD196" s="5"/>
      <c r="CE196" s="5"/>
      <c r="CF196" s="5"/>
      <c r="CG196" s="5"/>
      <c r="CH196" s="5"/>
      <c r="CI196" s="6"/>
    </row>
    <row r="197" spans="1:87" ht="10.5" customHeight="1" x14ac:dyDescent="0.25">
      <c r="A197" s="54">
        <v>75</v>
      </c>
      <c r="B197" s="54">
        <v>0</v>
      </c>
      <c r="C197" s="54">
        <v>56</v>
      </c>
      <c r="D197" s="512">
        <f t="shared" si="337"/>
        <v>0</v>
      </c>
      <c r="E197" s="512" t="str">
        <f t="shared" si="338"/>
        <v>75_0</v>
      </c>
      <c r="F197" s="512">
        <v>5034</v>
      </c>
      <c r="G197" s="457"/>
      <c r="H197" s="54">
        <v>75</v>
      </c>
      <c r="I197" s="54">
        <v>0</v>
      </c>
      <c r="J197" s="54">
        <v>56</v>
      </c>
      <c r="K197" s="512">
        <f t="shared" si="325"/>
        <v>0</v>
      </c>
      <c r="L197" s="512" t="str">
        <f t="shared" si="326"/>
        <v>75_0</v>
      </c>
      <c r="M197" s="512">
        <v>5205</v>
      </c>
      <c r="N197" s="457"/>
      <c r="O197" s="54">
        <v>75</v>
      </c>
      <c r="P197" s="54">
        <v>0</v>
      </c>
      <c r="Q197" s="54">
        <v>56</v>
      </c>
      <c r="R197" s="512">
        <f t="shared" si="327"/>
        <v>0</v>
      </c>
      <c r="S197" s="512" t="str">
        <f t="shared" si="328"/>
        <v>75_0</v>
      </c>
      <c r="T197" s="512">
        <v>5369</v>
      </c>
      <c r="U197" s="66"/>
      <c r="V197" s="54">
        <v>75</v>
      </c>
      <c r="W197" s="54">
        <v>0</v>
      </c>
      <c r="X197" s="54">
        <v>56</v>
      </c>
      <c r="Y197" s="512">
        <f t="shared" si="318"/>
        <v>0</v>
      </c>
      <c r="Z197" s="512" t="str">
        <f t="shared" si="319"/>
        <v>75_0</v>
      </c>
      <c r="AA197" s="512">
        <v>5487</v>
      </c>
      <c r="AB197" s="513"/>
      <c r="AC197" s="54">
        <v>75</v>
      </c>
      <c r="AD197" s="54">
        <v>0</v>
      </c>
      <c r="AE197" s="54">
        <v>56</v>
      </c>
      <c r="AF197" s="512">
        <f t="shared" si="411"/>
        <v>0</v>
      </c>
      <c r="AG197" s="512" t="str">
        <f t="shared" si="320"/>
        <v>75_0</v>
      </c>
      <c r="AH197" s="512">
        <v>5663</v>
      </c>
      <c r="AI197" s="512"/>
      <c r="AJ197" s="512">
        <v>75</v>
      </c>
      <c r="AK197" s="54">
        <v>0</v>
      </c>
      <c r="AL197" s="54">
        <v>56</v>
      </c>
      <c r="AM197" s="512">
        <f t="shared" si="403"/>
        <v>0</v>
      </c>
      <c r="AN197" s="512" t="str">
        <f t="shared" si="404"/>
        <v>75_0</v>
      </c>
      <c r="AO197" s="54">
        <v>5833</v>
      </c>
      <c r="AP197" s="490"/>
      <c r="AQ197" s="512">
        <v>75</v>
      </c>
      <c r="AR197" s="54">
        <v>0</v>
      </c>
      <c r="AS197" s="54">
        <v>56</v>
      </c>
      <c r="AT197" s="512">
        <f t="shared" si="405"/>
        <v>0</v>
      </c>
      <c r="AU197" s="512" t="str">
        <f t="shared" si="406"/>
        <v>75_0</v>
      </c>
      <c r="AV197" s="54">
        <v>6008</v>
      </c>
      <c r="AW197" s="490"/>
      <c r="AX197" s="512">
        <v>75</v>
      </c>
      <c r="AY197" s="54">
        <v>0</v>
      </c>
      <c r="AZ197" s="54">
        <v>56</v>
      </c>
      <c r="BA197" s="512">
        <f t="shared" si="407"/>
        <v>0</v>
      </c>
      <c r="BB197" s="512" t="str">
        <f t="shared" si="408"/>
        <v>75_0</v>
      </c>
      <c r="BC197" s="54">
        <v>6128</v>
      </c>
      <c r="BD197" s="490"/>
      <c r="BE197" s="512">
        <v>75</v>
      </c>
      <c r="BF197" s="54">
        <v>0</v>
      </c>
      <c r="BG197" s="54">
        <v>56</v>
      </c>
      <c r="BH197" s="512">
        <f t="shared" si="409"/>
        <v>0</v>
      </c>
      <c r="BI197" s="512" t="str">
        <f t="shared" si="410"/>
        <v>75_0</v>
      </c>
      <c r="BJ197" s="54">
        <v>6251</v>
      </c>
      <c r="BK197" s="54"/>
      <c r="BL197" s="512">
        <v>75</v>
      </c>
      <c r="BM197" s="54">
        <v>0</v>
      </c>
      <c r="BN197" s="54">
        <v>56</v>
      </c>
      <c r="BO197" s="512">
        <f t="shared" si="302"/>
        <v>0</v>
      </c>
      <c r="BP197" s="512" t="str">
        <f t="shared" si="303"/>
        <v>75_0</v>
      </c>
      <c r="BQ197" s="54">
        <v>6501</v>
      </c>
      <c r="BR197" s="513"/>
      <c r="BS197" s="54">
        <v>75</v>
      </c>
      <c r="BT197" s="54">
        <v>0</v>
      </c>
      <c r="BU197" s="54">
        <v>56</v>
      </c>
      <c r="BV197" s="512">
        <f t="shared" si="333"/>
        <v>0</v>
      </c>
      <c r="BW197" s="512" t="str">
        <f t="shared" si="334"/>
        <v>75_0</v>
      </c>
      <c r="BX197" s="514" t="str">
        <f t="shared" si="335"/>
        <v>75_0</v>
      </c>
      <c r="BY197" s="514">
        <f t="shared" si="297"/>
        <v>6251</v>
      </c>
      <c r="BZ197" s="514">
        <f t="shared" si="304"/>
        <v>6501</v>
      </c>
      <c r="CA197" s="605">
        <f t="shared" si="305"/>
        <v>6376</v>
      </c>
      <c r="CB197" s="515">
        <f t="shared" si="336"/>
        <v>40.741214057507989</v>
      </c>
      <c r="CC197" s="5"/>
      <c r="CD197" s="5"/>
      <c r="CE197" s="5"/>
      <c r="CF197" s="5"/>
      <c r="CG197" s="5"/>
      <c r="CH197" s="5"/>
      <c r="CI197" s="6"/>
    </row>
    <row r="198" spans="1:87" ht="10.5" customHeight="1" x14ac:dyDescent="0.25">
      <c r="A198" s="54">
        <v>75</v>
      </c>
      <c r="B198" s="54">
        <v>1</v>
      </c>
      <c r="C198" s="54">
        <v>59</v>
      </c>
      <c r="D198" s="512">
        <f t="shared" si="337"/>
        <v>1</v>
      </c>
      <c r="E198" s="512" t="str">
        <f t="shared" si="338"/>
        <v>75_1</v>
      </c>
      <c r="F198" s="512">
        <v>5231</v>
      </c>
      <c r="G198" s="457"/>
      <c r="H198" s="54">
        <v>75</v>
      </c>
      <c r="I198" s="54">
        <v>1</v>
      </c>
      <c r="J198" s="54">
        <v>59</v>
      </c>
      <c r="K198" s="512">
        <f t="shared" si="325"/>
        <v>1</v>
      </c>
      <c r="L198" s="512" t="str">
        <f t="shared" si="326"/>
        <v>75_1</v>
      </c>
      <c r="M198" s="512">
        <v>5409</v>
      </c>
      <c r="N198" s="457"/>
      <c r="O198" s="54">
        <v>75</v>
      </c>
      <c r="P198" s="54">
        <v>1</v>
      </c>
      <c r="Q198" s="54">
        <v>59</v>
      </c>
      <c r="R198" s="512">
        <f t="shared" si="327"/>
        <v>1</v>
      </c>
      <c r="S198" s="512" t="str">
        <f t="shared" si="328"/>
        <v>75_1</v>
      </c>
      <c r="T198" s="512">
        <v>5579</v>
      </c>
      <c r="U198" s="66"/>
      <c r="V198" s="54">
        <v>75</v>
      </c>
      <c r="W198" s="54">
        <v>1</v>
      </c>
      <c r="X198" s="54">
        <v>59</v>
      </c>
      <c r="Y198" s="512">
        <f t="shared" si="318"/>
        <v>1</v>
      </c>
      <c r="Z198" s="512" t="str">
        <f t="shared" si="319"/>
        <v>75_1</v>
      </c>
      <c r="AA198" s="512">
        <v>5702</v>
      </c>
      <c r="AB198" s="513"/>
      <c r="AC198" s="54">
        <v>75</v>
      </c>
      <c r="AD198" s="54">
        <v>1</v>
      </c>
      <c r="AE198" s="54">
        <v>59</v>
      </c>
      <c r="AF198" s="512">
        <f t="shared" si="411"/>
        <v>1</v>
      </c>
      <c r="AG198" s="512" t="str">
        <f t="shared" si="320"/>
        <v>75_1</v>
      </c>
      <c r="AH198" s="512">
        <v>5884</v>
      </c>
      <c r="AI198" s="512"/>
      <c r="AJ198" s="512">
        <v>75</v>
      </c>
      <c r="AK198" s="54">
        <v>1</v>
      </c>
      <c r="AL198" s="54">
        <v>59</v>
      </c>
      <c r="AM198" s="512">
        <f t="shared" si="403"/>
        <v>1</v>
      </c>
      <c r="AN198" s="512" t="str">
        <f t="shared" si="404"/>
        <v>75_1</v>
      </c>
      <c r="AO198" s="54">
        <v>6061</v>
      </c>
      <c r="AP198" s="490"/>
      <c r="AQ198" s="512">
        <v>75</v>
      </c>
      <c r="AR198" s="54">
        <v>1</v>
      </c>
      <c r="AS198" s="54">
        <v>59</v>
      </c>
      <c r="AT198" s="512">
        <f t="shared" si="405"/>
        <v>1</v>
      </c>
      <c r="AU198" s="512" t="str">
        <f t="shared" si="406"/>
        <v>75_1</v>
      </c>
      <c r="AV198" s="54">
        <v>6243</v>
      </c>
      <c r="AW198" s="490"/>
      <c r="AX198" s="512">
        <v>75</v>
      </c>
      <c r="AY198" s="54">
        <v>1</v>
      </c>
      <c r="AZ198" s="54">
        <v>59</v>
      </c>
      <c r="BA198" s="512">
        <f t="shared" si="407"/>
        <v>1</v>
      </c>
      <c r="BB198" s="512" t="str">
        <f t="shared" si="408"/>
        <v>75_1</v>
      </c>
      <c r="BC198" s="54">
        <v>6368</v>
      </c>
      <c r="BD198" s="490"/>
      <c r="BE198" s="512">
        <v>75</v>
      </c>
      <c r="BF198" s="54">
        <v>1</v>
      </c>
      <c r="BG198" s="54">
        <v>59</v>
      </c>
      <c r="BH198" s="512">
        <f t="shared" si="409"/>
        <v>1</v>
      </c>
      <c r="BI198" s="512" t="str">
        <f t="shared" si="410"/>
        <v>75_1</v>
      </c>
      <c r="BJ198" s="54">
        <v>6495</v>
      </c>
      <c r="BK198" s="54"/>
      <c r="BL198" s="512">
        <v>75</v>
      </c>
      <c r="BM198" s="54">
        <v>1</v>
      </c>
      <c r="BN198" s="54">
        <v>59</v>
      </c>
      <c r="BO198" s="512">
        <f t="shared" si="302"/>
        <v>1</v>
      </c>
      <c r="BP198" s="512" t="str">
        <f t="shared" si="303"/>
        <v>75_1</v>
      </c>
      <c r="BQ198" s="54">
        <v>6755</v>
      </c>
      <c r="BR198" s="513"/>
      <c r="BS198" s="54">
        <v>75</v>
      </c>
      <c r="BT198" s="54">
        <v>1</v>
      </c>
      <c r="BU198" s="54">
        <v>59</v>
      </c>
      <c r="BV198" s="512">
        <f t="shared" si="333"/>
        <v>1</v>
      </c>
      <c r="BW198" s="512" t="str">
        <f t="shared" si="334"/>
        <v>75_1</v>
      </c>
      <c r="BX198" s="514" t="str">
        <f t="shared" si="335"/>
        <v>75_1</v>
      </c>
      <c r="BY198" s="514">
        <f t="shared" si="297"/>
        <v>6495</v>
      </c>
      <c r="BZ198" s="514">
        <f t="shared" si="304"/>
        <v>6755</v>
      </c>
      <c r="CA198" s="605">
        <f t="shared" si="305"/>
        <v>6625</v>
      </c>
      <c r="CB198" s="515">
        <f t="shared" si="336"/>
        <v>42.332268370607032</v>
      </c>
      <c r="CC198" s="5"/>
      <c r="CD198" s="5"/>
      <c r="CE198" s="5"/>
      <c r="CF198" s="5"/>
      <c r="CG198" s="5"/>
      <c r="CH198" s="5"/>
      <c r="CI198" s="6"/>
    </row>
    <row r="199" spans="1:87" ht="10.5" customHeight="1" x14ac:dyDescent="0.25">
      <c r="A199" s="54">
        <v>75</v>
      </c>
      <c r="B199" s="54">
        <v>2</v>
      </c>
      <c r="C199" s="54">
        <v>62</v>
      </c>
      <c r="D199" s="512">
        <f t="shared" si="337"/>
        <v>2</v>
      </c>
      <c r="E199" s="512" t="str">
        <f t="shared" si="338"/>
        <v>75_2</v>
      </c>
      <c r="F199" s="512">
        <v>5430</v>
      </c>
      <c r="G199" s="457"/>
      <c r="H199" s="54">
        <v>75</v>
      </c>
      <c r="I199" s="54">
        <v>2</v>
      </c>
      <c r="J199" s="54">
        <v>62</v>
      </c>
      <c r="K199" s="512">
        <f t="shared" si="325"/>
        <v>2</v>
      </c>
      <c r="L199" s="512" t="str">
        <f t="shared" si="326"/>
        <v>75_2</v>
      </c>
      <c r="M199" s="512">
        <v>5615</v>
      </c>
      <c r="N199" s="457"/>
      <c r="O199" s="54">
        <v>75</v>
      </c>
      <c r="P199" s="54">
        <v>2</v>
      </c>
      <c r="Q199" s="54">
        <v>62</v>
      </c>
      <c r="R199" s="512">
        <f t="shared" si="327"/>
        <v>2</v>
      </c>
      <c r="S199" s="512" t="str">
        <f t="shared" si="328"/>
        <v>75_2</v>
      </c>
      <c r="T199" s="512">
        <v>5792</v>
      </c>
      <c r="U199" s="457"/>
      <c r="V199" s="54">
        <v>75</v>
      </c>
      <c r="W199" s="54">
        <v>2</v>
      </c>
      <c r="X199" s="54">
        <v>62</v>
      </c>
      <c r="Y199" s="512">
        <f t="shared" si="318"/>
        <v>2</v>
      </c>
      <c r="Z199" s="512" t="str">
        <f t="shared" si="319"/>
        <v>75_2</v>
      </c>
      <c r="AA199" s="512">
        <v>5919</v>
      </c>
      <c r="AB199" s="513"/>
      <c r="AC199" s="54">
        <v>75</v>
      </c>
      <c r="AD199" s="54">
        <v>2</v>
      </c>
      <c r="AE199" s="54">
        <v>62</v>
      </c>
      <c r="AF199" s="512">
        <f t="shared" si="411"/>
        <v>2</v>
      </c>
      <c r="AG199" s="512" t="str">
        <f t="shared" si="320"/>
        <v>75_2</v>
      </c>
      <c r="AH199" s="512">
        <v>6108</v>
      </c>
      <c r="AI199" s="512"/>
      <c r="AJ199" s="512">
        <v>75</v>
      </c>
      <c r="AK199" s="54">
        <v>2</v>
      </c>
      <c r="AL199" s="54">
        <v>62</v>
      </c>
      <c r="AM199" s="512">
        <f t="shared" si="403"/>
        <v>2</v>
      </c>
      <c r="AN199" s="512" t="str">
        <f t="shared" si="404"/>
        <v>75_2</v>
      </c>
      <c r="AO199" s="54">
        <v>6291</v>
      </c>
      <c r="AP199" s="490"/>
      <c r="AQ199" s="512">
        <v>75</v>
      </c>
      <c r="AR199" s="54">
        <v>2</v>
      </c>
      <c r="AS199" s="54">
        <v>62</v>
      </c>
      <c r="AT199" s="512">
        <f t="shared" si="405"/>
        <v>2</v>
      </c>
      <c r="AU199" s="512" t="str">
        <f t="shared" si="406"/>
        <v>75_2</v>
      </c>
      <c r="AV199" s="54">
        <v>6480</v>
      </c>
      <c r="AW199" s="490"/>
      <c r="AX199" s="512">
        <v>75</v>
      </c>
      <c r="AY199" s="54">
        <v>2</v>
      </c>
      <c r="AZ199" s="54">
        <v>62</v>
      </c>
      <c r="BA199" s="512">
        <f t="shared" si="407"/>
        <v>2</v>
      </c>
      <c r="BB199" s="512" t="str">
        <f t="shared" si="408"/>
        <v>75_2</v>
      </c>
      <c r="BC199" s="54">
        <v>6610</v>
      </c>
      <c r="BD199" s="490"/>
      <c r="BE199" s="512">
        <v>75</v>
      </c>
      <c r="BF199" s="54">
        <v>2</v>
      </c>
      <c r="BG199" s="54">
        <v>62</v>
      </c>
      <c r="BH199" s="512">
        <f t="shared" si="409"/>
        <v>2</v>
      </c>
      <c r="BI199" s="512" t="str">
        <f t="shared" si="410"/>
        <v>75_2</v>
      </c>
      <c r="BJ199" s="54">
        <v>6742</v>
      </c>
      <c r="BK199" s="54"/>
      <c r="BL199" s="512">
        <v>75</v>
      </c>
      <c r="BM199" s="54">
        <v>2</v>
      </c>
      <c r="BN199" s="54">
        <v>62</v>
      </c>
      <c r="BO199" s="512">
        <f t="shared" si="302"/>
        <v>2</v>
      </c>
      <c r="BP199" s="512" t="str">
        <f t="shared" si="303"/>
        <v>75_2</v>
      </c>
      <c r="BQ199" s="54">
        <v>7012</v>
      </c>
      <c r="BR199" s="513"/>
      <c r="BS199" s="54">
        <v>75</v>
      </c>
      <c r="BT199" s="54">
        <v>2</v>
      </c>
      <c r="BU199" s="54">
        <v>62</v>
      </c>
      <c r="BV199" s="512">
        <f t="shared" si="333"/>
        <v>2</v>
      </c>
      <c r="BW199" s="512" t="str">
        <f t="shared" si="334"/>
        <v>75_2</v>
      </c>
      <c r="BX199" s="514" t="str">
        <f t="shared" si="335"/>
        <v>75_2</v>
      </c>
      <c r="BY199" s="514">
        <f t="shared" si="297"/>
        <v>6742</v>
      </c>
      <c r="BZ199" s="514">
        <f t="shared" si="304"/>
        <v>7012</v>
      </c>
      <c r="CA199" s="605">
        <f t="shared" si="305"/>
        <v>6877</v>
      </c>
      <c r="CB199" s="515">
        <f t="shared" si="336"/>
        <v>43.942492012779553</v>
      </c>
      <c r="CC199" s="5"/>
      <c r="CD199" s="5"/>
      <c r="CE199" s="5"/>
      <c r="CF199" s="5"/>
      <c r="CG199" s="5"/>
      <c r="CH199" s="5"/>
      <c r="CI199" s="6"/>
    </row>
    <row r="200" spans="1:87" ht="10.5" customHeight="1" x14ac:dyDescent="0.25">
      <c r="A200" s="54">
        <v>75</v>
      </c>
      <c r="B200" s="54">
        <v>3</v>
      </c>
      <c r="C200" s="54">
        <v>65</v>
      </c>
      <c r="D200" s="512">
        <f t="shared" si="337"/>
        <v>3</v>
      </c>
      <c r="E200" s="512" t="str">
        <f t="shared" si="338"/>
        <v>75_3</v>
      </c>
      <c r="F200" s="512">
        <v>5647</v>
      </c>
      <c r="G200" s="457"/>
      <c r="H200" s="54">
        <v>75</v>
      </c>
      <c r="I200" s="54">
        <v>3</v>
      </c>
      <c r="J200" s="54">
        <v>65</v>
      </c>
      <c r="K200" s="512">
        <f t="shared" si="325"/>
        <v>3</v>
      </c>
      <c r="L200" s="512" t="str">
        <f t="shared" si="326"/>
        <v>75_3</v>
      </c>
      <c r="M200" s="512">
        <v>5839</v>
      </c>
      <c r="N200" s="457"/>
      <c r="O200" s="54">
        <v>75</v>
      </c>
      <c r="P200" s="54">
        <v>3</v>
      </c>
      <c r="Q200" s="54">
        <v>65</v>
      </c>
      <c r="R200" s="512">
        <f t="shared" si="327"/>
        <v>3</v>
      </c>
      <c r="S200" s="512" t="str">
        <f t="shared" si="328"/>
        <v>75_3</v>
      </c>
      <c r="T200" s="512">
        <v>6023</v>
      </c>
      <c r="U200" s="66"/>
      <c r="V200" s="54">
        <v>75</v>
      </c>
      <c r="W200" s="54">
        <v>3</v>
      </c>
      <c r="X200" s="54">
        <v>65</v>
      </c>
      <c r="Y200" s="512">
        <f t="shared" si="318"/>
        <v>3</v>
      </c>
      <c r="Z200" s="512" t="str">
        <f t="shared" si="319"/>
        <v>75_3</v>
      </c>
      <c r="AA200" s="512">
        <v>6156</v>
      </c>
      <c r="AB200" s="513"/>
      <c r="AC200" s="54">
        <v>75</v>
      </c>
      <c r="AD200" s="54">
        <v>3</v>
      </c>
      <c r="AE200" s="54">
        <v>65</v>
      </c>
      <c r="AF200" s="512">
        <f t="shared" si="411"/>
        <v>3</v>
      </c>
      <c r="AG200" s="512" t="str">
        <f t="shared" si="320"/>
        <v>75_3</v>
      </c>
      <c r="AH200" s="512">
        <v>6353</v>
      </c>
      <c r="AI200" s="512"/>
      <c r="AJ200" s="512">
        <v>75</v>
      </c>
      <c r="AK200" s="54">
        <v>3</v>
      </c>
      <c r="AL200" s="54">
        <v>65</v>
      </c>
      <c r="AM200" s="512">
        <f t="shared" si="403"/>
        <v>3</v>
      </c>
      <c r="AN200" s="512" t="str">
        <f t="shared" si="404"/>
        <v>75_3</v>
      </c>
      <c r="AO200" s="54">
        <v>6544</v>
      </c>
      <c r="AP200" s="490"/>
      <c r="AQ200" s="512">
        <v>75</v>
      </c>
      <c r="AR200" s="54">
        <v>3</v>
      </c>
      <c r="AS200" s="54">
        <v>65</v>
      </c>
      <c r="AT200" s="512">
        <f t="shared" si="405"/>
        <v>3</v>
      </c>
      <c r="AU200" s="512" t="str">
        <f t="shared" si="406"/>
        <v>75_3</v>
      </c>
      <c r="AV200" s="54">
        <v>6740</v>
      </c>
      <c r="AW200" s="490"/>
      <c r="AX200" s="512">
        <v>75</v>
      </c>
      <c r="AY200" s="54">
        <v>3</v>
      </c>
      <c r="AZ200" s="54">
        <v>65</v>
      </c>
      <c r="BA200" s="512">
        <f t="shared" si="407"/>
        <v>3</v>
      </c>
      <c r="BB200" s="512" t="str">
        <f t="shared" si="408"/>
        <v>75_3</v>
      </c>
      <c r="BC200" s="54">
        <v>6875</v>
      </c>
      <c r="BD200" s="490"/>
      <c r="BE200" s="512">
        <v>75</v>
      </c>
      <c r="BF200" s="54">
        <v>3</v>
      </c>
      <c r="BG200" s="54">
        <v>65</v>
      </c>
      <c r="BH200" s="512">
        <f t="shared" si="409"/>
        <v>3</v>
      </c>
      <c r="BI200" s="512" t="str">
        <f t="shared" si="410"/>
        <v>75_3</v>
      </c>
      <c r="BJ200" s="54">
        <v>7013</v>
      </c>
      <c r="BK200" s="54"/>
      <c r="BL200" s="512">
        <v>75</v>
      </c>
      <c r="BM200" s="54">
        <v>3</v>
      </c>
      <c r="BN200" s="54">
        <v>65</v>
      </c>
      <c r="BO200" s="512">
        <f t="shared" si="302"/>
        <v>3</v>
      </c>
      <c r="BP200" s="512" t="str">
        <f t="shared" si="303"/>
        <v>75_3</v>
      </c>
      <c r="BQ200" s="54">
        <v>7294</v>
      </c>
      <c r="BR200" s="513"/>
      <c r="BS200" s="54">
        <v>75</v>
      </c>
      <c r="BT200" s="54">
        <v>3</v>
      </c>
      <c r="BU200" s="54">
        <v>65</v>
      </c>
      <c r="BV200" s="512">
        <f t="shared" si="333"/>
        <v>3</v>
      </c>
      <c r="BW200" s="512" t="str">
        <f t="shared" si="334"/>
        <v>75_3</v>
      </c>
      <c r="BX200" s="514" t="str">
        <f t="shared" si="335"/>
        <v>75_3</v>
      </c>
      <c r="BY200" s="514">
        <f t="shared" si="297"/>
        <v>7013</v>
      </c>
      <c r="BZ200" s="514">
        <f t="shared" si="304"/>
        <v>7294</v>
      </c>
      <c r="CA200" s="605">
        <f t="shared" si="305"/>
        <v>7153.5</v>
      </c>
      <c r="CB200" s="515">
        <f t="shared" si="336"/>
        <v>45.709265175718848</v>
      </c>
      <c r="CC200" s="5"/>
      <c r="CD200" s="5"/>
      <c r="CE200" s="5"/>
      <c r="CF200" s="5"/>
      <c r="CG200" s="5"/>
      <c r="CH200" s="5"/>
      <c r="CI200" s="6"/>
    </row>
    <row r="201" spans="1:87" ht="10.5" customHeight="1" x14ac:dyDescent="0.25">
      <c r="A201" s="54">
        <v>75</v>
      </c>
      <c r="B201" s="54">
        <v>4</v>
      </c>
      <c r="C201" s="54">
        <v>68</v>
      </c>
      <c r="D201" s="512">
        <f t="shared" si="337"/>
        <v>4</v>
      </c>
      <c r="E201" s="512" t="str">
        <f t="shared" si="338"/>
        <v>75_4</v>
      </c>
      <c r="F201" s="512">
        <v>5895</v>
      </c>
      <c r="G201" s="457"/>
      <c r="H201" s="54">
        <v>75</v>
      </c>
      <c r="I201" s="54">
        <v>4</v>
      </c>
      <c r="J201" s="54">
        <v>68</v>
      </c>
      <c r="K201" s="512">
        <f t="shared" si="325"/>
        <v>4</v>
      </c>
      <c r="L201" s="512" t="str">
        <f t="shared" si="326"/>
        <v>75_4</v>
      </c>
      <c r="M201" s="512">
        <v>6095</v>
      </c>
      <c r="N201" s="457"/>
      <c r="O201" s="54">
        <v>75</v>
      </c>
      <c r="P201" s="54">
        <v>4</v>
      </c>
      <c r="Q201" s="54">
        <v>68</v>
      </c>
      <c r="R201" s="512">
        <f t="shared" si="327"/>
        <v>4</v>
      </c>
      <c r="S201" s="512" t="str">
        <f t="shared" si="328"/>
        <v>75_4</v>
      </c>
      <c r="T201" s="512">
        <v>6287</v>
      </c>
      <c r="U201" s="66"/>
      <c r="V201" s="54">
        <v>75</v>
      </c>
      <c r="W201" s="54">
        <v>4</v>
      </c>
      <c r="X201" s="54">
        <v>68</v>
      </c>
      <c r="Y201" s="512">
        <f t="shared" si="318"/>
        <v>4</v>
      </c>
      <c r="Z201" s="512" t="str">
        <f t="shared" si="319"/>
        <v>75_4</v>
      </c>
      <c r="AA201" s="512">
        <v>6425</v>
      </c>
      <c r="AB201" s="513"/>
      <c r="AC201" s="54">
        <v>75</v>
      </c>
      <c r="AD201" s="54">
        <v>4</v>
      </c>
      <c r="AE201" s="54">
        <v>68</v>
      </c>
      <c r="AF201" s="512">
        <f t="shared" si="411"/>
        <v>4</v>
      </c>
      <c r="AG201" s="512" t="str">
        <f t="shared" si="320"/>
        <v>75_4</v>
      </c>
      <c r="AH201" s="512">
        <v>6631</v>
      </c>
      <c r="AI201" s="512"/>
      <c r="AJ201" s="512">
        <v>75</v>
      </c>
      <c r="AK201" s="54">
        <v>4</v>
      </c>
      <c r="AL201" s="54">
        <v>68</v>
      </c>
      <c r="AM201" s="512">
        <f t="shared" si="403"/>
        <v>4</v>
      </c>
      <c r="AN201" s="512" t="str">
        <f t="shared" si="404"/>
        <v>75_4</v>
      </c>
      <c r="AO201" s="54">
        <v>6830</v>
      </c>
      <c r="AP201" s="490"/>
      <c r="AQ201" s="512">
        <v>75</v>
      </c>
      <c r="AR201" s="54">
        <v>4</v>
      </c>
      <c r="AS201" s="54">
        <v>68</v>
      </c>
      <c r="AT201" s="512">
        <f t="shared" si="405"/>
        <v>4</v>
      </c>
      <c r="AU201" s="512" t="str">
        <f t="shared" si="406"/>
        <v>75_4</v>
      </c>
      <c r="AV201" s="54">
        <v>7035</v>
      </c>
      <c r="AW201" s="490"/>
      <c r="AX201" s="512">
        <v>75</v>
      </c>
      <c r="AY201" s="54">
        <v>4</v>
      </c>
      <c r="AZ201" s="54">
        <v>68</v>
      </c>
      <c r="BA201" s="512">
        <f t="shared" si="407"/>
        <v>4</v>
      </c>
      <c r="BB201" s="512" t="str">
        <f t="shared" si="408"/>
        <v>75_4</v>
      </c>
      <c r="BC201" s="54">
        <v>7176</v>
      </c>
      <c r="BD201" s="490"/>
      <c r="BE201" s="512">
        <v>75</v>
      </c>
      <c r="BF201" s="54">
        <v>4</v>
      </c>
      <c r="BG201" s="54">
        <v>68</v>
      </c>
      <c r="BH201" s="512">
        <f t="shared" si="409"/>
        <v>4</v>
      </c>
      <c r="BI201" s="512" t="str">
        <f t="shared" si="410"/>
        <v>75_4</v>
      </c>
      <c r="BJ201" s="54">
        <v>7320</v>
      </c>
      <c r="BK201" s="54"/>
      <c r="BL201" s="512">
        <v>75</v>
      </c>
      <c r="BM201" s="54">
        <v>4</v>
      </c>
      <c r="BN201" s="54">
        <v>68</v>
      </c>
      <c r="BO201" s="512">
        <f t="shared" si="302"/>
        <v>4</v>
      </c>
      <c r="BP201" s="512" t="str">
        <f t="shared" si="303"/>
        <v>75_4</v>
      </c>
      <c r="BQ201" s="54">
        <v>7613</v>
      </c>
      <c r="BR201" s="513"/>
      <c r="BS201" s="54">
        <v>75</v>
      </c>
      <c r="BT201" s="54">
        <v>4</v>
      </c>
      <c r="BU201" s="54">
        <v>68</v>
      </c>
      <c r="BV201" s="512">
        <f t="shared" si="333"/>
        <v>4</v>
      </c>
      <c r="BW201" s="512" t="str">
        <f t="shared" si="334"/>
        <v>75_4</v>
      </c>
      <c r="BX201" s="514" t="str">
        <f t="shared" si="335"/>
        <v>75_4</v>
      </c>
      <c r="BY201" s="514">
        <f t="shared" si="297"/>
        <v>7320</v>
      </c>
      <c r="BZ201" s="514">
        <f t="shared" si="304"/>
        <v>7613</v>
      </c>
      <c r="CA201" s="605">
        <f t="shared" si="305"/>
        <v>7466.5</v>
      </c>
      <c r="CB201" s="515">
        <f t="shared" si="336"/>
        <v>47.709265175718848</v>
      </c>
      <c r="CC201" s="5"/>
      <c r="CD201" s="5"/>
      <c r="CE201" s="5"/>
      <c r="CF201" s="5"/>
      <c r="CG201" s="5"/>
      <c r="CH201" s="5"/>
      <c r="CI201" s="6"/>
    </row>
    <row r="202" spans="1:87" ht="10.5" customHeight="1" x14ac:dyDescent="0.25">
      <c r="A202" s="54">
        <v>75</v>
      </c>
      <c r="B202" s="54">
        <v>5</v>
      </c>
      <c r="C202" s="54">
        <v>71</v>
      </c>
      <c r="D202" s="512">
        <f t="shared" si="337"/>
        <v>5</v>
      </c>
      <c r="E202" s="512" t="str">
        <f t="shared" si="338"/>
        <v>75_5</v>
      </c>
      <c r="F202" s="512">
        <v>6147</v>
      </c>
      <c r="G202" s="457"/>
      <c r="H202" s="54">
        <v>75</v>
      </c>
      <c r="I202" s="54">
        <v>5</v>
      </c>
      <c r="J202" s="54">
        <v>71</v>
      </c>
      <c r="K202" s="512">
        <f t="shared" si="325"/>
        <v>5</v>
      </c>
      <c r="L202" s="512" t="str">
        <f t="shared" si="326"/>
        <v>75_5</v>
      </c>
      <c r="M202" s="512">
        <v>6356</v>
      </c>
      <c r="N202" s="457"/>
      <c r="O202" s="54">
        <v>75</v>
      </c>
      <c r="P202" s="54">
        <v>5</v>
      </c>
      <c r="Q202" s="54">
        <v>71</v>
      </c>
      <c r="R202" s="512">
        <f t="shared" si="327"/>
        <v>5</v>
      </c>
      <c r="S202" s="512" t="str">
        <f t="shared" si="328"/>
        <v>75_5</v>
      </c>
      <c r="T202" s="512">
        <v>6556</v>
      </c>
      <c r="U202" s="457"/>
      <c r="V202" s="54">
        <v>75</v>
      </c>
      <c r="W202" s="54">
        <v>5</v>
      </c>
      <c r="X202" s="54">
        <v>71</v>
      </c>
      <c r="Y202" s="512">
        <f t="shared" si="318"/>
        <v>5</v>
      </c>
      <c r="Z202" s="512" t="str">
        <f t="shared" si="319"/>
        <v>75_5</v>
      </c>
      <c r="AA202" s="512">
        <v>6700</v>
      </c>
      <c r="AB202" s="513"/>
      <c r="AC202" s="54">
        <v>75</v>
      </c>
      <c r="AD202" s="54">
        <v>5</v>
      </c>
      <c r="AE202" s="54">
        <v>71</v>
      </c>
      <c r="AF202" s="512">
        <f t="shared" si="411"/>
        <v>5</v>
      </c>
      <c r="AG202" s="512" t="str">
        <f t="shared" si="320"/>
        <v>75_5</v>
      </c>
      <c r="AH202" s="512">
        <v>6914</v>
      </c>
      <c r="AI202" s="512"/>
      <c r="AJ202" s="512">
        <v>75</v>
      </c>
      <c r="AK202" s="54">
        <v>5</v>
      </c>
      <c r="AL202" s="54">
        <v>71</v>
      </c>
      <c r="AM202" s="512">
        <f t="shared" si="403"/>
        <v>5</v>
      </c>
      <c r="AN202" s="512" t="str">
        <f t="shared" si="404"/>
        <v>75_5</v>
      </c>
      <c r="AO202" s="54">
        <v>7121</v>
      </c>
      <c r="AP202" s="490"/>
      <c r="AQ202" s="512">
        <v>75</v>
      </c>
      <c r="AR202" s="54">
        <v>5</v>
      </c>
      <c r="AS202" s="54">
        <v>71</v>
      </c>
      <c r="AT202" s="512">
        <f t="shared" si="405"/>
        <v>5</v>
      </c>
      <c r="AU202" s="512" t="str">
        <f t="shared" si="406"/>
        <v>75_5</v>
      </c>
      <c r="AV202" s="54">
        <v>7335</v>
      </c>
      <c r="AW202" s="490"/>
      <c r="AX202" s="512">
        <v>75</v>
      </c>
      <c r="AY202" s="54">
        <v>5</v>
      </c>
      <c r="AZ202" s="54">
        <v>71</v>
      </c>
      <c r="BA202" s="512">
        <f t="shared" si="407"/>
        <v>5</v>
      </c>
      <c r="BB202" s="512" t="str">
        <f t="shared" si="408"/>
        <v>75_5</v>
      </c>
      <c r="BC202" s="54">
        <v>7482</v>
      </c>
      <c r="BD202" s="490"/>
      <c r="BE202" s="512">
        <v>75</v>
      </c>
      <c r="BF202" s="54">
        <v>5</v>
      </c>
      <c r="BG202" s="54">
        <v>71</v>
      </c>
      <c r="BH202" s="512">
        <f t="shared" si="409"/>
        <v>5</v>
      </c>
      <c r="BI202" s="512" t="str">
        <f t="shared" si="410"/>
        <v>75_5</v>
      </c>
      <c r="BJ202" s="54">
        <v>7632</v>
      </c>
      <c r="BK202" s="54"/>
      <c r="BL202" s="512">
        <v>75</v>
      </c>
      <c r="BM202" s="54">
        <v>5</v>
      </c>
      <c r="BN202" s="54">
        <v>71</v>
      </c>
      <c r="BO202" s="512">
        <f t="shared" si="302"/>
        <v>5</v>
      </c>
      <c r="BP202" s="512" t="str">
        <f t="shared" si="303"/>
        <v>75_5</v>
      </c>
      <c r="BQ202" s="54">
        <v>7937</v>
      </c>
      <c r="BR202" s="513"/>
      <c r="BS202" s="54">
        <v>75</v>
      </c>
      <c r="BT202" s="54">
        <v>5</v>
      </c>
      <c r="BU202" s="54">
        <v>71</v>
      </c>
      <c r="BV202" s="512">
        <f t="shared" si="333"/>
        <v>5</v>
      </c>
      <c r="BW202" s="512" t="str">
        <f t="shared" si="334"/>
        <v>75_5</v>
      </c>
      <c r="BX202" s="514" t="str">
        <f t="shared" si="335"/>
        <v>75_5</v>
      </c>
      <c r="BY202" s="514">
        <f t="shared" si="297"/>
        <v>7632</v>
      </c>
      <c r="BZ202" s="514">
        <f t="shared" si="304"/>
        <v>7937</v>
      </c>
      <c r="CA202" s="605">
        <f t="shared" si="305"/>
        <v>7784.5</v>
      </c>
      <c r="CB202" s="515">
        <f t="shared" si="336"/>
        <v>49.741214057507989</v>
      </c>
      <c r="CC202" s="5"/>
      <c r="CD202" s="5"/>
      <c r="CE202" s="5"/>
      <c r="CF202" s="5"/>
      <c r="CG202" s="5"/>
      <c r="CH202" s="5"/>
      <c r="CI202" s="6"/>
    </row>
    <row r="203" spans="1:87" ht="10.5" customHeight="1" x14ac:dyDescent="0.25">
      <c r="A203" s="54">
        <v>75</v>
      </c>
      <c r="B203" s="54">
        <v>6</v>
      </c>
      <c r="C203" s="54">
        <v>74</v>
      </c>
      <c r="D203" s="512">
        <f t="shared" si="337"/>
        <v>6</v>
      </c>
      <c r="E203" s="512" t="str">
        <f t="shared" si="338"/>
        <v>75_6</v>
      </c>
      <c r="F203" s="512">
        <v>6396</v>
      </c>
      <c r="G203" s="457"/>
      <c r="H203" s="54">
        <v>75</v>
      </c>
      <c r="I203" s="54">
        <v>6</v>
      </c>
      <c r="J203" s="54">
        <v>74</v>
      </c>
      <c r="K203" s="512">
        <f t="shared" si="325"/>
        <v>6</v>
      </c>
      <c r="L203" s="512" t="str">
        <f t="shared" si="326"/>
        <v>75_6</v>
      </c>
      <c r="M203" s="512">
        <v>6613</v>
      </c>
      <c r="N203" s="457"/>
      <c r="O203" s="54">
        <v>75</v>
      </c>
      <c r="P203" s="54">
        <v>6</v>
      </c>
      <c r="Q203" s="54">
        <v>74</v>
      </c>
      <c r="R203" s="512">
        <f t="shared" si="327"/>
        <v>6</v>
      </c>
      <c r="S203" s="512" t="str">
        <f t="shared" si="328"/>
        <v>75_6</v>
      </c>
      <c r="T203" s="512">
        <v>6821</v>
      </c>
      <c r="U203" s="66"/>
      <c r="V203" s="54">
        <v>75</v>
      </c>
      <c r="W203" s="54">
        <v>6</v>
      </c>
      <c r="X203" s="54">
        <v>74</v>
      </c>
      <c r="Y203" s="512">
        <f t="shared" si="318"/>
        <v>6</v>
      </c>
      <c r="Z203" s="512" t="str">
        <f t="shared" si="319"/>
        <v>75_6</v>
      </c>
      <c r="AA203" s="512">
        <v>6971</v>
      </c>
      <c r="AB203" s="513"/>
      <c r="AC203" s="54">
        <v>75</v>
      </c>
      <c r="AD203" s="54">
        <v>6</v>
      </c>
      <c r="AE203" s="54">
        <v>74</v>
      </c>
      <c r="AF203" s="512">
        <f t="shared" si="411"/>
        <v>6</v>
      </c>
      <c r="AG203" s="512" t="str">
        <f t="shared" si="320"/>
        <v>75_6</v>
      </c>
      <c r="AH203" s="512">
        <v>7194</v>
      </c>
      <c r="AI203" s="512"/>
      <c r="AJ203" s="512">
        <v>75</v>
      </c>
      <c r="AK203" s="54">
        <v>6</v>
      </c>
      <c r="AL203" s="54">
        <v>74</v>
      </c>
      <c r="AM203" s="512">
        <f t="shared" si="403"/>
        <v>6</v>
      </c>
      <c r="AN203" s="512" t="str">
        <f t="shared" si="404"/>
        <v>75_6</v>
      </c>
      <c r="AO203" s="54">
        <v>7410</v>
      </c>
      <c r="AP203" s="490"/>
      <c r="AQ203" s="512">
        <v>75</v>
      </c>
      <c r="AR203" s="54">
        <v>6</v>
      </c>
      <c r="AS203" s="54">
        <v>74</v>
      </c>
      <c r="AT203" s="512">
        <f t="shared" si="405"/>
        <v>6</v>
      </c>
      <c r="AU203" s="512" t="str">
        <f t="shared" si="406"/>
        <v>75_6</v>
      </c>
      <c r="AV203" s="54">
        <v>7632</v>
      </c>
      <c r="AW203" s="490"/>
      <c r="AX203" s="512">
        <v>75</v>
      </c>
      <c r="AY203" s="54">
        <v>6</v>
      </c>
      <c r="AZ203" s="54">
        <v>74</v>
      </c>
      <c r="BA203" s="512">
        <f t="shared" si="407"/>
        <v>6</v>
      </c>
      <c r="BB203" s="512" t="str">
        <f t="shared" si="408"/>
        <v>75_6</v>
      </c>
      <c r="BC203" s="54">
        <v>7785</v>
      </c>
      <c r="BD203" s="490"/>
      <c r="BE203" s="512">
        <v>75</v>
      </c>
      <c r="BF203" s="54">
        <v>6</v>
      </c>
      <c r="BG203" s="54">
        <v>74</v>
      </c>
      <c r="BH203" s="512">
        <f t="shared" si="409"/>
        <v>6</v>
      </c>
      <c r="BI203" s="512" t="str">
        <f t="shared" si="410"/>
        <v>75_6</v>
      </c>
      <c r="BJ203" s="54">
        <v>7941</v>
      </c>
      <c r="BK203" s="54"/>
      <c r="BL203" s="512">
        <v>75</v>
      </c>
      <c r="BM203" s="54">
        <v>6</v>
      </c>
      <c r="BN203" s="54">
        <v>74</v>
      </c>
      <c r="BO203" s="512">
        <f t="shared" si="302"/>
        <v>6</v>
      </c>
      <c r="BP203" s="512" t="str">
        <f t="shared" si="303"/>
        <v>75_6</v>
      </c>
      <c r="BQ203" s="54">
        <v>8259</v>
      </c>
      <c r="BR203" s="513"/>
      <c r="BS203" s="54">
        <v>75</v>
      </c>
      <c r="BT203" s="54">
        <v>6</v>
      </c>
      <c r="BU203" s="54">
        <v>74</v>
      </c>
      <c r="BV203" s="512">
        <f t="shared" si="333"/>
        <v>6</v>
      </c>
      <c r="BW203" s="512" t="str">
        <f t="shared" si="334"/>
        <v>75_6</v>
      </c>
      <c r="BX203" s="514" t="str">
        <f t="shared" si="335"/>
        <v>75_6</v>
      </c>
      <c r="BY203" s="514">
        <f t="shared" si="297"/>
        <v>7941</v>
      </c>
      <c r="BZ203" s="514">
        <f t="shared" si="304"/>
        <v>8259</v>
      </c>
      <c r="CA203" s="605">
        <f t="shared" si="305"/>
        <v>8100</v>
      </c>
      <c r="CB203" s="515">
        <f t="shared" si="336"/>
        <v>51.757188498402556</v>
      </c>
      <c r="CC203" s="5"/>
      <c r="CD203" s="5"/>
      <c r="CE203" s="5"/>
      <c r="CF203" s="5"/>
      <c r="CG203" s="5"/>
      <c r="CH203" s="5"/>
      <c r="CI203" s="6"/>
    </row>
    <row r="204" spans="1:87" ht="10.5" customHeight="1" x14ac:dyDescent="0.25">
      <c r="A204" s="54">
        <v>75</v>
      </c>
      <c r="B204" s="54">
        <v>7</v>
      </c>
      <c r="C204" s="54">
        <v>76</v>
      </c>
      <c r="D204" s="512">
        <f t="shared" si="337"/>
        <v>7</v>
      </c>
      <c r="E204" s="512" t="str">
        <f t="shared" si="338"/>
        <v>75_7</v>
      </c>
      <c r="F204" s="512">
        <v>6560</v>
      </c>
      <c r="G204" s="457"/>
      <c r="H204" s="54">
        <v>75</v>
      </c>
      <c r="I204" s="54">
        <v>7</v>
      </c>
      <c r="J204" s="54">
        <v>76</v>
      </c>
      <c r="K204" s="512">
        <f t="shared" si="325"/>
        <v>7</v>
      </c>
      <c r="L204" s="512" t="str">
        <f t="shared" si="326"/>
        <v>75_7</v>
      </c>
      <c r="M204" s="512">
        <v>6783</v>
      </c>
      <c r="N204" s="457"/>
      <c r="O204" s="54">
        <v>75</v>
      </c>
      <c r="P204" s="54">
        <v>7</v>
      </c>
      <c r="Q204" s="54">
        <v>76</v>
      </c>
      <c r="R204" s="512">
        <f t="shared" si="327"/>
        <v>7</v>
      </c>
      <c r="S204" s="512" t="str">
        <f t="shared" si="328"/>
        <v>75_7</v>
      </c>
      <c r="T204" s="512">
        <v>6997</v>
      </c>
      <c r="U204" s="66"/>
      <c r="V204" s="54">
        <v>75</v>
      </c>
      <c r="W204" s="54">
        <v>7</v>
      </c>
      <c r="X204" s="54">
        <v>76</v>
      </c>
      <c r="Y204" s="512">
        <f t="shared" si="318"/>
        <v>7</v>
      </c>
      <c r="Z204" s="512" t="str">
        <f t="shared" si="319"/>
        <v>75_7</v>
      </c>
      <c r="AA204" s="512">
        <v>7151</v>
      </c>
      <c r="AB204" s="513"/>
      <c r="AC204" s="54">
        <v>75</v>
      </c>
      <c r="AD204" s="54">
        <v>7</v>
      </c>
      <c r="AE204" s="54">
        <v>76</v>
      </c>
      <c r="AF204" s="512">
        <f t="shared" si="411"/>
        <v>7</v>
      </c>
      <c r="AG204" s="512" t="str">
        <f t="shared" si="320"/>
        <v>75_7</v>
      </c>
      <c r="AH204" s="512">
        <v>7380</v>
      </c>
      <c r="AI204" s="512"/>
      <c r="AJ204" s="512">
        <v>75</v>
      </c>
      <c r="AK204" s="54">
        <v>7</v>
      </c>
      <c r="AL204" s="54">
        <v>76</v>
      </c>
      <c r="AM204" s="512">
        <f t="shared" si="403"/>
        <v>7</v>
      </c>
      <c r="AN204" s="512" t="str">
        <f t="shared" si="404"/>
        <v>75_7</v>
      </c>
      <c r="AO204" s="54">
        <v>7601</v>
      </c>
      <c r="AP204" s="490"/>
      <c r="AQ204" s="512">
        <v>75</v>
      </c>
      <c r="AR204" s="54">
        <v>7</v>
      </c>
      <c r="AS204" s="54">
        <v>76</v>
      </c>
      <c r="AT204" s="512">
        <f t="shared" si="405"/>
        <v>7</v>
      </c>
      <c r="AU204" s="512" t="str">
        <f t="shared" si="406"/>
        <v>75_7</v>
      </c>
      <c r="AV204" s="54">
        <v>7829</v>
      </c>
      <c r="AW204" s="490"/>
      <c r="AX204" s="512">
        <v>75</v>
      </c>
      <c r="AY204" s="54">
        <v>7</v>
      </c>
      <c r="AZ204" s="54">
        <v>76</v>
      </c>
      <c r="BA204" s="512">
        <f t="shared" si="407"/>
        <v>7</v>
      </c>
      <c r="BB204" s="512" t="str">
        <f t="shared" si="408"/>
        <v>75_7</v>
      </c>
      <c r="BC204" s="54">
        <v>7986</v>
      </c>
      <c r="BD204" s="490"/>
      <c r="BE204" s="512">
        <v>75</v>
      </c>
      <c r="BF204" s="54">
        <v>7</v>
      </c>
      <c r="BG204" s="54">
        <v>76</v>
      </c>
      <c r="BH204" s="512">
        <f t="shared" si="409"/>
        <v>7</v>
      </c>
      <c r="BI204" s="512" t="str">
        <f t="shared" si="410"/>
        <v>75_7</v>
      </c>
      <c r="BJ204" s="54">
        <v>8146</v>
      </c>
      <c r="BK204" s="54"/>
      <c r="BL204" s="512">
        <v>75</v>
      </c>
      <c r="BM204" s="54">
        <v>7</v>
      </c>
      <c r="BN204" s="54">
        <v>76</v>
      </c>
      <c r="BO204" s="512">
        <f t="shared" si="302"/>
        <v>7</v>
      </c>
      <c r="BP204" s="512" t="str">
        <f t="shared" si="303"/>
        <v>75_7</v>
      </c>
      <c r="BQ204" s="54">
        <v>8472</v>
      </c>
      <c r="BR204" s="513"/>
      <c r="BS204" s="54">
        <v>75</v>
      </c>
      <c r="BT204" s="54">
        <v>7</v>
      </c>
      <c r="BU204" s="54">
        <v>76</v>
      </c>
      <c r="BV204" s="512">
        <f t="shared" si="333"/>
        <v>7</v>
      </c>
      <c r="BW204" s="512" t="str">
        <f t="shared" si="334"/>
        <v>75_7</v>
      </c>
      <c r="BX204" s="514" t="str">
        <f t="shared" si="335"/>
        <v>75_7</v>
      </c>
      <c r="BY204" s="514">
        <f t="shared" si="297"/>
        <v>8146</v>
      </c>
      <c r="BZ204" s="514">
        <f t="shared" si="304"/>
        <v>8472</v>
      </c>
      <c r="CA204" s="605">
        <f t="shared" si="305"/>
        <v>8309</v>
      </c>
      <c r="CB204" s="515">
        <f t="shared" si="336"/>
        <v>53.092651757188499</v>
      </c>
      <c r="CC204" s="5"/>
      <c r="CD204" s="5"/>
      <c r="CE204" s="5"/>
      <c r="CF204" s="5"/>
      <c r="CG204" s="5"/>
      <c r="CH204" s="5"/>
      <c r="CI204" s="6"/>
    </row>
    <row r="205" spans="1:87" ht="10.5" customHeight="1" x14ac:dyDescent="0.25">
      <c r="A205" s="54">
        <v>75</v>
      </c>
      <c r="B205" s="54">
        <v>8</v>
      </c>
      <c r="C205" s="54">
        <v>78</v>
      </c>
      <c r="D205" s="512">
        <f t="shared" si="337"/>
        <v>8</v>
      </c>
      <c r="E205" s="512" t="str">
        <f t="shared" si="338"/>
        <v>75_8</v>
      </c>
      <c r="F205" s="512">
        <v>6736</v>
      </c>
      <c r="G205" s="457"/>
      <c r="H205" s="54">
        <v>75</v>
      </c>
      <c r="I205" s="54">
        <v>8</v>
      </c>
      <c r="J205" s="54">
        <v>78</v>
      </c>
      <c r="K205" s="512">
        <f t="shared" si="325"/>
        <v>8</v>
      </c>
      <c r="L205" s="512" t="str">
        <f t="shared" si="326"/>
        <v>75_8</v>
      </c>
      <c r="M205" s="512">
        <v>6965</v>
      </c>
      <c r="N205" s="457"/>
      <c r="O205" s="54">
        <v>75</v>
      </c>
      <c r="P205" s="54">
        <v>8</v>
      </c>
      <c r="Q205" s="54">
        <v>78</v>
      </c>
      <c r="R205" s="512">
        <f t="shared" si="327"/>
        <v>8</v>
      </c>
      <c r="S205" s="512" t="str">
        <f t="shared" si="328"/>
        <v>75_8</v>
      </c>
      <c r="T205" s="512">
        <v>7184</v>
      </c>
      <c r="U205" s="457"/>
      <c r="V205" s="54">
        <v>75</v>
      </c>
      <c r="W205" s="54">
        <v>8</v>
      </c>
      <c r="X205" s="54">
        <v>78</v>
      </c>
      <c r="Y205" s="512">
        <f t="shared" si="318"/>
        <v>8</v>
      </c>
      <c r="Z205" s="512" t="str">
        <f t="shared" si="319"/>
        <v>75_8</v>
      </c>
      <c r="AA205" s="512">
        <v>7342</v>
      </c>
      <c r="AB205" s="513"/>
      <c r="AC205" s="54">
        <v>75</v>
      </c>
      <c r="AD205" s="54">
        <v>8</v>
      </c>
      <c r="AE205" s="54">
        <v>78</v>
      </c>
      <c r="AF205" s="512">
        <f t="shared" si="411"/>
        <v>8</v>
      </c>
      <c r="AG205" s="512" t="str">
        <f t="shared" si="320"/>
        <v>75_8</v>
      </c>
      <c r="AH205" s="512">
        <v>7577</v>
      </c>
      <c r="AI205" s="512"/>
      <c r="AJ205" s="512">
        <v>75</v>
      </c>
      <c r="AK205" s="54">
        <v>8</v>
      </c>
      <c r="AL205" s="54">
        <v>78</v>
      </c>
      <c r="AM205" s="512">
        <f t="shared" si="403"/>
        <v>8</v>
      </c>
      <c r="AN205" s="512" t="str">
        <f t="shared" si="404"/>
        <v>75_8</v>
      </c>
      <c r="AO205" s="54">
        <v>7804</v>
      </c>
      <c r="AP205" s="490"/>
      <c r="AQ205" s="512">
        <v>75</v>
      </c>
      <c r="AR205" s="54">
        <v>8</v>
      </c>
      <c r="AS205" s="54">
        <v>78</v>
      </c>
      <c r="AT205" s="512">
        <f t="shared" si="405"/>
        <v>8</v>
      </c>
      <c r="AU205" s="512" t="str">
        <f t="shared" si="406"/>
        <v>75_8</v>
      </c>
      <c r="AV205" s="54">
        <v>8038</v>
      </c>
      <c r="AW205" s="490"/>
      <c r="AX205" s="512">
        <v>75</v>
      </c>
      <c r="AY205" s="54">
        <v>8</v>
      </c>
      <c r="AZ205" s="54">
        <v>78</v>
      </c>
      <c r="BA205" s="512">
        <f t="shared" si="407"/>
        <v>8</v>
      </c>
      <c r="BB205" s="512" t="str">
        <f t="shared" si="408"/>
        <v>75_8</v>
      </c>
      <c r="BC205" s="54">
        <v>8199</v>
      </c>
      <c r="BD205" s="490"/>
      <c r="BE205" s="512">
        <v>75</v>
      </c>
      <c r="BF205" s="54">
        <v>8</v>
      </c>
      <c r="BG205" s="54">
        <v>78</v>
      </c>
      <c r="BH205" s="512">
        <f t="shared" si="409"/>
        <v>8</v>
      </c>
      <c r="BI205" s="512" t="str">
        <f t="shared" si="410"/>
        <v>75_8</v>
      </c>
      <c r="BJ205" s="54">
        <v>8363</v>
      </c>
      <c r="BK205" s="54"/>
      <c r="BL205" s="512">
        <v>75</v>
      </c>
      <c r="BM205" s="54">
        <v>8</v>
      </c>
      <c r="BN205" s="54">
        <v>78</v>
      </c>
      <c r="BO205" s="512">
        <f t="shared" si="302"/>
        <v>8</v>
      </c>
      <c r="BP205" s="512" t="str">
        <f t="shared" si="303"/>
        <v>75_8</v>
      </c>
      <c r="BQ205" s="54">
        <v>8698</v>
      </c>
      <c r="BR205" s="513"/>
      <c r="BS205" s="54">
        <v>75</v>
      </c>
      <c r="BT205" s="54">
        <v>8</v>
      </c>
      <c r="BU205" s="54">
        <v>78</v>
      </c>
      <c r="BV205" s="512">
        <f t="shared" si="333"/>
        <v>8</v>
      </c>
      <c r="BW205" s="512" t="str">
        <f t="shared" si="334"/>
        <v>75_8</v>
      </c>
      <c r="BX205" s="514" t="str">
        <f t="shared" si="335"/>
        <v>75_8</v>
      </c>
      <c r="BY205" s="514">
        <f t="shared" si="297"/>
        <v>8363</v>
      </c>
      <c r="BZ205" s="514">
        <f t="shared" si="304"/>
        <v>8698</v>
      </c>
      <c r="CA205" s="605">
        <f t="shared" si="305"/>
        <v>8530.5</v>
      </c>
      <c r="CB205" s="515">
        <f t="shared" si="336"/>
        <v>54.507987220447284</v>
      </c>
      <c r="CC205" s="5"/>
      <c r="CD205" s="5"/>
      <c r="CE205" s="5"/>
      <c r="CF205" s="5"/>
      <c r="CG205" s="5"/>
      <c r="CH205" s="5"/>
      <c r="CI205" s="6"/>
    </row>
    <row r="206" spans="1:87" ht="10.5" customHeight="1" x14ac:dyDescent="0.25">
      <c r="A206" s="54">
        <v>75</v>
      </c>
      <c r="B206" s="54">
        <v>9</v>
      </c>
      <c r="C206" s="54">
        <v>80</v>
      </c>
      <c r="D206" s="512">
        <f t="shared" si="337"/>
        <v>9</v>
      </c>
      <c r="E206" s="512" t="str">
        <f t="shared" si="338"/>
        <v>75_9</v>
      </c>
      <c r="F206" s="512">
        <v>6921</v>
      </c>
      <c r="G206" s="457"/>
      <c r="H206" s="54">
        <v>75</v>
      </c>
      <c r="I206" s="54">
        <v>9</v>
      </c>
      <c r="J206" s="54">
        <v>80</v>
      </c>
      <c r="K206" s="512">
        <f t="shared" si="325"/>
        <v>9</v>
      </c>
      <c r="L206" s="512" t="str">
        <f t="shared" si="326"/>
        <v>75_9</v>
      </c>
      <c r="M206" s="512">
        <v>7156</v>
      </c>
      <c r="N206" s="457"/>
      <c r="O206" s="54">
        <v>75</v>
      </c>
      <c r="P206" s="54">
        <v>9</v>
      </c>
      <c r="Q206" s="54">
        <v>80</v>
      </c>
      <c r="R206" s="512">
        <f t="shared" si="327"/>
        <v>9</v>
      </c>
      <c r="S206" s="512" t="str">
        <f t="shared" si="328"/>
        <v>75_9</v>
      </c>
      <c r="T206" s="512">
        <v>7381</v>
      </c>
      <c r="U206" s="66"/>
      <c r="V206" s="54">
        <v>75</v>
      </c>
      <c r="W206" s="54">
        <v>9</v>
      </c>
      <c r="X206" s="54">
        <v>80</v>
      </c>
      <c r="Y206" s="512">
        <f t="shared" si="318"/>
        <v>9</v>
      </c>
      <c r="Z206" s="512" t="str">
        <f t="shared" si="319"/>
        <v>75_9</v>
      </c>
      <c r="AA206" s="512">
        <v>7543</v>
      </c>
      <c r="AB206" s="513"/>
      <c r="AC206" s="54">
        <v>75</v>
      </c>
      <c r="AD206" s="54">
        <v>9</v>
      </c>
      <c r="AE206" s="54">
        <v>80</v>
      </c>
      <c r="AF206" s="512">
        <f t="shared" si="411"/>
        <v>9</v>
      </c>
      <c r="AG206" s="512" t="str">
        <f t="shared" si="320"/>
        <v>75_9</v>
      </c>
      <c r="AH206" s="512">
        <v>7784</v>
      </c>
      <c r="AI206" s="512"/>
      <c r="AJ206" s="512">
        <v>75</v>
      </c>
      <c r="AK206" s="54">
        <v>9</v>
      </c>
      <c r="AL206" s="54">
        <v>80</v>
      </c>
      <c r="AM206" s="512">
        <f t="shared" si="403"/>
        <v>9</v>
      </c>
      <c r="AN206" s="512" t="str">
        <f t="shared" si="404"/>
        <v>75_9</v>
      </c>
      <c r="AO206" s="54">
        <v>8018</v>
      </c>
      <c r="AP206" s="490"/>
      <c r="AQ206" s="512">
        <v>75</v>
      </c>
      <c r="AR206" s="54">
        <v>9</v>
      </c>
      <c r="AS206" s="54">
        <v>80</v>
      </c>
      <c r="AT206" s="512">
        <f t="shared" si="405"/>
        <v>9</v>
      </c>
      <c r="AU206" s="512" t="str">
        <f t="shared" si="406"/>
        <v>75_9</v>
      </c>
      <c r="AV206" s="54">
        <v>8259</v>
      </c>
      <c r="AW206" s="490"/>
      <c r="AX206" s="512">
        <v>75</v>
      </c>
      <c r="AY206" s="54">
        <v>9</v>
      </c>
      <c r="AZ206" s="54">
        <v>80</v>
      </c>
      <c r="BA206" s="512">
        <f t="shared" si="407"/>
        <v>9</v>
      </c>
      <c r="BB206" s="512" t="str">
        <f t="shared" si="408"/>
        <v>75_9</v>
      </c>
      <c r="BC206" s="54">
        <v>8424</v>
      </c>
      <c r="BD206" s="490"/>
      <c r="BE206" s="512">
        <v>75</v>
      </c>
      <c r="BF206" s="54">
        <v>9</v>
      </c>
      <c r="BG206" s="54">
        <v>80</v>
      </c>
      <c r="BH206" s="512">
        <f t="shared" si="409"/>
        <v>9</v>
      </c>
      <c r="BI206" s="512" t="str">
        <f t="shared" si="410"/>
        <v>75_9</v>
      </c>
      <c r="BJ206" s="54">
        <v>8592</v>
      </c>
      <c r="BK206" s="54"/>
      <c r="BL206" s="512">
        <v>75</v>
      </c>
      <c r="BM206" s="54">
        <v>9</v>
      </c>
      <c r="BN206" s="54">
        <v>80</v>
      </c>
      <c r="BO206" s="512">
        <f t="shared" si="302"/>
        <v>9</v>
      </c>
      <c r="BP206" s="512" t="str">
        <f t="shared" si="303"/>
        <v>75_9</v>
      </c>
      <c r="BQ206" s="54">
        <v>8936</v>
      </c>
      <c r="BR206" s="513"/>
      <c r="BS206" s="54">
        <v>75</v>
      </c>
      <c r="BT206" s="54">
        <v>9</v>
      </c>
      <c r="BU206" s="54">
        <v>80</v>
      </c>
      <c r="BV206" s="512">
        <f t="shared" si="333"/>
        <v>9</v>
      </c>
      <c r="BW206" s="512" t="str">
        <f t="shared" si="334"/>
        <v>75_9</v>
      </c>
      <c r="BX206" s="514" t="str">
        <f t="shared" si="335"/>
        <v>75_9</v>
      </c>
      <c r="BY206" s="514">
        <f t="shared" si="297"/>
        <v>8592</v>
      </c>
      <c r="BZ206" s="514">
        <f t="shared" si="304"/>
        <v>8936</v>
      </c>
      <c r="CA206" s="605">
        <f t="shared" si="305"/>
        <v>8764</v>
      </c>
      <c r="CB206" s="515">
        <f t="shared" si="336"/>
        <v>56</v>
      </c>
      <c r="CC206" s="5"/>
      <c r="CD206" s="5"/>
      <c r="CE206" s="5"/>
      <c r="CF206" s="5"/>
      <c r="CG206" s="5"/>
      <c r="CH206" s="5"/>
      <c r="CI206" s="6"/>
    </row>
    <row r="207" spans="1:87" ht="10.5" customHeight="1" x14ac:dyDescent="0.25">
      <c r="A207" s="54">
        <v>75</v>
      </c>
      <c r="B207" s="54">
        <v>10</v>
      </c>
      <c r="C207" s="54">
        <v>82</v>
      </c>
      <c r="D207" s="512">
        <f t="shared" si="337"/>
        <v>10</v>
      </c>
      <c r="E207" s="512" t="str">
        <f t="shared" si="338"/>
        <v>75_10</v>
      </c>
      <c r="F207" s="512">
        <v>7107</v>
      </c>
      <c r="G207" s="457"/>
      <c r="H207" s="54">
        <v>75</v>
      </c>
      <c r="I207" s="54">
        <v>10</v>
      </c>
      <c r="J207" s="54">
        <v>82</v>
      </c>
      <c r="K207" s="512">
        <f t="shared" si="325"/>
        <v>10</v>
      </c>
      <c r="L207" s="512" t="str">
        <f t="shared" si="326"/>
        <v>75_10</v>
      </c>
      <c r="M207" s="512">
        <v>7349</v>
      </c>
      <c r="N207" s="457"/>
      <c r="O207" s="54">
        <v>75</v>
      </c>
      <c r="P207" s="54">
        <v>10</v>
      </c>
      <c r="Q207" s="54">
        <v>82</v>
      </c>
      <c r="R207" s="512">
        <f t="shared" si="327"/>
        <v>10</v>
      </c>
      <c r="S207" s="512" t="str">
        <f t="shared" si="328"/>
        <v>75_10</v>
      </c>
      <c r="T207" s="512">
        <v>7580</v>
      </c>
      <c r="U207" s="66"/>
      <c r="V207" s="54">
        <v>75</v>
      </c>
      <c r="W207" s="54">
        <v>10</v>
      </c>
      <c r="X207" s="54">
        <v>82</v>
      </c>
      <c r="Y207" s="512">
        <f t="shared" si="318"/>
        <v>10</v>
      </c>
      <c r="Z207" s="512" t="str">
        <f t="shared" si="319"/>
        <v>75_10</v>
      </c>
      <c r="AA207" s="512">
        <v>7747</v>
      </c>
      <c r="AB207" s="513"/>
      <c r="AC207" s="54">
        <v>75</v>
      </c>
      <c r="AD207" s="54">
        <v>10</v>
      </c>
      <c r="AE207" s="54">
        <v>82</v>
      </c>
      <c r="AF207" s="512">
        <f t="shared" si="411"/>
        <v>10</v>
      </c>
      <c r="AG207" s="512" t="str">
        <f t="shared" si="320"/>
        <v>75_10</v>
      </c>
      <c r="AH207" s="512">
        <v>7995</v>
      </c>
      <c r="AI207" s="512"/>
      <c r="AJ207" s="512">
        <v>75</v>
      </c>
      <c r="AK207" s="54">
        <v>10</v>
      </c>
      <c r="AL207" s="54">
        <v>82</v>
      </c>
      <c r="AM207" s="512">
        <f t="shared" si="403"/>
        <v>10</v>
      </c>
      <c r="AN207" s="512" t="str">
        <f t="shared" si="404"/>
        <v>75_10</v>
      </c>
      <c r="AO207" s="54">
        <v>8235</v>
      </c>
      <c r="AP207" s="490"/>
      <c r="AQ207" s="512">
        <v>75</v>
      </c>
      <c r="AR207" s="54">
        <v>10</v>
      </c>
      <c r="AS207" s="54">
        <v>82</v>
      </c>
      <c r="AT207" s="512">
        <f t="shared" si="405"/>
        <v>10</v>
      </c>
      <c r="AU207" s="512" t="str">
        <f t="shared" si="406"/>
        <v>75_10</v>
      </c>
      <c r="AV207" s="54">
        <v>8482</v>
      </c>
      <c r="AW207" s="490"/>
      <c r="AX207" s="512">
        <v>75</v>
      </c>
      <c r="AY207" s="54">
        <v>10</v>
      </c>
      <c r="AZ207" s="54">
        <v>82</v>
      </c>
      <c r="BA207" s="512">
        <f t="shared" si="407"/>
        <v>10</v>
      </c>
      <c r="BB207" s="512" t="str">
        <f t="shared" si="408"/>
        <v>75_10</v>
      </c>
      <c r="BC207" s="54">
        <v>8652</v>
      </c>
      <c r="BD207" s="490"/>
      <c r="BE207" s="512">
        <v>75</v>
      </c>
      <c r="BF207" s="54">
        <v>10</v>
      </c>
      <c r="BG207" s="54">
        <v>82</v>
      </c>
      <c r="BH207" s="512">
        <f t="shared" si="409"/>
        <v>10</v>
      </c>
      <c r="BI207" s="512" t="str">
        <f t="shared" si="410"/>
        <v>75_10</v>
      </c>
      <c r="BJ207" s="54">
        <v>8825</v>
      </c>
      <c r="BK207" s="54"/>
      <c r="BL207" s="512">
        <v>75</v>
      </c>
      <c r="BM207" s="54">
        <v>10</v>
      </c>
      <c r="BN207" s="54">
        <v>82</v>
      </c>
      <c r="BO207" s="512">
        <f t="shared" si="302"/>
        <v>10</v>
      </c>
      <c r="BP207" s="512" t="str">
        <f t="shared" si="303"/>
        <v>75_10</v>
      </c>
      <c r="BQ207" s="54">
        <v>9178</v>
      </c>
      <c r="BR207" s="513"/>
      <c r="BS207" s="54">
        <v>75</v>
      </c>
      <c r="BT207" s="54">
        <v>10</v>
      </c>
      <c r="BU207" s="54">
        <v>82</v>
      </c>
      <c r="BV207" s="512">
        <f t="shared" si="333"/>
        <v>10</v>
      </c>
      <c r="BW207" s="512" t="str">
        <f t="shared" si="334"/>
        <v>75_10</v>
      </c>
      <c r="BX207" s="514" t="str">
        <f t="shared" si="335"/>
        <v>75_10</v>
      </c>
      <c r="BY207" s="514">
        <f t="shared" si="297"/>
        <v>8825</v>
      </c>
      <c r="BZ207" s="514">
        <f t="shared" si="304"/>
        <v>9178</v>
      </c>
      <c r="CA207" s="605">
        <f t="shared" si="305"/>
        <v>9001.5</v>
      </c>
      <c r="CB207" s="515">
        <f t="shared" si="336"/>
        <v>57.517571884984022</v>
      </c>
      <c r="CC207" s="5"/>
      <c r="CD207" s="5"/>
      <c r="CE207" s="5"/>
      <c r="CF207" s="5"/>
      <c r="CG207" s="5"/>
      <c r="CH207" s="5"/>
      <c r="CI207" s="6"/>
    </row>
    <row r="208" spans="1:87" ht="10.5" customHeight="1" x14ac:dyDescent="0.25">
      <c r="A208" s="54">
        <v>75</v>
      </c>
      <c r="B208" s="54">
        <v>11</v>
      </c>
      <c r="C208" s="54">
        <v>83</v>
      </c>
      <c r="D208" s="512">
        <f t="shared" si="337"/>
        <v>11</v>
      </c>
      <c r="E208" s="512" t="str">
        <f t="shared" si="338"/>
        <v>75_11</v>
      </c>
      <c r="F208" s="512">
        <v>7200</v>
      </c>
      <c r="G208" s="457"/>
      <c r="H208" s="54">
        <v>75</v>
      </c>
      <c r="I208" s="54">
        <v>11</v>
      </c>
      <c r="J208" s="54">
        <v>83</v>
      </c>
      <c r="K208" s="512">
        <f t="shared" si="325"/>
        <v>11</v>
      </c>
      <c r="L208" s="512" t="str">
        <f t="shared" si="326"/>
        <v>75_11</v>
      </c>
      <c r="M208" s="512">
        <v>7445</v>
      </c>
      <c r="N208" s="457"/>
      <c r="O208" s="54">
        <v>75</v>
      </c>
      <c r="P208" s="54">
        <v>11</v>
      </c>
      <c r="Q208" s="54">
        <v>83</v>
      </c>
      <c r="R208" s="512">
        <f t="shared" si="327"/>
        <v>11</v>
      </c>
      <c r="S208" s="512" t="str">
        <f t="shared" si="328"/>
        <v>75_11</v>
      </c>
      <c r="T208" s="512">
        <v>7680</v>
      </c>
      <c r="U208" s="457"/>
      <c r="V208" s="54">
        <v>75</v>
      </c>
      <c r="W208" s="54">
        <v>11</v>
      </c>
      <c r="X208" s="54">
        <v>83</v>
      </c>
      <c r="Y208" s="512">
        <f t="shared" si="318"/>
        <v>11</v>
      </c>
      <c r="Z208" s="512" t="str">
        <f t="shared" si="319"/>
        <v>75_11</v>
      </c>
      <c r="AA208" s="512">
        <v>7849</v>
      </c>
      <c r="AB208" s="513"/>
      <c r="AC208" s="54">
        <v>75</v>
      </c>
      <c r="AD208" s="54">
        <v>11</v>
      </c>
      <c r="AE208" s="54">
        <v>83</v>
      </c>
      <c r="AF208" s="512">
        <f t="shared" si="411"/>
        <v>11</v>
      </c>
      <c r="AG208" s="512" t="str">
        <f t="shared" si="320"/>
        <v>75_11</v>
      </c>
      <c r="AH208" s="512">
        <v>8100</v>
      </c>
      <c r="AI208" s="512"/>
      <c r="AJ208" s="512">
        <v>75</v>
      </c>
      <c r="AK208" s="54">
        <v>11</v>
      </c>
      <c r="AL208" s="54">
        <v>83</v>
      </c>
      <c r="AM208" s="512">
        <f t="shared" si="403"/>
        <v>11</v>
      </c>
      <c r="AN208" s="512" t="str">
        <f t="shared" si="404"/>
        <v>75_11</v>
      </c>
      <c r="AO208" s="54">
        <v>8343</v>
      </c>
      <c r="AP208" s="490"/>
      <c r="AQ208" s="512">
        <v>75</v>
      </c>
      <c r="AR208" s="54">
        <v>11</v>
      </c>
      <c r="AS208" s="54">
        <v>83</v>
      </c>
      <c r="AT208" s="512">
        <f t="shared" si="405"/>
        <v>11</v>
      </c>
      <c r="AU208" s="512" t="str">
        <f t="shared" si="406"/>
        <v>75_11</v>
      </c>
      <c r="AV208" s="54">
        <v>8593</v>
      </c>
      <c r="AW208" s="490"/>
      <c r="AX208" s="512">
        <v>75</v>
      </c>
      <c r="AY208" s="54">
        <v>11</v>
      </c>
      <c r="AZ208" s="54">
        <v>83</v>
      </c>
      <c r="BA208" s="512">
        <f t="shared" si="407"/>
        <v>11</v>
      </c>
      <c r="BB208" s="512" t="str">
        <f t="shared" si="408"/>
        <v>75_11</v>
      </c>
      <c r="BC208" s="54">
        <v>8765</v>
      </c>
      <c r="BD208" s="490"/>
      <c r="BE208" s="512">
        <v>75</v>
      </c>
      <c r="BF208" s="54">
        <v>11</v>
      </c>
      <c r="BG208" s="54">
        <v>83</v>
      </c>
      <c r="BH208" s="512">
        <f t="shared" si="409"/>
        <v>11</v>
      </c>
      <c r="BI208" s="512" t="str">
        <f t="shared" si="410"/>
        <v>75_11</v>
      </c>
      <c r="BJ208" s="54">
        <v>8940</v>
      </c>
      <c r="BK208" s="54"/>
      <c r="BL208" s="512">
        <v>75</v>
      </c>
      <c r="BM208" s="54">
        <v>11</v>
      </c>
      <c r="BN208" s="54">
        <v>83</v>
      </c>
      <c r="BO208" s="512">
        <f t="shared" si="302"/>
        <v>11</v>
      </c>
      <c r="BP208" s="512" t="str">
        <f t="shared" si="303"/>
        <v>75_11</v>
      </c>
      <c r="BQ208" s="54">
        <v>9298</v>
      </c>
      <c r="BR208" s="513"/>
      <c r="BS208" s="54">
        <v>75</v>
      </c>
      <c r="BT208" s="54">
        <v>11</v>
      </c>
      <c r="BU208" s="54">
        <v>83</v>
      </c>
      <c r="BV208" s="512">
        <f t="shared" si="333"/>
        <v>11</v>
      </c>
      <c r="BW208" s="512" t="str">
        <f t="shared" si="334"/>
        <v>75_11</v>
      </c>
      <c r="BX208" s="514" t="str">
        <f t="shared" si="335"/>
        <v>75_11</v>
      </c>
      <c r="BY208" s="514">
        <f t="shared" ref="BY208:BY230" si="412">INDEX($BJ$16:$BJ$230,MATCH(BX208,$BI$16:$BI$230,0))</f>
        <v>8940</v>
      </c>
      <c r="BZ208" s="514">
        <f t="shared" si="304"/>
        <v>9298</v>
      </c>
      <c r="CA208" s="605">
        <f t="shared" si="305"/>
        <v>9119</v>
      </c>
      <c r="CB208" s="515">
        <f t="shared" si="336"/>
        <v>58.268370607028757</v>
      </c>
      <c r="CC208" s="5"/>
      <c r="CD208" s="5"/>
      <c r="CE208" s="5"/>
      <c r="CF208" s="5"/>
      <c r="CG208" s="5"/>
      <c r="CH208" s="5"/>
      <c r="CI208" s="6"/>
    </row>
    <row r="209" spans="1:87" ht="10.5" customHeight="1" x14ac:dyDescent="0.25">
      <c r="A209" s="54">
        <v>75</v>
      </c>
      <c r="B209" s="54">
        <v>12</v>
      </c>
      <c r="C209" s="54">
        <v>84</v>
      </c>
      <c r="D209" s="512">
        <f t="shared" si="337"/>
        <v>12</v>
      </c>
      <c r="E209" s="512" t="str">
        <f t="shared" si="338"/>
        <v>75_12</v>
      </c>
      <c r="F209" s="512">
        <v>7294</v>
      </c>
      <c r="G209" s="457"/>
      <c r="H209" s="54">
        <v>75</v>
      </c>
      <c r="I209" s="54">
        <v>12</v>
      </c>
      <c r="J209" s="54">
        <v>84</v>
      </c>
      <c r="K209" s="512">
        <f t="shared" si="325"/>
        <v>12</v>
      </c>
      <c r="L209" s="512" t="str">
        <f t="shared" si="326"/>
        <v>75_12</v>
      </c>
      <c r="M209" s="512">
        <v>7542</v>
      </c>
      <c r="N209" s="457"/>
      <c r="O209" s="54">
        <v>75</v>
      </c>
      <c r="P209" s="54">
        <v>12</v>
      </c>
      <c r="Q209" s="54">
        <v>84</v>
      </c>
      <c r="R209" s="512">
        <f t="shared" si="327"/>
        <v>12</v>
      </c>
      <c r="S209" s="512" t="str">
        <f t="shared" si="328"/>
        <v>75_12</v>
      </c>
      <c r="T209" s="512">
        <v>7780</v>
      </c>
      <c r="U209" s="66"/>
      <c r="V209" s="54">
        <v>75</v>
      </c>
      <c r="W209" s="54">
        <v>12</v>
      </c>
      <c r="X209" s="54">
        <v>84</v>
      </c>
      <c r="Y209" s="512">
        <f t="shared" si="318"/>
        <v>12</v>
      </c>
      <c r="Z209" s="512" t="str">
        <f t="shared" si="319"/>
        <v>75_12</v>
      </c>
      <c r="AA209" s="512">
        <v>7951</v>
      </c>
      <c r="AB209" s="513"/>
      <c r="AC209" s="54">
        <v>75</v>
      </c>
      <c r="AD209" s="54">
        <v>12</v>
      </c>
      <c r="AE209" s="54">
        <v>84</v>
      </c>
      <c r="AF209" s="512">
        <f t="shared" si="411"/>
        <v>12</v>
      </c>
      <c r="AG209" s="512" t="str">
        <f t="shared" si="320"/>
        <v>75_12</v>
      </c>
      <c r="AH209" s="512">
        <v>8205</v>
      </c>
      <c r="AI209" s="512"/>
      <c r="AJ209" s="512">
        <v>75</v>
      </c>
      <c r="AK209" s="54">
        <v>12</v>
      </c>
      <c r="AL209" s="54">
        <v>84</v>
      </c>
      <c r="AM209" s="512">
        <f t="shared" si="403"/>
        <v>12</v>
      </c>
      <c r="AN209" s="512" t="str">
        <f t="shared" si="404"/>
        <v>75_12</v>
      </c>
      <c r="AO209" s="54">
        <v>8451</v>
      </c>
      <c r="AP209" s="490"/>
      <c r="AQ209" s="512">
        <v>75</v>
      </c>
      <c r="AR209" s="54">
        <v>12</v>
      </c>
      <c r="AS209" s="54">
        <v>84</v>
      </c>
      <c r="AT209" s="512">
        <f t="shared" si="405"/>
        <v>12</v>
      </c>
      <c r="AU209" s="512" t="str">
        <f t="shared" si="406"/>
        <v>75_12</v>
      </c>
      <c r="AV209" s="54">
        <v>8705</v>
      </c>
      <c r="AW209" s="490"/>
      <c r="AX209" s="512">
        <v>75</v>
      </c>
      <c r="AY209" s="54">
        <v>12</v>
      </c>
      <c r="AZ209" s="54">
        <v>84</v>
      </c>
      <c r="BA209" s="512">
        <f t="shared" si="407"/>
        <v>12</v>
      </c>
      <c r="BB209" s="512" t="str">
        <f t="shared" si="408"/>
        <v>75_12</v>
      </c>
      <c r="BC209" s="54">
        <v>8879</v>
      </c>
      <c r="BD209" s="490"/>
      <c r="BE209" s="512">
        <v>75</v>
      </c>
      <c r="BF209" s="54">
        <v>12</v>
      </c>
      <c r="BG209" s="54">
        <v>84</v>
      </c>
      <c r="BH209" s="512">
        <f t="shared" si="409"/>
        <v>12</v>
      </c>
      <c r="BI209" s="512" t="str">
        <f t="shared" si="410"/>
        <v>75_12</v>
      </c>
      <c r="BJ209" s="54">
        <v>9057</v>
      </c>
      <c r="BK209" s="54"/>
      <c r="BL209" s="512">
        <v>75</v>
      </c>
      <c r="BM209" s="54">
        <v>12</v>
      </c>
      <c r="BN209" s="54">
        <v>84</v>
      </c>
      <c r="BO209" s="512">
        <f t="shared" ref="BO209:BO230" si="413">BM209</f>
        <v>12</v>
      </c>
      <c r="BP209" s="512" t="str">
        <f t="shared" ref="BP209:BP230" si="414">BL209&amp;"_"&amp;BO209</f>
        <v>75_12</v>
      </c>
      <c r="BQ209" s="54">
        <v>9419</v>
      </c>
      <c r="BR209" s="513"/>
      <c r="BS209" s="54">
        <v>75</v>
      </c>
      <c r="BT209" s="54">
        <v>12</v>
      </c>
      <c r="BU209" s="54">
        <v>84</v>
      </c>
      <c r="BV209" s="512">
        <f t="shared" si="333"/>
        <v>12</v>
      </c>
      <c r="BW209" s="512" t="str">
        <f t="shared" si="334"/>
        <v>75_12</v>
      </c>
      <c r="BX209" s="514" t="str">
        <f t="shared" si="335"/>
        <v>75_12</v>
      </c>
      <c r="BY209" s="514">
        <f t="shared" si="412"/>
        <v>9057</v>
      </c>
      <c r="BZ209" s="514">
        <f t="shared" ref="BZ209:BZ230" si="415">INDEX($BQ$16:$BQ$230,MATCH(BX209,$BP$16:$BP$230,0))</f>
        <v>9419</v>
      </c>
      <c r="CA209" s="605">
        <f t="shared" ref="CA209:CA230" si="416">IF(BY209="vervalt","vervalt",IF(AND(BZ209="vervalt",BY209&lt;&gt;"vervalt"),"vervalt",IF(BY209="",BY209,$D$6*BY209+$D$7*BZ209)))</f>
        <v>9238</v>
      </c>
      <c r="CB209" s="515">
        <f t="shared" si="336"/>
        <v>59.028753993610223</v>
      </c>
      <c r="CC209" s="5"/>
      <c r="CD209" s="5"/>
      <c r="CE209" s="5"/>
      <c r="CF209" s="5"/>
      <c r="CG209" s="5"/>
      <c r="CH209" s="5"/>
      <c r="CI209" s="6"/>
    </row>
    <row r="210" spans="1:87" ht="10.5" customHeight="1" x14ac:dyDescent="0.25">
      <c r="A210" s="54">
        <v>75</v>
      </c>
      <c r="B210" s="54">
        <v>13</v>
      </c>
      <c r="C210" s="54">
        <v>85</v>
      </c>
      <c r="D210" s="512">
        <f t="shared" si="337"/>
        <v>13</v>
      </c>
      <c r="E210" s="512" t="str">
        <f t="shared" si="338"/>
        <v>75_13</v>
      </c>
      <c r="F210" s="512">
        <v>7402</v>
      </c>
      <c r="G210" s="457"/>
      <c r="H210" s="54">
        <v>75</v>
      </c>
      <c r="I210" s="54">
        <v>13</v>
      </c>
      <c r="J210" s="54">
        <v>85</v>
      </c>
      <c r="K210" s="512">
        <f t="shared" si="325"/>
        <v>13</v>
      </c>
      <c r="L210" s="512" t="str">
        <f t="shared" si="326"/>
        <v>75_13</v>
      </c>
      <c r="M210" s="512">
        <v>7654</v>
      </c>
      <c r="N210" s="457"/>
      <c r="O210" s="54">
        <v>75</v>
      </c>
      <c r="P210" s="54">
        <v>13</v>
      </c>
      <c r="Q210" s="54">
        <v>85</v>
      </c>
      <c r="R210" s="512">
        <f t="shared" si="327"/>
        <v>13</v>
      </c>
      <c r="S210" s="512" t="str">
        <f t="shared" si="328"/>
        <v>75_13</v>
      </c>
      <c r="T210" s="512">
        <v>7895</v>
      </c>
      <c r="U210" s="66"/>
      <c r="V210" s="54">
        <v>75</v>
      </c>
      <c r="W210" s="54">
        <v>13</v>
      </c>
      <c r="X210" s="54">
        <v>85</v>
      </c>
      <c r="Y210" s="512">
        <f t="shared" si="318"/>
        <v>13</v>
      </c>
      <c r="Z210" s="512" t="str">
        <f t="shared" si="319"/>
        <v>75_13</v>
      </c>
      <c r="AA210" s="512">
        <v>8069</v>
      </c>
      <c r="AB210" s="513"/>
      <c r="AC210" s="54">
        <v>75</v>
      </c>
      <c r="AD210" s="54">
        <v>13</v>
      </c>
      <c r="AE210" s="54">
        <v>85</v>
      </c>
      <c r="AF210" s="512">
        <f t="shared" si="411"/>
        <v>13</v>
      </c>
      <c r="AG210" s="512" t="str">
        <f t="shared" si="320"/>
        <v>75_13</v>
      </c>
      <c r="AH210" s="512">
        <v>8327</v>
      </c>
      <c r="AI210" s="512"/>
      <c r="AJ210" s="512">
        <v>75</v>
      </c>
      <c r="AK210" s="54">
        <v>13</v>
      </c>
      <c r="AL210" s="54">
        <v>85</v>
      </c>
      <c r="AM210" s="512">
        <f t="shared" si="403"/>
        <v>13</v>
      </c>
      <c r="AN210" s="512" t="str">
        <f t="shared" si="404"/>
        <v>75_13</v>
      </c>
      <c r="AO210" s="54">
        <v>8577</v>
      </c>
      <c r="AP210" s="490"/>
      <c r="AQ210" s="512">
        <v>75</v>
      </c>
      <c r="AR210" s="54">
        <v>13</v>
      </c>
      <c r="AS210" s="54">
        <v>85</v>
      </c>
      <c r="AT210" s="512">
        <f t="shared" si="405"/>
        <v>13</v>
      </c>
      <c r="AU210" s="512" t="str">
        <f t="shared" si="406"/>
        <v>75_13</v>
      </c>
      <c r="AV210" s="54">
        <v>8834</v>
      </c>
      <c r="AW210" s="490"/>
      <c r="AX210" s="512">
        <v>75</v>
      </c>
      <c r="AY210" s="54">
        <v>13</v>
      </c>
      <c r="AZ210" s="54">
        <v>85</v>
      </c>
      <c r="BA210" s="512">
        <f t="shared" si="407"/>
        <v>13</v>
      </c>
      <c r="BB210" s="512" t="str">
        <f t="shared" si="408"/>
        <v>75_13</v>
      </c>
      <c r="BC210" s="54">
        <v>9011</v>
      </c>
      <c r="BD210" s="490"/>
      <c r="BE210" s="512">
        <v>75</v>
      </c>
      <c r="BF210" s="54">
        <v>13</v>
      </c>
      <c r="BG210" s="54">
        <v>85</v>
      </c>
      <c r="BH210" s="512">
        <f t="shared" si="409"/>
        <v>13</v>
      </c>
      <c r="BI210" s="512" t="str">
        <f t="shared" si="410"/>
        <v>75_13</v>
      </c>
      <c r="BJ210" s="54">
        <v>9191</v>
      </c>
      <c r="BK210" s="54"/>
      <c r="BL210" s="512">
        <v>75</v>
      </c>
      <c r="BM210" s="54">
        <v>13</v>
      </c>
      <c r="BN210" s="54">
        <v>85</v>
      </c>
      <c r="BO210" s="512">
        <f t="shared" si="413"/>
        <v>13</v>
      </c>
      <c r="BP210" s="512" t="str">
        <f t="shared" si="414"/>
        <v>75_13</v>
      </c>
      <c r="BQ210" s="54">
        <v>9559</v>
      </c>
      <c r="BR210" s="513"/>
      <c r="BS210" s="54">
        <v>75</v>
      </c>
      <c r="BT210" s="54">
        <v>13</v>
      </c>
      <c r="BU210" s="54">
        <v>85</v>
      </c>
      <c r="BV210" s="512">
        <f t="shared" si="333"/>
        <v>13</v>
      </c>
      <c r="BW210" s="512" t="str">
        <f t="shared" si="334"/>
        <v>75_13</v>
      </c>
      <c r="BX210" s="514" t="str">
        <f t="shared" si="335"/>
        <v>75_13</v>
      </c>
      <c r="BY210" s="514">
        <f t="shared" si="412"/>
        <v>9191</v>
      </c>
      <c r="BZ210" s="514">
        <f t="shared" si="415"/>
        <v>9559</v>
      </c>
      <c r="CA210" s="605">
        <f t="shared" si="416"/>
        <v>9375</v>
      </c>
      <c r="CB210" s="515">
        <f t="shared" si="336"/>
        <v>59.904153354632591</v>
      </c>
      <c r="CC210" s="5"/>
      <c r="CD210" s="5"/>
      <c r="CE210" s="5"/>
      <c r="CF210" s="5"/>
      <c r="CG210" s="5"/>
      <c r="CH210" s="5"/>
      <c r="CI210" s="6"/>
    </row>
    <row r="211" spans="1:87" ht="10.5" customHeight="1" x14ac:dyDescent="0.25">
      <c r="A211" s="54">
        <v>75</v>
      </c>
      <c r="B211" s="54">
        <v>14</v>
      </c>
      <c r="C211" s="54">
        <v>86</v>
      </c>
      <c r="D211" s="512">
        <f t="shared" si="337"/>
        <v>14</v>
      </c>
      <c r="E211" s="512" t="str">
        <f t="shared" si="338"/>
        <v>75_14</v>
      </c>
      <c r="F211" s="512">
        <v>7511</v>
      </c>
      <c r="G211" s="457"/>
      <c r="H211" s="54">
        <v>75</v>
      </c>
      <c r="I211" s="54">
        <v>14</v>
      </c>
      <c r="J211" s="54">
        <v>86</v>
      </c>
      <c r="K211" s="512">
        <f t="shared" si="325"/>
        <v>14</v>
      </c>
      <c r="L211" s="512" t="str">
        <f t="shared" si="326"/>
        <v>75_14</v>
      </c>
      <c r="M211" s="512">
        <v>7766</v>
      </c>
      <c r="N211" s="457"/>
      <c r="O211" s="54">
        <v>75</v>
      </c>
      <c r="P211" s="54">
        <v>14</v>
      </c>
      <c r="Q211" s="54">
        <v>86</v>
      </c>
      <c r="R211" s="512">
        <f t="shared" si="327"/>
        <v>14</v>
      </c>
      <c r="S211" s="512" t="str">
        <f t="shared" si="328"/>
        <v>75_14</v>
      </c>
      <c r="T211" s="512">
        <v>8011</v>
      </c>
      <c r="U211" s="457"/>
      <c r="V211" s="54">
        <v>75</v>
      </c>
      <c r="W211" s="54">
        <v>14</v>
      </c>
      <c r="X211" s="54">
        <v>86</v>
      </c>
      <c r="Y211" s="512">
        <f t="shared" si="318"/>
        <v>14</v>
      </c>
      <c r="Z211" s="512" t="str">
        <f t="shared" si="319"/>
        <v>75_14</v>
      </c>
      <c r="AA211" s="512">
        <v>8187</v>
      </c>
      <c r="AB211" s="513"/>
      <c r="AC211" s="54">
        <v>75</v>
      </c>
      <c r="AD211" s="54">
        <v>14</v>
      </c>
      <c r="AE211" s="54">
        <v>86</v>
      </c>
      <c r="AF211" s="512">
        <f t="shared" si="411"/>
        <v>14</v>
      </c>
      <c r="AG211" s="512" t="str">
        <f t="shared" si="320"/>
        <v>75_14</v>
      </c>
      <c r="AH211" s="512">
        <v>8449</v>
      </c>
      <c r="AI211" s="512"/>
      <c r="AJ211" s="512">
        <v>75</v>
      </c>
      <c r="AK211" s="54">
        <v>14</v>
      </c>
      <c r="AL211" s="54">
        <v>86</v>
      </c>
      <c r="AM211" s="512">
        <f t="shared" si="403"/>
        <v>14</v>
      </c>
      <c r="AN211" s="512" t="str">
        <f t="shared" si="404"/>
        <v>75_14</v>
      </c>
      <c r="AO211" s="54">
        <v>8702</v>
      </c>
      <c r="AP211" s="490"/>
      <c r="AQ211" s="512">
        <v>75</v>
      </c>
      <c r="AR211" s="54">
        <v>14</v>
      </c>
      <c r="AS211" s="54">
        <v>86</v>
      </c>
      <c r="AT211" s="512">
        <f t="shared" si="405"/>
        <v>14</v>
      </c>
      <c r="AU211" s="512" t="str">
        <f t="shared" si="406"/>
        <v>75_14</v>
      </c>
      <c r="AV211" s="54">
        <v>8963</v>
      </c>
      <c r="AW211" s="490"/>
      <c r="AX211" s="512">
        <v>75</v>
      </c>
      <c r="AY211" s="54">
        <v>14</v>
      </c>
      <c r="AZ211" s="54">
        <v>86</v>
      </c>
      <c r="BA211" s="512">
        <f t="shared" si="407"/>
        <v>14</v>
      </c>
      <c r="BB211" s="512" t="str">
        <f t="shared" si="408"/>
        <v>75_14</v>
      </c>
      <c r="BC211" s="54">
        <v>9142</v>
      </c>
      <c r="BD211" s="490"/>
      <c r="BE211" s="512">
        <v>75</v>
      </c>
      <c r="BF211" s="54">
        <v>14</v>
      </c>
      <c r="BG211" s="54">
        <v>86</v>
      </c>
      <c r="BH211" s="512">
        <f t="shared" si="409"/>
        <v>14</v>
      </c>
      <c r="BI211" s="512" t="str">
        <f t="shared" si="410"/>
        <v>75_14</v>
      </c>
      <c r="BJ211" s="54">
        <v>9325</v>
      </c>
      <c r="BK211" s="54"/>
      <c r="BL211" s="512">
        <v>75</v>
      </c>
      <c r="BM211" s="54">
        <v>14</v>
      </c>
      <c r="BN211" s="54">
        <v>86</v>
      </c>
      <c r="BO211" s="512">
        <f t="shared" si="413"/>
        <v>14</v>
      </c>
      <c r="BP211" s="512" t="str">
        <f t="shared" si="414"/>
        <v>75_14</v>
      </c>
      <c r="BQ211" s="54">
        <v>9698</v>
      </c>
      <c r="BR211" s="513"/>
      <c r="BS211" s="54">
        <v>75</v>
      </c>
      <c r="BT211" s="54">
        <v>14</v>
      </c>
      <c r="BU211" s="54">
        <v>86</v>
      </c>
      <c r="BV211" s="512">
        <f t="shared" si="333"/>
        <v>14</v>
      </c>
      <c r="BW211" s="512" t="str">
        <f t="shared" si="334"/>
        <v>75_14</v>
      </c>
      <c r="BX211" s="514" t="str">
        <f t="shared" si="335"/>
        <v>75_14</v>
      </c>
      <c r="BY211" s="514">
        <f t="shared" si="412"/>
        <v>9325</v>
      </c>
      <c r="BZ211" s="514">
        <f t="shared" si="415"/>
        <v>9698</v>
      </c>
      <c r="CA211" s="605">
        <f t="shared" si="416"/>
        <v>9511.5</v>
      </c>
      <c r="CB211" s="515">
        <f t="shared" si="336"/>
        <v>60.776357827476041</v>
      </c>
      <c r="CC211" s="5"/>
      <c r="CD211" s="5"/>
      <c r="CE211" s="5"/>
      <c r="CF211" s="5"/>
      <c r="CG211" s="5"/>
      <c r="CH211" s="5"/>
      <c r="CI211" s="6"/>
    </row>
    <row r="212" spans="1:87" ht="10.5" customHeight="1" x14ac:dyDescent="0.25">
      <c r="A212" s="54">
        <v>75</v>
      </c>
      <c r="B212" s="54">
        <v>15</v>
      </c>
      <c r="C212" s="54">
        <v>87</v>
      </c>
      <c r="D212" s="512">
        <f t="shared" si="337"/>
        <v>15</v>
      </c>
      <c r="E212" s="512" t="str">
        <f t="shared" si="338"/>
        <v>75_15</v>
      </c>
      <c r="F212" s="512">
        <v>7619</v>
      </c>
      <c r="G212" s="457"/>
      <c r="H212" s="54">
        <v>75</v>
      </c>
      <c r="I212" s="54">
        <v>15</v>
      </c>
      <c r="J212" s="54">
        <v>87</v>
      </c>
      <c r="K212" s="512">
        <f t="shared" si="325"/>
        <v>15</v>
      </c>
      <c r="L212" s="512" t="str">
        <f t="shared" si="326"/>
        <v>75_15</v>
      </c>
      <c r="M212" s="512">
        <v>7878</v>
      </c>
      <c r="N212" s="457"/>
      <c r="O212" s="54">
        <v>75</v>
      </c>
      <c r="P212" s="54">
        <v>15</v>
      </c>
      <c r="Q212" s="54">
        <v>87</v>
      </c>
      <c r="R212" s="512">
        <f t="shared" si="327"/>
        <v>15</v>
      </c>
      <c r="S212" s="512" t="str">
        <f t="shared" si="328"/>
        <v>75_15</v>
      </c>
      <c r="T212" s="512">
        <v>8126</v>
      </c>
      <c r="U212" s="66"/>
      <c r="V212" s="54">
        <v>75</v>
      </c>
      <c r="W212" s="54">
        <v>15</v>
      </c>
      <c r="X212" s="54">
        <v>87</v>
      </c>
      <c r="Y212" s="512">
        <f t="shared" si="318"/>
        <v>15</v>
      </c>
      <c r="Z212" s="512" t="str">
        <f t="shared" si="319"/>
        <v>75_15</v>
      </c>
      <c r="AA212" s="512">
        <v>8305</v>
      </c>
      <c r="AB212" s="513"/>
      <c r="AC212" s="54">
        <v>75</v>
      </c>
      <c r="AD212" s="54">
        <v>15</v>
      </c>
      <c r="AE212" s="54">
        <v>87</v>
      </c>
      <c r="AF212" s="512">
        <f t="shared" si="411"/>
        <v>15</v>
      </c>
      <c r="AG212" s="512" t="str">
        <f t="shared" si="320"/>
        <v>75_15</v>
      </c>
      <c r="AH212" s="512">
        <v>8571</v>
      </c>
      <c r="AI212" s="512"/>
      <c r="AJ212" s="512">
        <v>75</v>
      </c>
      <c r="AK212" s="54">
        <v>15</v>
      </c>
      <c r="AL212" s="54">
        <v>87</v>
      </c>
      <c r="AM212" s="512">
        <f t="shared" si="403"/>
        <v>15</v>
      </c>
      <c r="AN212" s="512" t="str">
        <f t="shared" si="404"/>
        <v>75_15</v>
      </c>
      <c r="AO212" s="54">
        <v>8828</v>
      </c>
      <c r="AP212" s="490"/>
      <c r="AQ212" s="512">
        <v>75</v>
      </c>
      <c r="AR212" s="54">
        <v>15</v>
      </c>
      <c r="AS212" s="54">
        <v>87</v>
      </c>
      <c r="AT212" s="512">
        <f t="shared" si="405"/>
        <v>15</v>
      </c>
      <c r="AU212" s="512" t="str">
        <f t="shared" si="406"/>
        <v>75_15</v>
      </c>
      <c r="AV212" s="54">
        <v>9093</v>
      </c>
      <c r="AW212" s="490"/>
      <c r="AX212" s="512">
        <v>75</v>
      </c>
      <c r="AY212" s="54">
        <v>15</v>
      </c>
      <c r="AZ212" s="54">
        <v>87</v>
      </c>
      <c r="BA212" s="512">
        <f t="shared" si="407"/>
        <v>15</v>
      </c>
      <c r="BB212" s="512" t="str">
        <f t="shared" si="408"/>
        <v>75_15</v>
      </c>
      <c r="BC212" s="54">
        <v>9275</v>
      </c>
      <c r="BD212" s="490"/>
      <c r="BE212" s="512">
        <v>75</v>
      </c>
      <c r="BF212" s="54">
        <v>15</v>
      </c>
      <c r="BG212" s="54">
        <v>87</v>
      </c>
      <c r="BH212" s="512">
        <f t="shared" si="409"/>
        <v>15</v>
      </c>
      <c r="BI212" s="512" t="str">
        <f t="shared" si="410"/>
        <v>75_15</v>
      </c>
      <c r="BJ212" s="54">
        <v>9461</v>
      </c>
      <c r="BK212" s="54"/>
      <c r="BL212" s="512">
        <v>75</v>
      </c>
      <c r="BM212" s="54">
        <v>15</v>
      </c>
      <c r="BN212" s="54">
        <v>87</v>
      </c>
      <c r="BO212" s="512">
        <f t="shared" si="413"/>
        <v>15</v>
      </c>
      <c r="BP212" s="512" t="str">
        <f t="shared" si="414"/>
        <v>75_15</v>
      </c>
      <c r="BQ212" s="54">
        <v>9839</v>
      </c>
      <c r="BR212" s="513"/>
      <c r="BS212" s="54">
        <v>75</v>
      </c>
      <c r="BT212" s="54">
        <v>15</v>
      </c>
      <c r="BU212" s="54">
        <v>87</v>
      </c>
      <c r="BV212" s="512">
        <f t="shared" si="333"/>
        <v>15</v>
      </c>
      <c r="BW212" s="512" t="str">
        <f t="shared" si="334"/>
        <v>75_15</v>
      </c>
      <c r="BX212" s="514" t="str">
        <f t="shared" si="335"/>
        <v>75_15</v>
      </c>
      <c r="BY212" s="514">
        <f t="shared" si="412"/>
        <v>9461</v>
      </c>
      <c r="BZ212" s="514">
        <f t="shared" si="415"/>
        <v>9839</v>
      </c>
      <c r="CA212" s="605">
        <f t="shared" si="416"/>
        <v>9650</v>
      </c>
      <c r="CB212" s="515">
        <f t="shared" si="336"/>
        <v>61.661341853035147</v>
      </c>
      <c r="CC212" s="5"/>
      <c r="CD212" s="5"/>
      <c r="CE212" s="5"/>
      <c r="CF212" s="5"/>
      <c r="CG212" s="5"/>
      <c r="CH212" s="5"/>
      <c r="CI212" s="6"/>
    </row>
    <row r="213" spans="1:87" ht="10.5" customHeight="1" x14ac:dyDescent="0.25">
      <c r="A213" s="54">
        <v>75</v>
      </c>
      <c r="B213" s="54">
        <v>16</v>
      </c>
      <c r="C213" s="54">
        <v>88</v>
      </c>
      <c r="D213" s="512">
        <f t="shared" si="337"/>
        <v>16</v>
      </c>
      <c r="E213" s="512" t="str">
        <f t="shared" si="338"/>
        <v>75_16</v>
      </c>
      <c r="F213" s="512">
        <v>7741</v>
      </c>
      <c r="G213" s="457"/>
      <c r="H213" s="54">
        <v>75</v>
      </c>
      <c r="I213" s="54">
        <v>16</v>
      </c>
      <c r="J213" s="54">
        <v>88</v>
      </c>
      <c r="K213" s="512">
        <f t="shared" si="325"/>
        <v>16</v>
      </c>
      <c r="L213" s="512" t="str">
        <f t="shared" si="326"/>
        <v>75_16</v>
      </c>
      <c r="M213" s="512">
        <v>8004</v>
      </c>
      <c r="N213" s="457"/>
      <c r="O213" s="54">
        <v>75</v>
      </c>
      <c r="P213" s="54">
        <v>16</v>
      </c>
      <c r="Q213" s="54">
        <v>88</v>
      </c>
      <c r="R213" s="512">
        <f t="shared" si="327"/>
        <v>16</v>
      </c>
      <c r="S213" s="512" t="str">
        <f t="shared" si="328"/>
        <v>75_16</v>
      </c>
      <c r="T213" s="512">
        <v>8256</v>
      </c>
      <c r="U213" s="66"/>
      <c r="V213" s="54">
        <v>75</v>
      </c>
      <c r="W213" s="54">
        <v>16</v>
      </c>
      <c r="X213" s="54">
        <v>88</v>
      </c>
      <c r="Y213" s="512">
        <f t="shared" ref="Y213:Y230" si="417">W213</f>
        <v>16</v>
      </c>
      <c r="Z213" s="512" t="str">
        <f t="shared" ref="Z213:Z230" si="418">V213&amp;"_"&amp;Y213</f>
        <v>75_16</v>
      </c>
      <c r="AA213" s="512">
        <v>8438</v>
      </c>
      <c r="AB213" s="513"/>
      <c r="AC213" s="54">
        <v>75</v>
      </c>
      <c r="AD213" s="54">
        <v>16</v>
      </c>
      <c r="AE213" s="54">
        <v>88</v>
      </c>
      <c r="AF213" s="512">
        <f t="shared" si="411"/>
        <v>16</v>
      </c>
      <c r="AG213" s="512" t="str">
        <f t="shared" ref="AG213:AG230" si="419">AC213&amp;"_"&amp;AF213</f>
        <v>75_16</v>
      </c>
      <c r="AH213" s="512">
        <v>8708</v>
      </c>
      <c r="AI213" s="512"/>
      <c r="AJ213" s="512">
        <v>75</v>
      </c>
      <c r="AK213" s="54">
        <v>16</v>
      </c>
      <c r="AL213" s="54">
        <v>88</v>
      </c>
      <c r="AM213" s="512">
        <f t="shared" si="403"/>
        <v>16</v>
      </c>
      <c r="AN213" s="512" t="str">
        <f t="shared" si="404"/>
        <v>75_16</v>
      </c>
      <c r="AO213" s="54">
        <v>8969</v>
      </c>
      <c r="AP213" s="490"/>
      <c r="AQ213" s="512">
        <v>75</v>
      </c>
      <c r="AR213" s="54">
        <v>16</v>
      </c>
      <c r="AS213" s="54">
        <v>88</v>
      </c>
      <c r="AT213" s="512">
        <f t="shared" si="405"/>
        <v>16</v>
      </c>
      <c r="AU213" s="512" t="str">
        <f t="shared" si="406"/>
        <v>75_16</v>
      </c>
      <c r="AV213" s="54">
        <v>9238</v>
      </c>
      <c r="AW213" s="490"/>
      <c r="AX213" s="512">
        <v>75</v>
      </c>
      <c r="AY213" s="54">
        <v>16</v>
      </c>
      <c r="AZ213" s="54">
        <v>88</v>
      </c>
      <c r="BA213" s="512">
        <f t="shared" si="407"/>
        <v>16</v>
      </c>
      <c r="BB213" s="512" t="str">
        <f t="shared" si="408"/>
        <v>75_16</v>
      </c>
      <c r="BC213" s="54">
        <v>9423</v>
      </c>
      <c r="BD213" s="490"/>
      <c r="BE213" s="512">
        <v>75</v>
      </c>
      <c r="BF213" s="54">
        <v>16</v>
      </c>
      <c r="BG213" s="54">
        <v>88</v>
      </c>
      <c r="BH213" s="512">
        <f t="shared" si="409"/>
        <v>16</v>
      </c>
      <c r="BI213" s="512" t="str">
        <f t="shared" si="410"/>
        <v>75_16</v>
      </c>
      <c r="BJ213" s="54">
        <v>9611</v>
      </c>
      <c r="BK213" s="54"/>
      <c r="BL213" s="512">
        <v>75</v>
      </c>
      <c r="BM213" s="54">
        <v>16</v>
      </c>
      <c r="BN213" s="54">
        <v>88</v>
      </c>
      <c r="BO213" s="512">
        <f t="shared" si="413"/>
        <v>16</v>
      </c>
      <c r="BP213" s="512" t="str">
        <f t="shared" si="414"/>
        <v>75_16</v>
      </c>
      <c r="BQ213" s="54">
        <v>9995</v>
      </c>
      <c r="BR213" s="513"/>
      <c r="BS213" s="54">
        <v>75</v>
      </c>
      <c r="BT213" s="54">
        <v>16</v>
      </c>
      <c r="BU213" s="54">
        <v>88</v>
      </c>
      <c r="BV213" s="512">
        <f t="shared" si="333"/>
        <v>16</v>
      </c>
      <c r="BW213" s="512" t="str">
        <f t="shared" si="334"/>
        <v>75_16</v>
      </c>
      <c r="BX213" s="514" t="str">
        <f t="shared" si="335"/>
        <v>75_16</v>
      </c>
      <c r="BY213" s="514">
        <f t="shared" si="412"/>
        <v>9611</v>
      </c>
      <c r="BZ213" s="514">
        <f t="shared" si="415"/>
        <v>9995</v>
      </c>
      <c r="CA213" s="605">
        <f t="shared" si="416"/>
        <v>9803</v>
      </c>
      <c r="CB213" s="515">
        <f t="shared" si="336"/>
        <v>62.638977635782744</v>
      </c>
      <c r="CC213" s="5"/>
      <c r="CD213" s="5"/>
      <c r="CE213" s="5"/>
      <c r="CF213" s="5"/>
      <c r="CG213" s="5"/>
      <c r="CH213" s="5"/>
      <c r="CI213" s="6"/>
    </row>
    <row r="214" spans="1:87" ht="10.5" customHeight="1" x14ac:dyDescent="0.25">
      <c r="A214" s="54">
        <v>80</v>
      </c>
      <c r="B214" s="54">
        <v>0</v>
      </c>
      <c r="C214" s="54">
        <v>68</v>
      </c>
      <c r="D214" s="512">
        <f t="shared" si="337"/>
        <v>0</v>
      </c>
      <c r="E214" s="512" t="str">
        <f t="shared" si="338"/>
        <v>80_0</v>
      </c>
      <c r="F214" s="512">
        <v>5895</v>
      </c>
      <c r="G214" s="457"/>
      <c r="H214" s="54">
        <v>80</v>
      </c>
      <c r="I214" s="54">
        <v>0</v>
      </c>
      <c r="J214" s="54">
        <v>68</v>
      </c>
      <c r="K214" s="512">
        <f t="shared" ref="K214:K230" si="420">I214</f>
        <v>0</v>
      </c>
      <c r="L214" s="512" t="str">
        <f t="shared" ref="L214:L230" si="421">H214&amp;"_"&amp;K214</f>
        <v>80_0</v>
      </c>
      <c r="M214" s="512">
        <v>6095</v>
      </c>
      <c r="N214" s="457"/>
      <c r="O214" s="54">
        <v>80</v>
      </c>
      <c r="P214" s="54">
        <v>0</v>
      </c>
      <c r="Q214" s="54">
        <v>68</v>
      </c>
      <c r="R214" s="512">
        <f t="shared" ref="R214:R230" si="422">P214</f>
        <v>0</v>
      </c>
      <c r="S214" s="512" t="str">
        <f t="shared" ref="S214:S230" si="423">O214&amp;"_"&amp;R214</f>
        <v>80_0</v>
      </c>
      <c r="T214" s="512">
        <v>6287</v>
      </c>
      <c r="U214" s="457"/>
      <c r="V214" s="54">
        <v>80</v>
      </c>
      <c r="W214" s="54">
        <v>0</v>
      </c>
      <c r="X214" s="54">
        <v>68</v>
      </c>
      <c r="Y214" s="512">
        <f t="shared" si="417"/>
        <v>0</v>
      </c>
      <c r="Z214" s="512" t="str">
        <f t="shared" si="418"/>
        <v>80_0</v>
      </c>
      <c r="AA214" s="512">
        <v>6425</v>
      </c>
      <c r="AB214" s="513"/>
      <c r="AC214" s="54">
        <v>80</v>
      </c>
      <c r="AD214" s="54">
        <v>0</v>
      </c>
      <c r="AE214" s="54">
        <v>68</v>
      </c>
      <c r="AF214" s="512">
        <f t="shared" si="411"/>
        <v>0</v>
      </c>
      <c r="AG214" s="512" t="str">
        <f t="shared" si="419"/>
        <v>80_0</v>
      </c>
      <c r="AH214" s="512">
        <v>6631</v>
      </c>
      <c r="AI214" s="512"/>
      <c r="AJ214" s="512">
        <v>80</v>
      </c>
      <c r="AK214" s="54">
        <v>0</v>
      </c>
      <c r="AL214" s="54">
        <v>68</v>
      </c>
      <c r="AM214" s="512">
        <f t="shared" si="403"/>
        <v>0</v>
      </c>
      <c r="AN214" s="512" t="str">
        <f t="shared" si="404"/>
        <v>80_0</v>
      </c>
      <c r="AO214" s="54">
        <v>6830</v>
      </c>
      <c r="AP214" s="490"/>
      <c r="AQ214" s="512">
        <v>80</v>
      </c>
      <c r="AR214" s="54">
        <v>0</v>
      </c>
      <c r="AS214" s="54">
        <v>56</v>
      </c>
      <c r="AT214" s="512">
        <f t="shared" si="405"/>
        <v>0</v>
      </c>
      <c r="AU214" s="512" t="str">
        <f t="shared" si="406"/>
        <v>80_0</v>
      </c>
      <c r="AV214" s="54">
        <v>6008</v>
      </c>
      <c r="AW214" s="490"/>
      <c r="AX214" s="512">
        <v>80</v>
      </c>
      <c r="AY214" s="54">
        <v>0</v>
      </c>
      <c r="AZ214" s="54">
        <v>68</v>
      </c>
      <c r="BA214" s="512">
        <f t="shared" si="407"/>
        <v>0</v>
      </c>
      <c r="BB214" s="512" t="str">
        <f t="shared" si="408"/>
        <v>80_0</v>
      </c>
      <c r="BC214" s="54">
        <v>7176</v>
      </c>
      <c r="BD214" s="490"/>
      <c r="BE214" s="512">
        <v>80</v>
      </c>
      <c r="BF214" s="54">
        <v>0</v>
      </c>
      <c r="BG214" s="54">
        <v>68</v>
      </c>
      <c r="BH214" s="512">
        <f t="shared" si="409"/>
        <v>0</v>
      </c>
      <c r="BI214" s="512" t="str">
        <f t="shared" si="410"/>
        <v>80_0</v>
      </c>
      <c r="BJ214" s="54">
        <v>7320</v>
      </c>
      <c r="BK214" s="54"/>
      <c r="BL214" s="512">
        <v>80</v>
      </c>
      <c r="BM214" s="54">
        <v>0</v>
      </c>
      <c r="BN214" s="54">
        <v>68</v>
      </c>
      <c r="BO214" s="512">
        <f t="shared" si="413"/>
        <v>0</v>
      </c>
      <c r="BP214" s="512" t="str">
        <f t="shared" si="414"/>
        <v>80_0</v>
      </c>
      <c r="BQ214" s="54">
        <v>7613</v>
      </c>
      <c r="BR214" s="513"/>
      <c r="BS214" s="54">
        <v>80</v>
      </c>
      <c r="BT214" s="54">
        <v>0</v>
      </c>
      <c r="BU214" s="54">
        <v>68</v>
      </c>
      <c r="BV214" s="512">
        <f t="shared" ref="BV214:BV230" si="424">BT214</f>
        <v>0</v>
      </c>
      <c r="BW214" s="512" t="str">
        <f t="shared" ref="BW214:BW230" si="425">BS214&amp;"_"&amp;BV214</f>
        <v>80_0</v>
      </c>
      <c r="BX214" s="514" t="str">
        <f t="shared" ref="BX214:BX230" si="426">BS214&amp;"_"&amp;BV214</f>
        <v>80_0</v>
      </c>
      <c r="BY214" s="514">
        <f t="shared" si="412"/>
        <v>7320</v>
      </c>
      <c r="BZ214" s="514">
        <f t="shared" si="415"/>
        <v>7613</v>
      </c>
      <c r="CA214" s="605">
        <f t="shared" si="416"/>
        <v>7466.5</v>
      </c>
      <c r="CB214" s="515">
        <f t="shared" ref="CB214:CB230" si="427">IFERROR(CA214*$D$10/$D$9,"vervalt")</f>
        <v>47.709265175718848</v>
      </c>
      <c r="CC214" s="5"/>
      <c r="CD214" s="5"/>
      <c r="CE214" s="5"/>
      <c r="CF214" s="5"/>
      <c r="CG214" s="5"/>
      <c r="CH214" s="5"/>
      <c r="CI214" s="6"/>
    </row>
    <row r="215" spans="1:87" ht="10.5" customHeight="1" x14ac:dyDescent="0.25">
      <c r="A215" s="54">
        <v>80</v>
      </c>
      <c r="B215" s="54">
        <v>1</v>
      </c>
      <c r="C215" s="54">
        <v>71</v>
      </c>
      <c r="D215" s="512">
        <f t="shared" ref="D215:D230" si="428">B215</f>
        <v>1</v>
      </c>
      <c r="E215" s="512" t="str">
        <f t="shared" ref="E215:E230" si="429">A215&amp;"_"&amp;D215</f>
        <v>80_1</v>
      </c>
      <c r="F215" s="512">
        <v>6147</v>
      </c>
      <c r="G215" s="457"/>
      <c r="H215" s="54">
        <v>80</v>
      </c>
      <c r="I215" s="54">
        <v>1</v>
      </c>
      <c r="J215" s="54">
        <v>71</v>
      </c>
      <c r="K215" s="512">
        <f t="shared" si="420"/>
        <v>1</v>
      </c>
      <c r="L215" s="512" t="str">
        <f t="shared" si="421"/>
        <v>80_1</v>
      </c>
      <c r="M215" s="512">
        <v>6356</v>
      </c>
      <c r="N215" s="457"/>
      <c r="O215" s="54">
        <v>80</v>
      </c>
      <c r="P215" s="54">
        <v>1</v>
      </c>
      <c r="Q215" s="54">
        <v>71</v>
      </c>
      <c r="R215" s="512">
        <f t="shared" si="422"/>
        <v>1</v>
      </c>
      <c r="S215" s="512" t="str">
        <f t="shared" si="423"/>
        <v>80_1</v>
      </c>
      <c r="T215" s="512">
        <v>6556</v>
      </c>
      <c r="U215" s="66"/>
      <c r="V215" s="54">
        <v>80</v>
      </c>
      <c r="W215" s="54">
        <v>1</v>
      </c>
      <c r="X215" s="54">
        <v>71</v>
      </c>
      <c r="Y215" s="512">
        <f t="shared" si="417"/>
        <v>1</v>
      </c>
      <c r="Z215" s="512" t="str">
        <f t="shared" si="418"/>
        <v>80_1</v>
      </c>
      <c r="AA215" s="512">
        <v>6700</v>
      </c>
      <c r="AB215" s="513"/>
      <c r="AC215" s="54">
        <v>80</v>
      </c>
      <c r="AD215" s="54">
        <v>1</v>
      </c>
      <c r="AE215" s="54">
        <v>71</v>
      </c>
      <c r="AF215" s="512">
        <f t="shared" si="411"/>
        <v>1</v>
      </c>
      <c r="AG215" s="512" t="str">
        <f t="shared" si="419"/>
        <v>80_1</v>
      </c>
      <c r="AH215" s="512">
        <v>6914</v>
      </c>
      <c r="AI215" s="512"/>
      <c r="AJ215" s="512">
        <v>80</v>
      </c>
      <c r="AK215" s="54">
        <v>1</v>
      </c>
      <c r="AL215" s="54">
        <v>71</v>
      </c>
      <c r="AM215" s="512">
        <f t="shared" si="403"/>
        <v>1</v>
      </c>
      <c r="AN215" s="512" t="str">
        <f t="shared" si="404"/>
        <v>80_1</v>
      </c>
      <c r="AO215" s="54">
        <v>7121</v>
      </c>
      <c r="AP215" s="490"/>
      <c r="AQ215" s="512">
        <v>80</v>
      </c>
      <c r="AR215" s="54">
        <v>1</v>
      </c>
      <c r="AS215" s="54">
        <v>59</v>
      </c>
      <c r="AT215" s="512">
        <f t="shared" si="405"/>
        <v>1</v>
      </c>
      <c r="AU215" s="512" t="str">
        <f t="shared" si="406"/>
        <v>80_1</v>
      </c>
      <c r="AV215" s="54">
        <v>6243</v>
      </c>
      <c r="AW215" s="490"/>
      <c r="AX215" s="512">
        <v>80</v>
      </c>
      <c r="AY215" s="54">
        <v>1</v>
      </c>
      <c r="AZ215" s="54">
        <v>71</v>
      </c>
      <c r="BA215" s="512">
        <f t="shared" si="407"/>
        <v>1</v>
      </c>
      <c r="BB215" s="512" t="str">
        <f t="shared" si="408"/>
        <v>80_1</v>
      </c>
      <c r="BC215" s="54">
        <v>7482</v>
      </c>
      <c r="BD215" s="490"/>
      <c r="BE215" s="512">
        <v>80</v>
      </c>
      <c r="BF215" s="54">
        <v>1</v>
      </c>
      <c r="BG215" s="54">
        <v>71</v>
      </c>
      <c r="BH215" s="512">
        <f t="shared" si="409"/>
        <v>1</v>
      </c>
      <c r="BI215" s="512" t="str">
        <f t="shared" si="410"/>
        <v>80_1</v>
      </c>
      <c r="BJ215" s="54">
        <v>7632</v>
      </c>
      <c r="BK215" s="54"/>
      <c r="BL215" s="512">
        <v>80</v>
      </c>
      <c r="BM215" s="54">
        <v>1</v>
      </c>
      <c r="BN215" s="54">
        <v>71</v>
      </c>
      <c r="BO215" s="512">
        <f t="shared" si="413"/>
        <v>1</v>
      </c>
      <c r="BP215" s="512" t="str">
        <f t="shared" si="414"/>
        <v>80_1</v>
      </c>
      <c r="BQ215" s="54">
        <v>7937</v>
      </c>
      <c r="BR215" s="513"/>
      <c r="BS215" s="54">
        <v>80</v>
      </c>
      <c r="BT215" s="54">
        <v>1</v>
      </c>
      <c r="BU215" s="54">
        <v>71</v>
      </c>
      <c r="BV215" s="512">
        <f t="shared" si="424"/>
        <v>1</v>
      </c>
      <c r="BW215" s="512" t="str">
        <f t="shared" si="425"/>
        <v>80_1</v>
      </c>
      <c r="BX215" s="514" t="str">
        <f t="shared" si="426"/>
        <v>80_1</v>
      </c>
      <c r="BY215" s="514">
        <f t="shared" si="412"/>
        <v>7632</v>
      </c>
      <c r="BZ215" s="514">
        <f t="shared" si="415"/>
        <v>7937</v>
      </c>
      <c r="CA215" s="605">
        <f t="shared" si="416"/>
        <v>7784.5</v>
      </c>
      <c r="CB215" s="515">
        <f t="shared" si="427"/>
        <v>49.741214057507989</v>
      </c>
      <c r="CC215" s="5"/>
      <c r="CD215" s="5"/>
      <c r="CE215" s="5"/>
      <c r="CF215" s="5"/>
      <c r="CG215" s="5"/>
      <c r="CH215" s="5"/>
      <c r="CI215" s="6"/>
    </row>
    <row r="216" spans="1:87" ht="10.5" customHeight="1" x14ac:dyDescent="0.25">
      <c r="A216" s="54">
        <v>80</v>
      </c>
      <c r="B216" s="54">
        <v>2</v>
      </c>
      <c r="C216" s="54">
        <v>74</v>
      </c>
      <c r="D216" s="512">
        <f t="shared" si="428"/>
        <v>2</v>
      </c>
      <c r="E216" s="512" t="str">
        <f t="shared" si="429"/>
        <v>80_2</v>
      </c>
      <c r="F216" s="512">
        <v>6396</v>
      </c>
      <c r="G216" s="457"/>
      <c r="H216" s="54">
        <v>80</v>
      </c>
      <c r="I216" s="54">
        <v>2</v>
      </c>
      <c r="J216" s="54">
        <v>74</v>
      </c>
      <c r="K216" s="512">
        <f t="shared" si="420"/>
        <v>2</v>
      </c>
      <c r="L216" s="512" t="str">
        <f t="shared" si="421"/>
        <v>80_2</v>
      </c>
      <c r="M216" s="512">
        <v>6613</v>
      </c>
      <c r="N216" s="457"/>
      <c r="O216" s="54">
        <v>80</v>
      </c>
      <c r="P216" s="54">
        <v>2</v>
      </c>
      <c r="Q216" s="54">
        <v>74</v>
      </c>
      <c r="R216" s="512">
        <f t="shared" si="422"/>
        <v>2</v>
      </c>
      <c r="S216" s="512" t="str">
        <f t="shared" si="423"/>
        <v>80_2</v>
      </c>
      <c r="T216" s="512">
        <v>6821</v>
      </c>
      <c r="U216" s="66"/>
      <c r="V216" s="54">
        <v>80</v>
      </c>
      <c r="W216" s="54">
        <v>2</v>
      </c>
      <c r="X216" s="54">
        <v>74</v>
      </c>
      <c r="Y216" s="512">
        <f t="shared" si="417"/>
        <v>2</v>
      </c>
      <c r="Z216" s="512" t="str">
        <f t="shared" si="418"/>
        <v>80_2</v>
      </c>
      <c r="AA216" s="512">
        <v>6971</v>
      </c>
      <c r="AB216" s="513"/>
      <c r="AC216" s="54">
        <v>80</v>
      </c>
      <c r="AD216" s="54">
        <v>2</v>
      </c>
      <c r="AE216" s="54">
        <v>74</v>
      </c>
      <c r="AF216" s="512">
        <f t="shared" si="411"/>
        <v>2</v>
      </c>
      <c r="AG216" s="512" t="str">
        <f t="shared" si="419"/>
        <v>80_2</v>
      </c>
      <c r="AH216" s="512">
        <v>7194</v>
      </c>
      <c r="AI216" s="512"/>
      <c r="AJ216" s="512">
        <v>80</v>
      </c>
      <c r="AK216" s="54">
        <v>2</v>
      </c>
      <c r="AL216" s="54">
        <v>74</v>
      </c>
      <c r="AM216" s="512">
        <f t="shared" si="403"/>
        <v>2</v>
      </c>
      <c r="AN216" s="512" t="str">
        <f t="shared" si="404"/>
        <v>80_2</v>
      </c>
      <c r="AO216" s="54">
        <v>7410</v>
      </c>
      <c r="AP216" s="490"/>
      <c r="AQ216" s="512">
        <v>80</v>
      </c>
      <c r="AR216" s="54">
        <v>2</v>
      </c>
      <c r="AS216" s="54">
        <v>62</v>
      </c>
      <c r="AT216" s="512">
        <f t="shared" si="405"/>
        <v>2</v>
      </c>
      <c r="AU216" s="512" t="str">
        <f t="shared" si="406"/>
        <v>80_2</v>
      </c>
      <c r="AV216" s="54">
        <v>6480</v>
      </c>
      <c r="AW216" s="490"/>
      <c r="AX216" s="512">
        <v>80</v>
      </c>
      <c r="AY216" s="54">
        <v>2</v>
      </c>
      <c r="AZ216" s="54">
        <v>74</v>
      </c>
      <c r="BA216" s="512">
        <f t="shared" si="407"/>
        <v>2</v>
      </c>
      <c r="BB216" s="512" t="str">
        <f t="shared" si="408"/>
        <v>80_2</v>
      </c>
      <c r="BC216" s="54">
        <v>7785</v>
      </c>
      <c r="BD216" s="490"/>
      <c r="BE216" s="512">
        <v>80</v>
      </c>
      <c r="BF216" s="54">
        <v>2</v>
      </c>
      <c r="BG216" s="54">
        <v>74</v>
      </c>
      <c r="BH216" s="512">
        <f t="shared" si="409"/>
        <v>2</v>
      </c>
      <c r="BI216" s="512" t="str">
        <f t="shared" si="410"/>
        <v>80_2</v>
      </c>
      <c r="BJ216" s="54">
        <v>7941</v>
      </c>
      <c r="BK216" s="54"/>
      <c r="BL216" s="512">
        <v>80</v>
      </c>
      <c r="BM216" s="54">
        <v>2</v>
      </c>
      <c r="BN216" s="54">
        <v>74</v>
      </c>
      <c r="BO216" s="512">
        <f t="shared" si="413"/>
        <v>2</v>
      </c>
      <c r="BP216" s="512" t="str">
        <f t="shared" si="414"/>
        <v>80_2</v>
      </c>
      <c r="BQ216" s="54">
        <v>8259</v>
      </c>
      <c r="BR216" s="513"/>
      <c r="BS216" s="54">
        <v>80</v>
      </c>
      <c r="BT216" s="54">
        <v>2</v>
      </c>
      <c r="BU216" s="54">
        <v>74</v>
      </c>
      <c r="BV216" s="512">
        <f t="shared" si="424"/>
        <v>2</v>
      </c>
      <c r="BW216" s="512" t="str">
        <f t="shared" si="425"/>
        <v>80_2</v>
      </c>
      <c r="BX216" s="514" t="str">
        <f t="shared" si="426"/>
        <v>80_2</v>
      </c>
      <c r="BY216" s="514">
        <f t="shared" si="412"/>
        <v>7941</v>
      </c>
      <c r="BZ216" s="514">
        <f t="shared" si="415"/>
        <v>8259</v>
      </c>
      <c r="CA216" s="605">
        <f t="shared" si="416"/>
        <v>8100</v>
      </c>
      <c r="CB216" s="515">
        <f t="shared" si="427"/>
        <v>51.757188498402556</v>
      </c>
      <c r="CC216" s="5"/>
      <c r="CD216" s="5"/>
      <c r="CE216" s="5"/>
      <c r="CF216" s="5"/>
      <c r="CG216" s="5"/>
      <c r="CH216" s="5"/>
      <c r="CI216" s="6"/>
    </row>
    <row r="217" spans="1:87" ht="10.5" customHeight="1" x14ac:dyDescent="0.25">
      <c r="A217" s="54">
        <v>80</v>
      </c>
      <c r="B217" s="54">
        <v>3</v>
      </c>
      <c r="C217" s="54">
        <v>77</v>
      </c>
      <c r="D217" s="512">
        <f t="shared" si="428"/>
        <v>3</v>
      </c>
      <c r="E217" s="512" t="str">
        <f t="shared" si="429"/>
        <v>80_3</v>
      </c>
      <c r="F217" s="512">
        <v>6641</v>
      </c>
      <c r="G217" s="457"/>
      <c r="H217" s="54">
        <v>80</v>
      </c>
      <c r="I217" s="54">
        <v>3</v>
      </c>
      <c r="J217" s="54">
        <v>77</v>
      </c>
      <c r="K217" s="512">
        <f t="shared" si="420"/>
        <v>3</v>
      </c>
      <c r="L217" s="512" t="str">
        <f t="shared" si="421"/>
        <v>80_3</v>
      </c>
      <c r="M217" s="512">
        <v>6867</v>
      </c>
      <c r="N217" s="457"/>
      <c r="O217" s="54">
        <v>80</v>
      </c>
      <c r="P217" s="54">
        <v>3</v>
      </c>
      <c r="Q217" s="54">
        <v>77</v>
      </c>
      <c r="R217" s="512">
        <f t="shared" si="422"/>
        <v>3</v>
      </c>
      <c r="S217" s="512" t="str">
        <f t="shared" si="423"/>
        <v>80_3</v>
      </c>
      <c r="T217" s="512">
        <v>7083</v>
      </c>
      <c r="U217" s="457"/>
      <c r="V217" s="54">
        <v>80</v>
      </c>
      <c r="W217" s="54">
        <v>3</v>
      </c>
      <c r="X217" s="54">
        <v>77</v>
      </c>
      <c r="Y217" s="512">
        <f t="shared" si="417"/>
        <v>3</v>
      </c>
      <c r="Z217" s="512" t="str">
        <f t="shared" si="418"/>
        <v>80_3</v>
      </c>
      <c r="AA217" s="512">
        <v>7239</v>
      </c>
      <c r="AB217" s="513"/>
      <c r="AC217" s="54">
        <v>80</v>
      </c>
      <c r="AD217" s="54">
        <v>3</v>
      </c>
      <c r="AE217" s="54">
        <v>77</v>
      </c>
      <c r="AF217" s="512">
        <f t="shared" si="411"/>
        <v>3</v>
      </c>
      <c r="AG217" s="512" t="str">
        <f t="shared" si="419"/>
        <v>80_3</v>
      </c>
      <c r="AH217" s="512">
        <v>7471</v>
      </c>
      <c r="AI217" s="512"/>
      <c r="AJ217" s="512">
        <v>80</v>
      </c>
      <c r="AK217" s="54">
        <v>3</v>
      </c>
      <c r="AL217" s="54">
        <v>77</v>
      </c>
      <c r="AM217" s="512">
        <f t="shared" si="403"/>
        <v>3</v>
      </c>
      <c r="AN217" s="512" t="str">
        <f t="shared" si="404"/>
        <v>80_3</v>
      </c>
      <c r="AO217" s="54">
        <v>7695</v>
      </c>
      <c r="AP217" s="490"/>
      <c r="AQ217" s="512">
        <v>80</v>
      </c>
      <c r="AR217" s="54">
        <v>3</v>
      </c>
      <c r="AS217" s="54">
        <v>65</v>
      </c>
      <c r="AT217" s="512">
        <f t="shared" si="405"/>
        <v>3</v>
      </c>
      <c r="AU217" s="512" t="str">
        <f t="shared" si="406"/>
        <v>80_3</v>
      </c>
      <c r="AV217" s="54">
        <v>6740</v>
      </c>
      <c r="AW217" s="490"/>
      <c r="AX217" s="512">
        <v>80</v>
      </c>
      <c r="AY217" s="54">
        <v>3</v>
      </c>
      <c r="AZ217" s="54">
        <v>77</v>
      </c>
      <c r="BA217" s="512">
        <f t="shared" si="407"/>
        <v>3</v>
      </c>
      <c r="BB217" s="512" t="str">
        <f t="shared" si="408"/>
        <v>80_3</v>
      </c>
      <c r="BC217" s="54">
        <v>8085</v>
      </c>
      <c r="BD217" s="490"/>
      <c r="BE217" s="512">
        <v>80</v>
      </c>
      <c r="BF217" s="54">
        <v>3</v>
      </c>
      <c r="BG217" s="54">
        <v>77</v>
      </c>
      <c r="BH217" s="512">
        <f t="shared" si="409"/>
        <v>3</v>
      </c>
      <c r="BI217" s="512" t="str">
        <f t="shared" si="410"/>
        <v>80_3</v>
      </c>
      <c r="BJ217" s="54">
        <v>8247</v>
      </c>
      <c r="BK217" s="54"/>
      <c r="BL217" s="512">
        <v>80</v>
      </c>
      <c r="BM217" s="54">
        <v>3</v>
      </c>
      <c r="BN217" s="54">
        <v>77</v>
      </c>
      <c r="BO217" s="512">
        <f t="shared" si="413"/>
        <v>3</v>
      </c>
      <c r="BP217" s="512" t="str">
        <f t="shared" si="414"/>
        <v>80_3</v>
      </c>
      <c r="BQ217" s="54">
        <v>8577</v>
      </c>
      <c r="BR217" s="513"/>
      <c r="BS217" s="54">
        <v>80</v>
      </c>
      <c r="BT217" s="54">
        <v>3</v>
      </c>
      <c r="BU217" s="54">
        <v>77</v>
      </c>
      <c r="BV217" s="512">
        <f t="shared" si="424"/>
        <v>3</v>
      </c>
      <c r="BW217" s="512" t="str">
        <f t="shared" si="425"/>
        <v>80_3</v>
      </c>
      <c r="BX217" s="514" t="str">
        <f t="shared" si="426"/>
        <v>80_3</v>
      </c>
      <c r="BY217" s="514">
        <f t="shared" si="412"/>
        <v>8247</v>
      </c>
      <c r="BZ217" s="514">
        <f t="shared" si="415"/>
        <v>8577</v>
      </c>
      <c r="CA217" s="605">
        <f t="shared" si="416"/>
        <v>8412</v>
      </c>
      <c r="CB217" s="515">
        <f t="shared" si="427"/>
        <v>53.750798722044728</v>
      </c>
      <c r="CC217" s="5"/>
      <c r="CD217" s="5"/>
      <c r="CE217" s="5"/>
      <c r="CF217" s="5"/>
      <c r="CG217" s="5"/>
      <c r="CH217" s="5"/>
      <c r="CI217" s="6"/>
    </row>
    <row r="218" spans="1:87" ht="10.5" customHeight="1" x14ac:dyDescent="0.25">
      <c r="A218" s="54">
        <v>80</v>
      </c>
      <c r="B218" s="54">
        <v>4</v>
      </c>
      <c r="C218" s="54">
        <v>80</v>
      </c>
      <c r="D218" s="512">
        <f t="shared" si="428"/>
        <v>4</v>
      </c>
      <c r="E218" s="512" t="str">
        <f t="shared" si="429"/>
        <v>80_4</v>
      </c>
      <c r="F218" s="512">
        <v>6921</v>
      </c>
      <c r="G218" s="457"/>
      <c r="H218" s="54">
        <v>80</v>
      </c>
      <c r="I218" s="54">
        <v>4</v>
      </c>
      <c r="J218" s="54">
        <v>80</v>
      </c>
      <c r="K218" s="512">
        <f t="shared" si="420"/>
        <v>4</v>
      </c>
      <c r="L218" s="512" t="str">
        <f t="shared" si="421"/>
        <v>80_4</v>
      </c>
      <c r="M218" s="512">
        <v>7156</v>
      </c>
      <c r="N218" s="457"/>
      <c r="O218" s="54">
        <v>80</v>
      </c>
      <c r="P218" s="54">
        <v>4</v>
      </c>
      <c r="Q218" s="54">
        <v>80</v>
      </c>
      <c r="R218" s="512">
        <f t="shared" si="422"/>
        <v>4</v>
      </c>
      <c r="S218" s="512" t="str">
        <f t="shared" si="423"/>
        <v>80_4</v>
      </c>
      <c r="T218" s="512">
        <v>7381</v>
      </c>
      <c r="U218" s="66"/>
      <c r="V218" s="54">
        <v>80</v>
      </c>
      <c r="W218" s="54">
        <v>4</v>
      </c>
      <c r="X218" s="54">
        <v>80</v>
      </c>
      <c r="Y218" s="512">
        <f t="shared" si="417"/>
        <v>4</v>
      </c>
      <c r="Z218" s="512" t="str">
        <f t="shared" si="418"/>
        <v>80_4</v>
      </c>
      <c r="AA218" s="512">
        <v>7543</v>
      </c>
      <c r="AB218" s="513"/>
      <c r="AC218" s="54">
        <v>80</v>
      </c>
      <c r="AD218" s="54">
        <v>4</v>
      </c>
      <c r="AE218" s="54">
        <v>80</v>
      </c>
      <c r="AF218" s="512">
        <f t="shared" si="411"/>
        <v>4</v>
      </c>
      <c r="AG218" s="512" t="str">
        <f t="shared" si="419"/>
        <v>80_4</v>
      </c>
      <c r="AH218" s="512">
        <v>7784</v>
      </c>
      <c r="AI218" s="512"/>
      <c r="AJ218" s="512">
        <v>80</v>
      </c>
      <c r="AK218" s="54">
        <v>4</v>
      </c>
      <c r="AL218" s="54">
        <v>80</v>
      </c>
      <c r="AM218" s="512">
        <f t="shared" si="403"/>
        <v>4</v>
      </c>
      <c r="AN218" s="512" t="str">
        <f t="shared" si="404"/>
        <v>80_4</v>
      </c>
      <c r="AO218" s="54">
        <v>8018</v>
      </c>
      <c r="AP218" s="490"/>
      <c r="AQ218" s="512">
        <v>80</v>
      </c>
      <c r="AR218" s="54">
        <v>4</v>
      </c>
      <c r="AS218" s="54">
        <v>68</v>
      </c>
      <c r="AT218" s="512">
        <f t="shared" si="405"/>
        <v>4</v>
      </c>
      <c r="AU218" s="512" t="str">
        <f t="shared" si="406"/>
        <v>80_4</v>
      </c>
      <c r="AV218" s="54">
        <v>7035</v>
      </c>
      <c r="AW218" s="490"/>
      <c r="AX218" s="512">
        <v>80</v>
      </c>
      <c r="AY218" s="54">
        <v>4</v>
      </c>
      <c r="AZ218" s="54">
        <v>80</v>
      </c>
      <c r="BA218" s="512">
        <f t="shared" si="407"/>
        <v>4</v>
      </c>
      <c r="BB218" s="512" t="str">
        <f t="shared" si="408"/>
        <v>80_4</v>
      </c>
      <c r="BC218" s="54">
        <v>8424</v>
      </c>
      <c r="BD218" s="490"/>
      <c r="BE218" s="512">
        <v>80</v>
      </c>
      <c r="BF218" s="54">
        <v>4</v>
      </c>
      <c r="BG218" s="54">
        <v>80</v>
      </c>
      <c r="BH218" s="512">
        <f t="shared" si="409"/>
        <v>4</v>
      </c>
      <c r="BI218" s="512" t="str">
        <f t="shared" si="410"/>
        <v>80_4</v>
      </c>
      <c r="BJ218" s="54">
        <v>8592</v>
      </c>
      <c r="BK218" s="54"/>
      <c r="BL218" s="512">
        <v>80</v>
      </c>
      <c r="BM218" s="54">
        <v>4</v>
      </c>
      <c r="BN218" s="54">
        <v>80</v>
      </c>
      <c r="BO218" s="512">
        <f t="shared" si="413"/>
        <v>4</v>
      </c>
      <c r="BP218" s="512" t="str">
        <f t="shared" si="414"/>
        <v>80_4</v>
      </c>
      <c r="BQ218" s="54">
        <v>8936</v>
      </c>
      <c r="BR218" s="513"/>
      <c r="BS218" s="54">
        <v>80</v>
      </c>
      <c r="BT218" s="54">
        <v>4</v>
      </c>
      <c r="BU218" s="54">
        <v>80</v>
      </c>
      <c r="BV218" s="512">
        <f t="shared" si="424"/>
        <v>4</v>
      </c>
      <c r="BW218" s="512" t="str">
        <f t="shared" si="425"/>
        <v>80_4</v>
      </c>
      <c r="BX218" s="514" t="str">
        <f t="shared" si="426"/>
        <v>80_4</v>
      </c>
      <c r="BY218" s="514">
        <f t="shared" si="412"/>
        <v>8592</v>
      </c>
      <c r="BZ218" s="514">
        <f t="shared" si="415"/>
        <v>8936</v>
      </c>
      <c r="CA218" s="605">
        <f t="shared" si="416"/>
        <v>8764</v>
      </c>
      <c r="CB218" s="515">
        <f t="shared" si="427"/>
        <v>56</v>
      </c>
      <c r="CC218" s="5"/>
      <c r="CD218" s="5"/>
      <c r="CE218" s="5"/>
      <c r="CF218" s="5"/>
      <c r="CG218" s="5"/>
      <c r="CH218" s="5"/>
      <c r="CI218" s="6"/>
    </row>
    <row r="219" spans="1:87" ht="10.5" customHeight="1" x14ac:dyDescent="0.25">
      <c r="A219" s="54">
        <v>80</v>
      </c>
      <c r="B219" s="54">
        <v>5</v>
      </c>
      <c r="C219" s="54">
        <v>83</v>
      </c>
      <c r="D219" s="512">
        <f t="shared" si="428"/>
        <v>5</v>
      </c>
      <c r="E219" s="512" t="str">
        <f t="shared" si="429"/>
        <v>80_5</v>
      </c>
      <c r="F219" s="512">
        <v>7200</v>
      </c>
      <c r="G219" s="457"/>
      <c r="H219" s="54">
        <v>80</v>
      </c>
      <c r="I219" s="54">
        <v>5</v>
      </c>
      <c r="J219" s="54">
        <v>83</v>
      </c>
      <c r="K219" s="512">
        <f t="shared" si="420"/>
        <v>5</v>
      </c>
      <c r="L219" s="512" t="str">
        <f t="shared" si="421"/>
        <v>80_5</v>
      </c>
      <c r="M219" s="512">
        <v>7445</v>
      </c>
      <c r="N219" s="457"/>
      <c r="O219" s="54">
        <v>80</v>
      </c>
      <c r="P219" s="54">
        <v>5</v>
      </c>
      <c r="Q219" s="54">
        <v>83</v>
      </c>
      <c r="R219" s="512">
        <f t="shared" si="422"/>
        <v>5</v>
      </c>
      <c r="S219" s="512" t="str">
        <f t="shared" si="423"/>
        <v>80_5</v>
      </c>
      <c r="T219" s="512">
        <v>7680</v>
      </c>
      <c r="U219" s="66"/>
      <c r="V219" s="54">
        <v>80</v>
      </c>
      <c r="W219" s="54">
        <v>5</v>
      </c>
      <c r="X219" s="54">
        <v>83</v>
      </c>
      <c r="Y219" s="512">
        <f t="shared" si="417"/>
        <v>5</v>
      </c>
      <c r="Z219" s="512" t="str">
        <f t="shared" si="418"/>
        <v>80_5</v>
      </c>
      <c r="AA219" s="512">
        <v>7849</v>
      </c>
      <c r="AB219" s="513"/>
      <c r="AC219" s="54">
        <v>80</v>
      </c>
      <c r="AD219" s="54">
        <v>5</v>
      </c>
      <c r="AE219" s="54">
        <v>83</v>
      </c>
      <c r="AF219" s="512">
        <f t="shared" si="411"/>
        <v>5</v>
      </c>
      <c r="AG219" s="512" t="str">
        <f t="shared" si="419"/>
        <v>80_5</v>
      </c>
      <c r="AH219" s="512">
        <v>8100</v>
      </c>
      <c r="AI219" s="512"/>
      <c r="AJ219" s="512">
        <v>80</v>
      </c>
      <c r="AK219" s="54">
        <v>5</v>
      </c>
      <c r="AL219" s="54">
        <v>83</v>
      </c>
      <c r="AM219" s="512">
        <f t="shared" si="403"/>
        <v>5</v>
      </c>
      <c r="AN219" s="512" t="str">
        <f t="shared" si="404"/>
        <v>80_5</v>
      </c>
      <c r="AO219" s="54">
        <v>8343</v>
      </c>
      <c r="AP219" s="490"/>
      <c r="AQ219" s="512">
        <v>80</v>
      </c>
      <c r="AR219" s="54">
        <v>5</v>
      </c>
      <c r="AS219" s="54">
        <v>71</v>
      </c>
      <c r="AT219" s="512">
        <f t="shared" si="405"/>
        <v>5</v>
      </c>
      <c r="AU219" s="512" t="str">
        <f t="shared" si="406"/>
        <v>80_5</v>
      </c>
      <c r="AV219" s="54">
        <v>7335</v>
      </c>
      <c r="AW219" s="490"/>
      <c r="AX219" s="512">
        <v>80</v>
      </c>
      <c r="AY219" s="54">
        <v>5</v>
      </c>
      <c r="AZ219" s="54">
        <v>83</v>
      </c>
      <c r="BA219" s="512">
        <f t="shared" si="407"/>
        <v>5</v>
      </c>
      <c r="BB219" s="512" t="str">
        <f t="shared" si="408"/>
        <v>80_5</v>
      </c>
      <c r="BC219" s="54">
        <v>8765</v>
      </c>
      <c r="BD219" s="490"/>
      <c r="BE219" s="512">
        <v>80</v>
      </c>
      <c r="BF219" s="54">
        <v>5</v>
      </c>
      <c r="BG219" s="54">
        <v>83</v>
      </c>
      <c r="BH219" s="512">
        <f t="shared" si="409"/>
        <v>5</v>
      </c>
      <c r="BI219" s="512" t="str">
        <f t="shared" si="410"/>
        <v>80_5</v>
      </c>
      <c r="BJ219" s="54">
        <v>8940</v>
      </c>
      <c r="BK219" s="54"/>
      <c r="BL219" s="512">
        <v>80</v>
      </c>
      <c r="BM219" s="54">
        <v>5</v>
      </c>
      <c r="BN219" s="54">
        <v>83</v>
      </c>
      <c r="BO219" s="512">
        <f t="shared" si="413"/>
        <v>5</v>
      </c>
      <c r="BP219" s="512" t="str">
        <f t="shared" si="414"/>
        <v>80_5</v>
      </c>
      <c r="BQ219" s="54">
        <v>9298</v>
      </c>
      <c r="BR219" s="513"/>
      <c r="BS219" s="54">
        <v>80</v>
      </c>
      <c r="BT219" s="54">
        <v>5</v>
      </c>
      <c r="BU219" s="54">
        <v>83</v>
      </c>
      <c r="BV219" s="512">
        <f t="shared" si="424"/>
        <v>5</v>
      </c>
      <c r="BW219" s="512" t="str">
        <f t="shared" si="425"/>
        <v>80_5</v>
      </c>
      <c r="BX219" s="514" t="str">
        <f t="shared" si="426"/>
        <v>80_5</v>
      </c>
      <c r="BY219" s="514">
        <f t="shared" si="412"/>
        <v>8940</v>
      </c>
      <c r="BZ219" s="514">
        <f t="shared" si="415"/>
        <v>9298</v>
      </c>
      <c r="CA219" s="605">
        <f t="shared" si="416"/>
        <v>9119</v>
      </c>
      <c r="CB219" s="515">
        <f t="shared" si="427"/>
        <v>58.268370607028757</v>
      </c>
      <c r="CC219" s="5"/>
      <c r="CD219" s="5"/>
      <c r="CE219" s="5"/>
      <c r="CF219" s="5"/>
      <c r="CG219" s="5"/>
      <c r="CH219" s="5"/>
      <c r="CI219" s="6"/>
    </row>
    <row r="220" spans="1:87" ht="10.5" customHeight="1" x14ac:dyDescent="0.25">
      <c r="A220" s="54">
        <v>80</v>
      </c>
      <c r="B220" s="54">
        <v>6</v>
      </c>
      <c r="C220" s="54">
        <v>86</v>
      </c>
      <c r="D220" s="512">
        <f t="shared" si="428"/>
        <v>6</v>
      </c>
      <c r="E220" s="512" t="str">
        <f t="shared" si="429"/>
        <v>80_6</v>
      </c>
      <c r="F220" s="512">
        <v>7511</v>
      </c>
      <c r="G220" s="457"/>
      <c r="H220" s="54">
        <v>80</v>
      </c>
      <c r="I220" s="54">
        <v>6</v>
      </c>
      <c r="J220" s="54">
        <v>86</v>
      </c>
      <c r="K220" s="512">
        <f t="shared" si="420"/>
        <v>6</v>
      </c>
      <c r="L220" s="512" t="str">
        <f t="shared" si="421"/>
        <v>80_6</v>
      </c>
      <c r="M220" s="512">
        <v>7766</v>
      </c>
      <c r="N220" s="457"/>
      <c r="O220" s="54">
        <v>80</v>
      </c>
      <c r="P220" s="54">
        <v>6</v>
      </c>
      <c r="Q220" s="54">
        <v>86</v>
      </c>
      <c r="R220" s="512">
        <f t="shared" si="422"/>
        <v>6</v>
      </c>
      <c r="S220" s="512" t="str">
        <f t="shared" si="423"/>
        <v>80_6</v>
      </c>
      <c r="T220" s="512">
        <v>8011</v>
      </c>
      <c r="U220" s="457"/>
      <c r="V220" s="54">
        <v>80</v>
      </c>
      <c r="W220" s="54">
        <v>6</v>
      </c>
      <c r="X220" s="54">
        <v>86</v>
      </c>
      <c r="Y220" s="512">
        <f t="shared" si="417"/>
        <v>6</v>
      </c>
      <c r="Z220" s="512" t="str">
        <f t="shared" si="418"/>
        <v>80_6</v>
      </c>
      <c r="AA220" s="512">
        <v>8187</v>
      </c>
      <c r="AB220" s="513"/>
      <c r="AC220" s="54">
        <v>80</v>
      </c>
      <c r="AD220" s="54">
        <v>6</v>
      </c>
      <c r="AE220" s="54">
        <v>86</v>
      </c>
      <c r="AF220" s="512">
        <f t="shared" si="411"/>
        <v>6</v>
      </c>
      <c r="AG220" s="512" t="str">
        <f t="shared" si="419"/>
        <v>80_6</v>
      </c>
      <c r="AH220" s="512">
        <v>8449</v>
      </c>
      <c r="AI220" s="512"/>
      <c r="AJ220" s="512">
        <v>80</v>
      </c>
      <c r="AK220" s="54">
        <v>6</v>
      </c>
      <c r="AL220" s="54">
        <v>86</v>
      </c>
      <c r="AM220" s="512">
        <f t="shared" si="403"/>
        <v>6</v>
      </c>
      <c r="AN220" s="512" t="str">
        <f t="shared" si="404"/>
        <v>80_6</v>
      </c>
      <c r="AO220" s="54">
        <v>8702</v>
      </c>
      <c r="AP220" s="490"/>
      <c r="AQ220" s="512">
        <v>80</v>
      </c>
      <c r="AR220" s="54">
        <v>6</v>
      </c>
      <c r="AS220" s="54">
        <v>74</v>
      </c>
      <c r="AT220" s="512">
        <f t="shared" si="405"/>
        <v>6</v>
      </c>
      <c r="AU220" s="512" t="str">
        <f t="shared" si="406"/>
        <v>80_6</v>
      </c>
      <c r="AV220" s="54">
        <v>7632</v>
      </c>
      <c r="AW220" s="490"/>
      <c r="AX220" s="512">
        <v>80</v>
      </c>
      <c r="AY220" s="54">
        <v>6</v>
      </c>
      <c r="AZ220" s="54">
        <v>86</v>
      </c>
      <c r="BA220" s="512">
        <f t="shared" si="407"/>
        <v>6</v>
      </c>
      <c r="BB220" s="512" t="str">
        <f t="shared" si="408"/>
        <v>80_6</v>
      </c>
      <c r="BC220" s="54">
        <v>9142</v>
      </c>
      <c r="BD220" s="490"/>
      <c r="BE220" s="512">
        <v>80</v>
      </c>
      <c r="BF220" s="54">
        <v>6</v>
      </c>
      <c r="BG220" s="54">
        <v>86</v>
      </c>
      <c r="BH220" s="512">
        <f t="shared" si="409"/>
        <v>6</v>
      </c>
      <c r="BI220" s="512" t="str">
        <f t="shared" si="410"/>
        <v>80_6</v>
      </c>
      <c r="BJ220" s="54">
        <v>9325</v>
      </c>
      <c r="BK220" s="54"/>
      <c r="BL220" s="512">
        <v>80</v>
      </c>
      <c r="BM220" s="54">
        <v>6</v>
      </c>
      <c r="BN220" s="54">
        <v>86</v>
      </c>
      <c r="BO220" s="512">
        <f t="shared" si="413"/>
        <v>6</v>
      </c>
      <c r="BP220" s="512" t="str">
        <f t="shared" si="414"/>
        <v>80_6</v>
      </c>
      <c r="BQ220" s="54">
        <v>9698</v>
      </c>
      <c r="BR220" s="513"/>
      <c r="BS220" s="54">
        <v>80</v>
      </c>
      <c r="BT220" s="54">
        <v>6</v>
      </c>
      <c r="BU220" s="54">
        <v>86</v>
      </c>
      <c r="BV220" s="512">
        <f t="shared" si="424"/>
        <v>6</v>
      </c>
      <c r="BW220" s="512" t="str">
        <f t="shared" si="425"/>
        <v>80_6</v>
      </c>
      <c r="BX220" s="514" t="str">
        <f t="shared" si="426"/>
        <v>80_6</v>
      </c>
      <c r="BY220" s="514">
        <f t="shared" si="412"/>
        <v>9325</v>
      </c>
      <c r="BZ220" s="514">
        <f t="shared" si="415"/>
        <v>9698</v>
      </c>
      <c r="CA220" s="605">
        <f t="shared" si="416"/>
        <v>9511.5</v>
      </c>
      <c r="CB220" s="515">
        <f t="shared" si="427"/>
        <v>60.776357827476041</v>
      </c>
      <c r="CC220" s="5"/>
      <c r="CD220" s="5"/>
      <c r="CE220" s="5"/>
      <c r="CF220" s="5"/>
      <c r="CG220" s="5"/>
      <c r="CH220" s="5"/>
      <c r="CI220" s="6"/>
    </row>
    <row r="221" spans="1:87" ht="10.5" customHeight="1" x14ac:dyDescent="0.25">
      <c r="A221" s="54">
        <v>80</v>
      </c>
      <c r="B221" s="54">
        <v>7</v>
      </c>
      <c r="C221" s="54">
        <v>88</v>
      </c>
      <c r="D221" s="512">
        <f t="shared" si="428"/>
        <v>7</v>
      </c>
      <c r="E221" s="512" t="str">
        <f t="shared" si="429"/>
        <v>80_7</v>
      </c>
      <c r="F221" s="512">
        <v>7741</v>
      </c>
      <c r="G221" s="457"/>
      <c r="H221" s="54">
        <v>80</v>
      </c>
      <c r="I221" s="54">
        <v>7</v>
      </c>
      <c r="J221" s="54">
        <v>88</v>
      </c>
      <c r="K221" s="512">
        <f t="shared" si="420"/>
        <v>7</v>
      </c>
      <c r="L221" s="512" t="str">
        <f t="shared" si="421"/>
        <v>80_7</v>
      </c>
      <c r="M221" s="512">
        <v>8004</v>
      </c>
      <c r="N221" s="457"/>
      <c r="O221" s="54">
        <v>80</v>
      </c>
      <c r="P221" s="54">
        <v>7</v>
      </c>
      <c r="Q221" s="54">
        <v>88</v>
      </c>
      <c r="R221" s="512">
        <f t="shared" si="422"/>
        <v>7</v>
      </c>
      <c r="S221" s="512" t="str">
        <f t="shared" si="423"/>
        <v>80_7</v>
      </c>
      <c r="T221" s="512">
        <v>8256</v>
      </c>
      <c r="U221" s="66"/>
      <c r="V221" s="54">
        <v>80</v>
      </c>
      <c r="W221" s="54">
        <v>7</v>
      </c>
      <c r="X221" s="54">
        <v>88</v>
      </c>
      <c r="Y221" s="512">
        <f t="shared" si="417"/>
        <v>7</v>
      </c>
      <c r="Z221" s="512" t="str">
        <f t="shared" si="418"/>
        <v>80_7</v>
      </c>
      <c r="AA221" s="512">
        <v>8438</v>
      </c>
      <c r="AB221" s="513"/>
      <c r="AC221" s="54">
        <v>80</v>
      </c>
      <c r="AD221" s="54">
        <v>7</v>
      </c>
      <c r="AE221" s="54">
        <v>88</v>
      </c>
      <c r="AF221" s="512">
        <f t="shared" si="411"/>
        <v>7</v>
      </c>
      <c r="AG221" s="512" t="str">
        <f t="shared" si="419"/>
        <v>80_7</v>
      </c>
      <c r="AH221" s="512">
        <v>8708</v>
      </c>
      <c r="AI221" s="512"/>
      <c r="AJ221" s="512">
        <v>80</v>
      </c>
      <c r="AK221" s="54">
        <v>7</v>
      </c>
      <c r="AL221" s="54">
        <v>88</v>
      </c>
      <c r="AM221" s="512">
        <f t="shared" si="403"/>
        <v>7</v>
      </c>
      <c r="AN221" s="512" t="str">
        <f t="shared" si="404"/>
        <v>80_7</v>
      </c>
      <c r="AO221" s="54">
        <v>8969</v>
      </c>
      <c r="AP221" s="490"/>
      <c r="AQ221" s="512">
        <v>80</v>
      </c>
      <c r="AR221" s="54">
        <v>7</v>
      </c>
      <c r="AS221" s="54">
        <v>76</v>
      </c>
      <c r="AT221" s="512">
        <f t="shared" si="405"/>
        <v>7</v>
      </c>
      <c r="AU221" s="512" t="str">
        <f t="shared" si="406"/>
        <v>80_7</v>
      </c>
      <c r="AV221" s="54">
        <v>7829</v>
      </c>
      <c r="AW221" s="490"/>
      <c r="AX221" s="512">
        <v>80</v>
      </c>
      <c r="AY221" s="54">
        <v>7</v>
      </c>
      <c r="AZ221" s="54">
        <v>88</v>
      </c>
      <c r="BA221" s="512">
        <f t="shared" si="407"/>
        <v>7</v>
      </c>
      <c r="BB221" s="512" t="str">
        <f t="shared" si="408"/>
        <v>80_7</v>
      </c>
      <c r="BC221" s="54">
        <v>9423</v>
      </c>
      <c r="BD221" s="490"/>
      <c r="BE221" s="512">
        <v>80</v>
      </c>
      <c r="BF221" s="54">
        <v>7</v>
      </c>
      <c r="BG221" s="54">
        <v>88</v>
      </c>
      <c r="BH221" s="512">
        <f t="shared" si="409"/>
        <v>7</v>
      </c>
      <c r="BI221" s="512" t="str">
        <f t="shared" si="410"/>
        <v>80_7</v>
      </c>
      <c r="BJ221" s="54">
        <v>9611</v>
      </c>
      <c r="BK221" s="54"/>
      <c r="BL221" s="512">
        <v>80</v>
      </c>
      <c r="BM221" s="54">
        <v>7</v>
      </c>
      <c r="BN221" s="54">
        <v>88</v>
      </c>
      <c r="BO221" s="512">
        <f t="shared" si="413"/>
        <v>7</v>
      </c>
      <c r="BP221" s="512" t="str">
        <f t="shared" si="414"/>
        <v>80_7</v>
      </c>
      <c r="BQ221" s="54">
        <v>9995</v>
      </c>
      <c r="BR221" s="513"/>
      <c r="BS221" s="54">
        <v>80</v>
      </c>
      <c r="BT221" s="54">
        <v>7</v>
      </c>
      <c r="BU221" s="54">
        <v>88</v>
      </c>
      <c r="BV221" s="512">
        <f t="shared" si="424"/>
        <v>7</v>
      </c>
      <c r="BW221" s="512" t="str">
        <f t="shared" si="425"/>
        <v>80_7</v>
      </c>
      <c r="BX221" s="514" t="str">
        <f t="shared" si="426"/>
        <v>80_7</v>
      </c>
      <c r="BY221" s="514">
        <f t="shared" si="412"/>
        <v>9611</v>
      </c>
      <c r="BZ221" s="514">
        <f t="shared" si="415"/>
        <v>9995</v>
      </c>
      <c r="CA221" s="605">
        <f t="shared" si="416"/>
        <v>9803</v>
      </c>
      <c r="CB221" s="515">
        <f t="shared" si="427"/>
        <v>62.638977635782744</v>
      </c>
      <c r="CC221" s="5"/>
      <c r="CD221" s="5"/>
      <c r="CE221" s="5"/>
      <c r="CF221" s="5"/>
      <c r="CG221" s="5"/>
      <c r="CH221" s="5"/>
      <c r="CI221" s="6"/>
    </row>
    <row r="222" spans="1:87" ht="10.5" customHeight="1" x14ac:dyDescent="0.25">
      <c r="A222" s="54">
        <v>80</v>
      </c>
      <c r="B222" s="54">
        <v>8</v>
      </c>
      <c r="C222" s="54">
        <v>90</v>
      </c>
      <c r="D222" s="512">
        <f t="shared" si="428"/>
        <v>8</v>
      </c>
      <c r="E222" s="512" t="str">
        <f t="shared" si="429"/>
        <v>80_8</v>
      </c>
      <c r="F222" s="512">
        <v>7981</v>
      </c>
      <c r="G222" s="457"/>
      <c r="H222" s="54">
        <v>80</v>
      </c>
      <c r="I222" s="54">
        <v>8</v>
      </c>
      <c r="J222" s="54">
        <v>90</v>
      </c>
      <c r="K222" s="512">
        <f t="shared" si="420"/>
        <v>8</v>
      </c>
      <c r="L222" s="512" t="str">
        <f t="shared" si="421"/>
        <v>80_8</v>
      </c>
      <c r="M222" s="512">
        <v>8252</v>
      </c>
      <c r="N222" s="457"/>
      <c r="O222" s="54">
        <v>80</v>
      </c>
      <c r="P222" s="54">
        <v>8</v>
      </c>
      <c r="Q222" s="54">
        <v>90</v>
      </c>
      <c r="R222" s="512">
        <f t="shared" si="422"/>
        <v>8</v>
      </c>
      <c r="S222" s="512" t="str">
        <f t="shared" si="423"/>
        <v>80_8</v>
      </c>
      <c r="T222" s="512">
        <v>8512</v>
      </c>
      <c r="U222" s="66"/>
      <c r="V222" s="54">
        <v>80</v>
      </c>
      <c r="W222" s="54">
        <v>8</v>
      </c>
      <c r="X222" s="54">
        <v>90</v>
      </c>
      <c r="Y222" s="512">
        <f t="shared" si="417"/>
        <v>8</v>
      </c>
      <c r="Z222" s="512" t="str">
        <f t="shared" si="418"/>
        <v>80_8</v>
      </c>
      <c r="AA222" s="512">
        <v>8699</v>
      </c>
      <c r="AB222" s="513"/>
      <c r="AC222" s="54">
        <v>80</v>
      </c>
      <c r="AD222" s="54">
        <v>8</v>
      </c>
      <c r="AE222" s="54">
        <v>90</v>
      </c>
      <c r="AF222" s="512">
        <f t="shared" si="411"/>
        <v>8</v>
      </c>
      <c r="AG222" s="512" t="str">
        <f t="shared" si="419"/>
        <v>80_8</v>
      </c>
      <c r="AH222" s="512">
        <v>8977</v>
      </c>
      <c r="AI222" s="512"/>
      <c r="AJ222" s="512">
        <v>80</v>
      </c>
      <c r="AK222" s="54">
        <v>8</v>
      </c>
      <c r="AL222" s="54">
        <v>90</v>
      </c>
      <c r="AM222" s="512">
        <f t="shared" si="403"/>
        <v>8</v>
      </c>
      <c r="AN222" s="512" t="str">
        <f t="shared" si="404"/>
        <v>80_8</v>
      </c>
      <c r="AO222" s="54">
        <v>9246</v>
      </c>
      <c r="AP222" s="490"/>
      <c r="AQ222" s="512">
        <v>80</v>
      </c>
      <c r="AR222" s="54">
        <v>8</v>
      </c>
      <c r="AS222" s="54">
        <v>78</v>
      </c>
      <c r="AT222" s="512">
        <f t="shared" si="405"/>
        <v>8</v>
      </c>
      <c r="AU222" s="512" t="str">
        <f t="shared" si="406"/>
        <v>80_8</v>
      </c>
      <c r="AV222" s="54">
        <v>8038</v>
      </c>
      <c r="AW222" s="490"/>
      <c r="AX222" s="512">
        <v>80</v>
      </c>
      <c r="AY222" s="54">
        <v>8</v>
      </c>
      <c r="AZ222" s="54">
        <v>90</v>
      </c>
      <c r="BA222" s="512">
        <f t="shared" si="407"/>
        <v>8</v>
      </c>
      <c r="BB222" s="512" t="str">
        <f t="shared" si="408"/>
        <v>80_8</v>
      </c>
      <c r="BC222" s="54">
        <v>9713</v>
      </c>
      <c r="BD222" s="490"/>
      <c r="BE222" s="512">
        <v>80</v>
      </c>
      <c r="BF222" s="54">
        <v>8</v>
      </c>
      <c r="BG222" s="54">
        <v>90</v>
      </c>
      <c r="BH222" s="512">
        <f t="shared" si="409"/>
        <v>8</v>
      </c>
      <c r="BI222" s="512" t="str">
        <f t="shared" si="410"/>
        <v>80_8</v>
      </c>
      <c r="BJ222" s="54">
        <v>9907</v>
      </c>
      <c r="BK222" s="54"/>
      <c r="BL222" s="512">
        <v>80</v>
      </c>
      <c r="BM222" s="54">
        <v>8</v>
      </c>
      <c r="BN222" s="54">
        <v>90</v>
      </c>
      <c r="BO222" s="512">
        <f t="shared" si="413"/>
        <v>8</v>
      </c>
      <c r="BP222" s="512" t="str">
        <f t="shared" si="414"/>
        <v>80_8</v>
      </c>
      <c r="BQ222" s="54">
        <v>10303</v>
      </c>
      <c r="BR222" s="513"/>
      <c r="BS222" s="54">
        <v>80</v>
      </c>
      <c r="BT222" s="54">
        <v>8</v>
      </c>
      <c r="BU222" s="54">
        <v>90</v>
      </c>
      <c r="BV222" s="512">
        <f t="shared" si="424"/>
        <v>8</v>
      </c>
      <c r="BW222" s="512" t="str">
        <f t="shared" si="425"/>
        <v>80_8</v>
      </c>
      <c r="BX222" s="514" t="str">
        <f t="shared" si="426"/>
        <v>80_8</v>
      </c>
      <c r="BY222" s="514">
        <f t="shared" si="412"/>
        <v>9907</v>
      </c>
      <c r="BZ222" s="514">
        <f t="shared" si="415"/>
        <v>10303</v>
      </c>
      <c r="CA222" s="605">
        <f t="shared" si="416"/>
        <v>10105</v>
      </c>
      <c r="CB222" s="515">
        <f t="shared" si="427"/>
        <v>64.568690095846648</v>
      </c>
      <c r="CC222" s="5"/>
      <c r="CD222" s="5"/>
      <c r="CE222" s="5"/>
      <c r="CF222" s="5"/>
      <c r="CG222" s="5"/>
      <c r="CH222" s="5"/>
      <c r="CI222" s="6"/>
    </row>
    <row r="223" spans="1:87" ht="10.5" customHeight="1" x14ac:dyDescent="0.25">
      <c r="A223" s="54">
        <v>80</v>
      </c>
      <c r="B223" s="54">
        <v>9</v>
      </c>
      <c r="C223" s="54">
        <v>92</v>
      </c>
      <c r="D223" s="512">
        <f t="shared" si="428"/>
        <v>9</v>
      </c>
      <c r="E223" s="512" t="str">
        <f t="shared" si="429"/>
        <v>80_9</v>
      </c>
      <c r="F223" s="512">
        <v>8223</v>
      </c>
      <c r="G223" s="457"/>
      <c r="H223" s="54">
        <v>80</v>
      </c>
      <c r="I223" s="54">
        <v>9</v>
      </c>
      <c r="J223" s="54">
        <v>92</v>
      </c>
      <c r="K223" s="512">
        <f t="shared" si="420"/>
        <v>9</v>
      </c>
      <c r="L223" s="512" t="str">
        <f t="shared" si="421"/>
        <v>80_9</v>
      </c>
      <c r="M223" s="512">
        <v>8503</v>
      </c>
      <c r="N223" s="457"/>
      <c r="O223" s="54">
        <v>80</v>
      </c>
      <c r="P223" s="54">
        <v>9</v>
      </c>
      <c r="Q223" s="54">
        <v>92</v>
      </c>
      <c r="R223" s="512">
        <f t="shared" si="422"/>
        <v>9</v>
      </c>
      <c r="S223" s="512" t="str">
        <f t="shared" si="423"/>
        <v>80_9</v>
      </c>
      <c r="T223" s="512">
        <v>8771</v>
      </c>
      <c r="U223" s="457"/>
      <c r="V223" s="54">
        <v>80</v>
      </c>
      <c r="W223" s="54">
        <v>9</v>
      </c>
      <c r="X223" s="54">
        <v>92</v>
      </c>
      <c r="Y223" s="512">
        <f t="shared" si="417"/>
        <v>9</v>
      </c>
      <c r="Z223" s="512" t="str">
        <f t="shared" si="418"/>
        <v>80_9</v>
      </c>
      <c r="AA223" s="512">
        <v>8964</v>
      </c>
      <c r="AB223" s="513"/>
      <c r="AC223" s="54">
        <v>80</v>
      </c>
      <c r="AD223" s="54">
        <v>9</v>
      </c>
      <c r="AE223" s="54">
        <v>92</v>
      </c>
      <c r="AF223" s="512">
        <f t="shared" si="411"/>
        <v>9</v>
      </c>
      <c r="AG223" s="512" t="str">
        <f t="shared" si="419"/>
        <v>80_9</v>
      </c>
      <c r="AH223" s="512">
        <v>9251</v>
      </c>
      <c r="AI223" s="512"/>
      <c r="AJ223" s="512">
        <v>80</v>
      </c>
      <c r="AK223" s="54">
        <v>9</v>
      </c>
      <c r="AL223" s="54">
        <v>92</v>
      </c>
      <c r="AM223" s="512">
        <f t="shared" si="403"/>
        <v>9</v>
      </c>
      <c r="AN223" s="512" t="str">
        <f t="shared" si="404"/>
        <v>80_9</v>
      </c>
      <c r="AO223" s="54">
        <v>9529</v>
      </c>
      <c r="AP223" s="490"/>
      <c r="AQ223" s="512">
        <v>80</v>
      </c>
      <c r="AR223" s="54">
        <v>9</v>
      </c>
      <c r="AS223" s="54">
        <v>80</v>
      </c>
      <c r="AT223" s="512">
        <f t="shared" si="405"/>
        <v>9</v>
      </c>
      <c r="AU223" s="512" t="str">
        <f t="shared" si="406"/>
        <v>80_9</v>
      </c>
      <c r="AV223" s="54">
        <v>8259</v>
      </c>
      <c r="AW223" s="490"/>
      <c r="AX223" s="512">
        <v>80</v>
      </c>
      <c r="AY223" s="54">
        <v>9</v>
      </c>
      <c r="AZ223" s="54">
        <v>92</v>
      </c>
      <c r="BA223" s="512">
        <f t="shared" si="407"/>
        <v>9</v>
      </c>
      <c r="BB223" s="512" t="str">
        <f t="shared" si="408"/>
        <v>80_9</v>
      </c>
      <c r="BC223" s="54">
        <v>10011</v>
      </c>
      <c r="BD223" s="490"/>
      <c r="BE223" s="512">
        <v>80</v>
      </c>
      <c r="BF223" s="54">
        <v>9</v>
      </c>
      <c r="BG223" s="54">
        <v>92</v>
      </c>
      <c r="BH223" s="512">
        <f t="shared" si="409"/>
        <v>9</v>
      </c>
      <c r="BI223" s="512" t="str">
        <f t="shared" si="410"/>
        <v>80_9</v>
      </c>
      <c r="BJ223" s="54">
        <v>10211</v>
      </c>
      <c r="BK223" s="54"/>
      <c r="BL223" s="512">
        <v>80</v>
      </c>
      <c r="BM223" s="54">
        <v>9</v>
      </c>
      <c r="BN223" s="54">
        <v>92</v>
      </c>
      <c r="BO223" s="512">
        <f t="shared" si="413"/>
        <v>9</v>
      </c>
      <c r="BP223" s="512" t="str">
        <f t="shared" si="414"/>
        <v>80_9</v>
      </c>
      <c r="BQ223" s="54">
        <v>10619</v>
      </c>
      <c r="BR223" s="513"/>
      <c r="BS223" s="54">
        <v>80</v>
      </c>
      <c r="BT223" s="54">
        <v>9</v>
      </c>
      <c r="BU223" s="54">
        <v>92</v>
      </c>
      <c r="BV223" s="512">
        <f t="shared" si="424"/>
        <v>9</v>
      </c>
      <c r="BW223" s="512" t="str">
        <f t="shared" si="425"/>
        <v>80_9</v>
      </c>
      <c r="BX223" s="514" t="str">
        <f t="shared" si="426"/>
        <v>80_9</v>
      </c>
      <c r="BY223" s="514">
        <f t="shared" si="412"/>
        <v>10211</v>
      </c>
      <c r="BZ223" s="514">
        <f t="shared" si="415"/>
        <v>10619</v>
      </c>
      <c r="CA223" s="605">
        <f t="shared" si="416"/>
        <v>10415</v>
      </c>
      <c r="CB223" s="515">
        <f t="shared" si="427"/>
        <v>66.549520766773156</v>
      </c>
      <c r="CC223" s="5"/>
      <c r="CD223" s="5"/>
      <c r="CE223" s="5"/>
      <c r="CF223" s="5"/>
      <c r="CG223" s="5"/>
      <c r="CH223" s="5"/>
      <c r="CI223" s="6"/>
    </row>
    <row r="224" spans="1:87" ht="10.5" customHeight="1" x14ac:dyDescent="0.25">
      <c r="A224" s="54">
        <v>80</v>
      </c>
      <c r="B224" s="54">
        <v>10</v>
      </c>
      <c r="C224" s="54">
        <v>94</v>
      </c>
      <c r="D224" s="512">
        <f t="shared" si="428"/>
        <v>10</v>
      </c>
      <c r="E224" s="512" t="str">
        <f t="shared" si="429"/>
        <v>80_10</v>
      </c>
      <c r="F224" s="512">
        <v>8468</v>
      </c>
      <c r="G224" s="457"/>
      <c r="H224" s="54">
        <v>80</v>
      </c>
      <c r="I224" s="54">
        <v>10</v>
      </c>
      <c r="J224" s="54">
        <v>94</v>
      </c>
      <c r="K224" s="512">
        <f t="shared" si="420"/>
        <v>10</v>
      </c>
      <c r="L224" s="512" t="str">
        <f t="shared" si="421"/>
        <v>80_10</v>
      </c>
      <c r="M224" s="512">
        <v>8756</v>
      </c>
      <c r="N224" s="457"/>
      <c r="O224" s="54">
        <v>80</v>
      </c>
      <c r="P224" s="54">
        <v>10</v>
      </c>
      <c r="Q224" s="54">
        <v>94</v>
      </c>
      <c r="R224" s="512">
        <f t="shared" si="422"/>
        <v>10</v>
      </c>
      <c r="S224" s="512" t="str">
        <f t="shared" si="423"/>
        <v>80_10</v>
      </c>
      <c r="T224" s="512">
        <v>9032</v>
      </c>
      <c r="U224" s="66"/>
      <c r="V224" s="54">
        <v>80</v>
      </c>
      <c r="W224" s="54">
        <v>10</v>
      </c>
      <c r="X224" s="54">
        <v>94</v>
      </c>
      <c r="Y224" s="512">
        <f t="shared" si="417"/>
        <v>10</v>
      </c>
      <c r="Z224" s="512" t="str">
        <f t="shared" si="418"/>
        <v>80_10</v>
      </c>
      <c r="AA224" s="512">
        <v>9231</v>
      </c>
      <c r="AB224" s="513"/>
      <c r="AC224" s="54">
        <v>80</v>
      </c>
      <c r="AD224" s="54">
        <v>10</v>
      </c>
      <c r="AE224" s="54">
        <v>94</v>
      </c>
      <c r="AF224" s="512">
        <f t="shared" si="411"/>
        <v>10</v>
      </c>
      <c r="AG224" s="512" t="str">
        <f t="shared" si="419"/>
        <v>80_10</v>
      </c>
      <c r="AH224" s="512">
        <v>9526</v>
      </c>
      <c r="AI224" s="512"/>
      <c r="AJ224" s="512">
        <v>80</v>
      </c>
      <c r="AK224" s="54">
        <v>10</v>
      </c>
      <c r="AL224" s="54">
        <v>94</v>
      </c>
      <c r="AM224" s="512">
        <f t="shared" si="403"/>
        <v>10</v>
      </c>
      <c r="AN224" s="512" t="str">
        <f t="shared" si="404"/>
        <v>80_10</v>
      </c>
      <c r="AO224" s="54">
        <v>9812</v>
      </c>
      <c r="AP224" s="490"/>
      <c r="AQ224" s="512">
        <v>80</v>
      </c>
      <c r="AR224" s="54">
        <v>10</v>
      </c>
      <c r="AS224" s="54">
        <v>82</v>
      </c>
      <c r="AT224" s="512">
        <f t="shared" si="405"/>
        <v>10</v>
      </c>
      <c r="AU224" s="512" t="str">
        <f t="shared" si="406"/>
        <v>80_10</v>
      </c>
      <c r="AV224" s="54">
        <v>8482</v>
      </c>
      <c r="AW224" s="490"/>
      <c r="AX224" s="512">
        <v>80</v>
      </c>
      <c r="AY224" s="54">
        <v>10</v>
      </c>
      <c r="AZ224" s="54">
        <v>94</v>
      </c>
      <c r="BA224" s="512">
        <f t="shared" si="407"/>
        <v>10</v>
      </c>
      <c r="BB224" s="512" t="str">
        <f t="shared" si="408"/>
        <v>80_10</v>
      </c>
      <c r="BC224" s="54">
        <v>10308</v>
      </c>
      <c r="BD224" s="490"/>
      <c r="BE224" s="512">
        <v>80</v>
      </c>
      <c r="BF224" s="54">
        <v>10</v>
      </c>
      <c r="BG224" s="54">
        <v>94</v>
      </c>
      <c r="BH224" s="512">
        <f t="shared" si="409"/>
        <v>10</v>
      </c>
      <c r="BI224" s="512" t="str">
        <f t="shared" si="410"/>
        <v>80_10</v>
      </c>
      <c r="BJ224" s="54">
        <v>10514</v>
      </c>
      <c r="BK224" s="54"/>
      <c r="BL224" s="512">
        <v>80</v>
      </c>
      <c r="BM224" s="54">
        <v>10</v>
      </c>
      <c r="BN224" s="54">
        <v>94</v>
      </c>
      <c r="BO224" s="512">
        <f t="shared" si="413"/>
        <v>10</v>
      </c>
      <c r="BP224" s="512" t="str">
        <f t="shared" si="414"/>
        <v>80_10</v>
      </c>
      <c r="BQ224" s="54">
        <v>10935</v>
      </c>
      <c r="BR224" s="513"/>
      <c r="BS224" s="54">
        <v>80</v>
      </c>
      <c r="BT224" s="54">
        <v>10</v>
      </c>
      <c r="BU224" s="54">
        <v>94</v>
      </c>
      <c r="BV224" s="512">
        <f t="shared" si="424"/>
        <v>10</v>
      </c>
      <c r="BW224" s="512" t="str">
        <f t="shared" si="425"/>
        <v>80_10</v>
      </c>
      <c r="BX224" s="514" t="str">
        <f t="shared" si="426"/>
        <v>80_10</v>
      </c>
      <c r="BY224" s="514">
        <f t="shared" si="412"/>
        <v>10514</v>
      </c>
      <c r="BZ224" s="514">
        <f t="shared" si="415"/>
        <v>10935</v>
      </c>
      <c r="CA224" s="605">
        <f t="shared" si="416"/>
        <v>10724.5</v>
      </c>
      <c r="CB224" s="515">
        <f t="shared" si="427"/>
        <v>68.527156549520768</v>
      </c>
      <c r="CC224" s="5"/>
      <c r="CD224" s="5"/>
      <c r="CE224" s="5"/>
      <c r="CF224" s="5"/>
      <c r="CG224" s="5"/>
      <c r="CH224" s="5"/>
      <c r="CI224" s="6"/>
    </row>
    <row r="225" spans="1:87" ht="10.5" customHeight="1" x14ac:dyDescent="0.25">
      <c r="A225" s="54">
        <v>80</v>
      </c>
      <c r="B225" s="54">
        <v>11</v>
      </c>
      <c r="C225" s="54">
        <v>95</v>
      </c>
      <c r="D225" s="512">
        <f t="shared" si="428"/>
        <v>11</v>
      </c>
      <c r="E225" s="512" t="str">
        <f t="shared" si="429"/>
        <v>80_11</v>
      </c>
      <c r="F225" s="512">
        <v>8590</v>
      </c>
      <c r="G225" s="457"/>
      <c r="H225" s="54">
        <v>80</v>
      </c>
      <c r="I225" s="54">
        <v>11</v>
      </c>
      <c r="J225" s="54">
        <v>95</v>
      </c>
      <c r="K225" s="512">
        <f t="shared" si="420"/>
        <v>11</v>
      </c>
      <c r="L225" s="512" t="str">
        <f t="shared" si="421"/>
        <v>80_11</v>
      </c>
      <c r="M225" s="512">
        <v>8882</v>
      </c>
      <c r="N225" s="457"/>
      <c r="O225" s="54">
        <v>80</v>
      </c>
      <c r="P225" s="54">
        <v>11</v>
      </c>
      <c r="Q225" s="54">
        <v>95</v>
      </c>
      <c r="R225" s="512">
        <f t="shared" si="422"/>
        <v>11</v>
      </c>
      <c r="S225" s="512" t="str">
        <f t="shared" si="423"/>
        <v>80_11</v>
      </c>
      <c r="T225" s="512">
        <v>9162</v>
      </c>
      <c r="U225" s="66"/>
      <c r="V225" s="54">
        <v>80</v>
      </c>
      <c r="W225" s="54">
        <v>11</v>
      </c>
      <c r="X225" s="54">
        <v>95</v>
      </c>
      <c r="Y225" s="512">
        <f t="shared" si="417"/>
        <v>11</v>
      </c>
      <c r="Z225" s="512" t="str">
        <f t="shared" si="418"/>
        <v>80_11</v>
      </c>
      <c r="AA225" s="512">
        <v>9364</v>
      </c>
      <c r="AB225" s="513"/>
      <c r="AC225" s="54">
        <v>80</v>
      </c>
      <c r="AD225" s="54">
        <v>11</v>
      </c>
      <c r="AE225" s="54">
        <v>95</v>
      </c>
      <c r="AF225" s="512">
        <f t="shared" si="411"/>
        <v>11</v>
      </c>
      <c r="AG225" s="512" t="str">
        <f t="shared" si="419"/>
        <v>80_11</v>
      </c>
      <c r="AH225" s="512">
        <v>9664</v>
      </c>
      <c r="AI225" s="512"/>
      <c r="AJ225" s="512">
        <v>80</v>
      </c>
      <c r="AK225" s="54">
        <v>11</v>
      </c>
      <c r="AL225" s="54">
        <v>95</v>
      </c>
      <c r="AM225" s="512">
        <f t="shared" si="403"/>
        <v>11</v>
      </c>
      <c r="AN225" s="512" t="str">
        <f t="shared" si="404"/>
        <v>80_11</v>
      </c>
      <c r="AO225" s="54">
        <v>9954</v>
      </c>
      <c r="AP225" s="490"/>
      <c r="AQ225" s="512">
        <v>80</v>
      </c>
      <c r="AR225" s="54">
        <v>11</v>
      </c>
      <c r="AS225" s="54">
        <v>83</v>
      </c>
      <c r="AT225" s="512">
        <f t="shared" si="405"/>
        <v>11</v>
      </c>
      <c r="AU225" s="512" t="str">
        <f t="shared" si="406"/>
        <v>80_11</v>
      </c>
      <c r="AV225" s="54">
        <v>8593</v>
      </c>
      <c r="AW225" s="490"/>
      <c r="AX225" s="512">
        <v>80</v>
      </c>
      <c r="AY225" s="54">
        <v>11</v>
      </c>
      <c r="AZ225" s="54">
        <v>95</v>
      </c>
      <c r="BA225" s="512">
        <f t="shared" si="407"/>
        <v>11</v>
      </c>
      <c r="BB225" s="512" t="str">
        <f t="shared" si="408"/>
        <v>80_11</v>
      </c>
      <c r="BC225" s="54">
        <v>10458</v>
      </c>
      <c r="BD225" s="490"/>
      <c r="BE225" s="512">
        <v>80</v>
      </c>
      <c r="BF225" s="54">
        <v>11</v>
      </c>
      <c r="BG225" s="54">
        <v>95</v>
      </c>
      <c r="BH225" s="512">
        <f t="shared" si="409"/>
        <v>11</v>
      </c>
      <c r="BI225" s="512" t="str">
        <f t="shared" si="410"/>
        <v>80_11</v>
      </c>
      <c r="BJ225" s="54">
        <v>10667</v>
      </c>
      <c r="BK225" s="54"/>
      <c r="BL225" s="512">
        <v>80</v>
      </c>
      <c r="BM225" s="54">
        <v>11</v>
      </c>
      <c r="BN225" s="54">
        <v>95</v>
      </c>
      <c r="BO225" s="512">
        <f t="shared" si="413"/>
        <v>11</v>
      </c>
      <c r="BP225" s="512" t="str">
        <f t="shared" si="414"/>
        <v>80_11</v>
      </c>
      <c r="BQ225" s="54">
        <v>11094</v>
      </c>
      <c r="BR225" s="513"/>
      <c r="BS225" s="54">
        <v>80</v>
      </c>
      <c r="BT225" s="54">
        <v>11</v>
      </c>
      <c r="BU225" s="54">
        <v>95</v>
      </c>
      <c r="BV225" s="512">
        <f t="shared" si="424"/>
        <v>11</v>
      </c>
      <c r="BW225" s="512" t="str">
        <f t="shared" si="425"/>
        <v>80_11</v>
      </c>
      <c r="BX225" s="514" t="str">
        <f t="shared" si="426"/>
        <v>80_11</v>
      </c>
      <c r="BY225" s="514">
        <f t="shared" si="412"/>
        <v>10667</v>
      </c>
      <c r="BZ225" s="514">
        <f t="shared" si="415"/>
        <v>11094</v>
      </c>
      <c r="CA225" s="605">
        <f t="shared" si="416"/>
        <v>10880.5</v>
      </c>
      <c r="CB225" s="515">
        <f t="shared" si="427"/>
        <v>69.523961661341858</v>
      </c>
      <c r="CC225" s="5"/>
      <c r="CD225" s="5"/>
      <c r="CE225" s="5"/>
      <c r="CF225" s="5"/>
      <c r="CG225" s="5"/>
      <c r="CH225" s="5"/>
      <c r="CI225" s="6"/>
    </row>
    <row r="226" spans="1:87" ht="10.5" customHeight="1" x14ac:dyDescent="0.25">
      <c r="A226" s="54">
        <v>80</v>
      </c>
      <c r="B226" s="54">
        <v>12</v>
      </c>
      <c r="C226" s="54">
        <v>96</v>
      </c>
      <c r="D226" s="512">
        <f t="shared" si="428"/>
        <v>12</v>
      </c>
      <c r="E226" s="512" t="str">
        <f t="shared" si="429"/>
        <v>80_12</v>
      </c>
      <c r="F226" s="512">
        <v>8713</v>
      </c>
      <c r="G226" s="457"/>
      <c r="H226" s="54">
        <v>80</v>
      </c>
      <c r="I226" s="54">
        <v>12</v>
      </c>
      <c r="J226" s="54">
        <v>96</v>
      </c>
      <c r="K226" s="512">
        <f t="shared" si="420"/>
        <v>12</v>
      </c>
      <c r="L226" s="512" t="str">
        <f t="shared" si="421"/>
        <v>80_12</v>
      </c>
      <c r="M226" s="512">
        <v>9009</v>
      </c>
      <c r="N226" s="457"/>
      <c r="O226" s="54">
        <v>80</v>
      </c>
      <c r="P226" s="54">
        <v>12</v>
      </c>
      <c r="Q226" s="54">
        <v>96</v>
      </c>
      <c r="R226" s="512">
        <f t="shared" si="422"/>
        <v>12</v>
      </c>
      <c r="S226" s="512" t="str">
        <f t="shared" si="423"/>
        <v>80_12</v>
      </c>
      <c r="T226" s="512">
        <v>9293</v>
      </c>
      <c r="U226" s="457"/>
      <c r="V226" s="54">
        <v>80</v>
      </c>
      <c r="W226" s="54">
        <v>12</v>
      </c>
      <c r="X226" s="54">
        <v>96</v>
      </c>
      <c r="Y226" s="512">
        <f t="shared" si="417"/>
        <v>12</v>
      </c>
      <c r="Z226" s="512" t="str">
        <f t="shared" si="418"/>
        <v>80_12</v>
      </c>
      <c r="AA226" s="512">
        <v>9497</v>
      </c>
      <c r="AB226" s="513"/>
      <c r="AC226" s="54">
        <v>80</v>
      </c>
      <c r="AD226" s="54">
        <v>12</v>
      </c>
      <c r="AE226" s="54">
        <v>96</v>
      </c>
      <c r="AF226" s="512">
        <f t="shared" si="411"/>
        <v>12</v>
      </c>
      <c r="AG226" s="512" t="str">
        <f t="shared" si="419"/>
        <v>80_12</v>
      </c>
      <c r="AH226" s="512">
        <v>9801</v>
      </c>
      <c r="AI226" s="512"/>
      <c r="AJ226" s="512">
        <v>80</v>
      </c>
      <c r="AK226" s="54">
        <v>12</v>
      </c>
      <c r="AL226" s="54">
        <v>96</v>
      </c>
      <c r="AM226" s="512">
        <f t="shared" si="403"/>
        <v>12</v>
      </c>
      <c r="AN226" s="512" t="str">
        <f t="shared" si="404"/>
        <v>80_12</v>
      </c>
      <c r="AO226" s="54">
        <v>10095</v>
      </c>
      <c r="AP226" s="512"/>
      <c r="AQ226" s="512">
        <v>80</v>
      </c>
      <c r="AR226" s="54">
        <v>12</v>
      </c>
      <c r="AS226" s="54">
        <v>84</v>
      </c>
      <c r="AT226" s="512">
        <f t="shared" si="405"/>
        <v>12</v>
      </c>
      <c r="AU226" s="512" t="str">
        <f t="shared" si="406"/>
        <v>80_12</v>
      </c>
      <c r="AV226" s="54">
        <v>8705</v>
      </c>
      <c r="AW226" s="512"/>
      <c r="AX226" s="512">
        <v>80</v>
      </c>
      <c r="AY226" s="54">
        <v>12</v>
      </c>
      <c r="AZ226" s="54">
        <v>96</v>
      </c>
      <c r="BA226" s="512">
        <f t="shared" si="407"/>
        <v>12</v>
      </c>
      <c r="BB226" s="512" t="str">
        <f t="shared" si="408"/>
        <v>80_12</v>
      </c>
      <c r="BC226" s="54">
        <v>10606</v>
      </c>
      <c r="BD226" s="512"/>
      <c r="BE226" s="512">
        <v>80</v>
      </c>
      <c r="BF226" s="54">
        <v>12</v>
      </c>
      <c r="BG226" s="54">
        <v>96</v>
      </c>
      <c r="BH226" s="512">
        <f t="shared" si="409"/>
        <v>12</v>
      </c>
      <c r="BI226" s="512" t="str">
        <f t="shared" si="410"/>
        <v>80_12</v>
      </c>
      <c r="BJ226" s="54">
        <v>10818</v>
      </c>
      <c r="BK226" s="54"/>
      <c r="BL226" s="512">
        <v>80</v>
      </c>
      <c r="BM226" s="54">
        <v>12</v>
      </c>
      <c r="BN226" s="54">
        <v>96</v>
      </c>
      <c r="BO226" s="512">
        <f t="shared" si="413"/>
        <v>12</v>
      </c>
      <c r="BP226" s="512" t="str">
        <f t="shared" si="414"/>
        <v>80_12</v>
      </c>
      <c r="BQ226" s="54">
        <v>11251</v>
      </c>
      <c r="BR226" s="513"/>
      <c r="BS226" s="54">
        <v>80</v>
      </c>
      <c r="BT226" s="54">
        <v>12</v>
      </c>
      <c r="BU226" s="54">
        <v>96</v>
      </c>
      <c r="BV226" s="512">
        <f t="shared" si="424"/>
        <v>12</v>
      </c>
      <c r="BW226" s="512" t="str">
        <f t="shared" si="425"/>
        <v>80_12</v>
      </c>
      <c r="BX226" s="514" t="str">
        <f t="shared" si="426"/>
        <v>80_12</v>
      </c>
      <c r="BY226" s="514">
        <f t="shared" si="412"/>
        <v>10818</v>
      </c>
      <c r="BZ226" s="514">
        <f t="shared" si="415"/>
        <v>11251</v>
      </c>
      <c r="CA226" s="605">
        <f t="shared" si="416"/>
        <v>11034.5</v>
      </c>
      <c r="CB226" s="515">
        <f t="shared" si="427"/>
        <v>70.507987220447291</v>
      </c>
      <c r="CC226" s="5"/>
      <c r="CD226" s="5"/>
      <c r="CE226" s="5"/>
      <c r="CF226" s="5"/>
      <c r="CG226" s="5"/>
      <c r="CH226" s="5"/>
      <c r="CI226" s="6"/>
    </row>
    <row r="227" spans="1:87" ht="10.5" customHeight="1" x14ac:dyDescent="0.25">
      <c r="A227" s="54">
        <v>80</v>
      </c>
      <c r="B227" s="54">
        <v>13</v>
      </c>
      <c r="C227" s="54">
        <v>97</v>
      </c>
      <c r="D227" s="512">
        <f t="shared" si="428"/>
        <v>13</v>
      </c>
      <c r="E227" s="512" t="str">
        <f t="shared" si="429"/>
        <v>80_13</v>
      </c>
      <c r="F227" s="512">
        <v>8836</v>
      </c>
      <c r="G227" s="457"/>
      <c r="H227" s="54">
        <v>80</v>
      </c>
      <c r="I227" s="54">
        <v>13</v>
      </c>
      <c r="J227" s="54">
        <v>97</v>
      </c>
      <c r="K227" s="512">
        <f t="shared" si="420"/>
        <v>13</v>
      </c>
      <c r="L227" s="512" t="str">
        <f t="shared" si="421"/>
        <v>80_13</v>
      </c>
      <c r="M227" s="512">
        <v>9136</v>
      </c>
      <c r="N227" s="457"/>
      <c r="O227" s="54">
        <v>80</v>
      </c>
      <c r="P227" s="54">
        <v>13</v>
      </c>
      <c r="Q227" s="54">
        <v>97</v>
      </c>
      <c r="R227" s="512">
        <f t="shared" si="422"/>
        <v>13</v>
      </c>
      <c r="S227" s="512" t="str">
        <f t="shared" si="423"/>
        <v>80_13</v>
      </c>
      <c r="T227" s="512">
        <v>9424</v>
      </c>
      <c r="U227" s="66"/>
      <c r="V227" s="54">
        <v>80</v>
      </c>
      <c r="W227" s="54">
        <v>13</v>
      </c>
      <c r="X227" s="54">
        <v>97</v>
      </c>
      <c r="Y227" s="512">
        <f t="shared" si="417"/>
        <v>13</v>
      </c>
      <c r="Z227" s="512" t="str">
        <f t="shared" si="418"/>
        <v>80_13</v>
      </c>
      <c r="AA227" s="512">
        <v>9631</v>
      </c>
      <c r="AB227" s="513"/>
      <c r="AC227" s="54">
        <v>80</v>
      </c>
      <c r="AD227" s="54">
        <v>13</v>
      </c>
      <c r="AE227" s="54">
        <v>97</v>
      </c>
      <c r="AF227" s="512">
        <f t="shared" si="411"/>
        <v>13</v>
      </c>
      <c r="AG227" s="512" t="str">
        <f t="shared" si="419"/>
        <v>80_13</v>
      </c>
      <c r="AH227" s="512">
        <v>9939</v>
      </c>
      <c r="AI227" s="512"/>
      <c r="AJ227" s="512">
        <v>80</v>
      </c>
      <c r="AK227" s="54">
        <v>13</v>
      </c>
      <c r="AL227" s="54">
        <v>97</v>
      </c>
      <c r="AM227" s="512">
        <f t="shared" si="403"/>
        <v>13</v>
      </c>
      <c r="AN227" s="512" t="str">
        <f t="shared" si="404"/>
        <v>80_13</v>
      </c>
      <c r="AO227" s="54">
        <v>10237</v>
      </c>
      <c r="AP227" s="512"/>
      <c r="AQ227" s="512">
        <v>80</v>
      </c>
      <c r="AR227" s="54">
        <v>13</v>
      </c>
      <c r="AS227" s="54">
        <v>85</v>
      </c>
      <c r="AT227" s="512">
        <f t="shared" si="405"/>
        <v>13</v>
      </c>
      <c r="AU227" s="512" t="str">
        <f t="shared" si="406"/>
        <v>80_13</v>
      </c>
      <c r="AV227" s="54">
        <v>8834</v>
      </c>
      <c r="AW227" s="512"/>
      <c r="AX227" s="512">
        <v>80</v>
      </c>
      <c r="AY227" s="54">
        <v>13</v>
      </c>
      <c r="AZ227" s="54">
        <v>97</v>
      </c>
      <c r="BA227" s="512">
        <f t="shared" si="407"/>
        <v>13</v>
      </c>
      <c r="BB227" s="512" t="str">
        <f t="shared" si="408"/>
        <v>80_13</v>
      </c>
      <c r="BC227" s="54">
        <v>10755</v>
      </c>
      <c r="BD227" s="512"/>
      <c r="BE227" s="512">
        <v>80</v>
      </c>
      <c r="BF227" s="54">
        <v>13</v>
      </c>
      <c r="BG227" s="54">
        <v>97</v>
      </c>
      <c r="BH227" s="512">
        <f t="shared" si="409"/>
        <v>13</v>
      </c>
      <c r="BI227" s="512" t="str">
        <f t="shared" si="410"/>
        <v>80_13</v>
      </c>
      <c r="BJ227" s="54">
        <v>10970</v>
      </c>
      <c r="BK227" s="54"/>
      <c r="BL227" s="512">
        <v>80</v>
      </c>
      <c r="BM227" s="54">
        <v>13</v>
      </c>
      <c r="BN227" s="54">
        <v>97</v>
      </c>
      <c r="BO227" s="512">
        <f t="shared" si="413"/>
        <v>13</v>
      </c>
      <c r="BP227" s="512" t="str">
        <f t="shared" si="414"/>
        <v>80_13</v>
      </c>
      <c r="BQ227" s="54">
        <v>11409</v>
      </c>
      <c r="BR227" s="513"/>
      <c r="BS227" s="54">
        <v>80</v>
      </c>
      <c r="BT227" s="54">
        <v>13</v>
      </c>
      <c r="BU227" s="54">
        <v>97</v>
      </c>
      <c r="BV227" s="512">
        <f t="shared" si="424"/>
        <v>13</v>
      </c>
      <c r="BW227" s="512" t="str">
        <f t="shared" si="425"/>
        <v>80_13</v>
      </c>
      <c r="BX227" s="514" t="str">
        <f t="shared" si="426"/>
        <v>80_13</v>
      </c>
      <c r="BY227" s="514">
        <f t="shared" si="412"/>
        <v>10970</v>
      </c>
      <c r="BZ227" s="514">
        <f t="shared" si="415"/>
        <v>11409</v>
      </c>
      <c r="CA227" s="605">
        <f t="shared" si="416"/>
        <v>11189.5</v>
      </c>
      <c r="CB227" s="515">
        <f t="shared" si="427"/>
        <v>71.498402555910545</v>
      </c>
      <c r="CC227" s="5"/>
      <c r="CD227" s="5"/>
      <c r="CE227" s="5"/>
      <c r="CF227" s="5"/>
      <c r="CG227" s="5"/>
      <c r="CH227" s="5"/>
      <c r="CI227" s="6"/>
    </row>
    <row r="228" spans="1:87" ht="10.5" customHeight="1" x14ac:dyDescent="0.25">
      <c r="A228" s="54">
        <v>80</v>
      </c>
      <c r="B228" s="54">
        <v>14</v>
      </c>
      <c r="C228" s="54">
        <v>98</v>
      </c>
      <c r="D228" s="512">
        <f t="shared" si="428"/>
        <v>14</v>
      </c>
      <c r="E228" s="512" t="str">
        <f t="shared" si="429"/>
        <v>80_14</v>
      </c>
      <c r="F228" s="512">
        <v>8957</v>
      </c>
      <c r="G228" s="457"/>
      <c r="H228" s="54">
        <v>80</v>
      </c>
      <c r="I228" s="54">
        <v>14</v>
      </c>
      <c r="J228" s="54">
        <v>98</v>
      </c>
      <c r="K228" s="512">
        <f t="shared" si="420"/>
        <v>14</v>
      </c>
      <c r="L228" s="512" t="str">
        <f t="shared" si="421"/>
        <v>80_14</v>
      </c>
      <c r="M228" s="512">
        <v>9262</v>
      </c>
      <c r="N228" s="457"/>
      <c r="O228" s="54">
        <v>80</v>
      </c>
      <c r="P228" s="54">
        <v>14</v>
      </c>
      <c r="Q228" s="54">
        <v>98</v>
      </c>
      <c r="R228" s="512">
        <f t="shared" si="422"/>
        <v>14</v>
      </c>
      <c r="S228" s="512" t="str">
        <f t="shared" si="423"/>
        <v>80_14</v>
      </c>
      <c r="T228" s="512">
        <v>9554</v>
      </c>
      <c r="U228" s="66"/>
      <c r="V228" s="54">
        <v>80</v>
      </c>
      <c r="W228" s="54">
        <v>14</v>
      </c>
      <c r="X228" s="54">
        <v>98</v>
      </c>
      <c r="Y228" s="512">
        <f t="shared" si="417"/>
        <v>14</v>
      </c>
      <c r="Z228" s="512" t="str">
        <f t="shared" si="418"/>
        <v>80_14</v>
      </c>
      <c r="AA228" s="512">
        <v>9764</v>
      </c>
      <c r="AB228" s="513"/>
      <c r="AC228" s="54">
        <v>80</v>
      </c>
      <c r="AD228" s="54">
        <v>14</v>
      </c>
      <c r="AE228" s="54">
        <v>98</v>
      </c>
      <c r="AF228" s="512">
        <f t="shared" si="411"/>
        <v>14</v>
      </c>
      <c r="AG228" s="512" t="str">
        <f t="shared" si="419"/>
        <v>80_14</v>
      </c>
      <c r="AH228" s="512">
        <v>10076</v>
      </c>
      <c r="AI228" s="512"/>
      <c r="AJ228" s="512">
        <v>80</v>
      </c>
      <c r="AK228" s="54">
        <v>14</v>
      </c>
      <c r="AL228" s="54">
        <v>98</v>
      </c>
      <c r="AM228" s="512">
        <f t="shared" si="403"/>
        <v>14</v>
      </c>
      <c r="AN228" s="512" t="str">
        <f t="shared" si="404"/>
        <v>80_14</v>
      </c>
      <c r="AO228" s="54">
        <v>10378</v>
      </c>
      <c r="AP228" s="512"/>
      <c r="AQ228" s="512">
        <v>80</v>
      </c>
      <c r="AR228" s="54">
        <v>14</v>
      </c>
      <c r="AS228" s="54">
        <v>86</v>
      </c>
      <c r="AT228" s="512">
        <f t="shared" si="405"/>
        <v>14</v>
      </c>
      <c r="AU228" s="512" t="str">
        <f t="shared" si="406"/>
        <v>80_14</v>
      </c>
      <c r="AV228" s="54">
        <v>8963</v>
      </c>
      <c r="AW228" s="512"/>
      <c r="AX228" s="512">
        <v>80</v>
      </c>
      <c r="AY228" s="54">
        <v>14</v>
      </c>
      <c r="AZ228" s="54">
        <v>98</v>
      </c>
      <c r="BA228" s="512">
        <f t="shared" si="407"/>
        <v>14</v>
      </c>
      <c r="BB228" s="512" t="str">
        <f t="shared" si="408"/>
        <v>80_14</v>
      </c>
      <c r="BC228" s="54">
        <v>10903</v>
      </c>
      <c r="BD228" s="512"/>
      <c r="BE228" s="512">
        <v>80</v>
      </c>
      <c r="BF228" s="54">
        <v>14</v>
      </c>
      <c r="BG228" s="54">
        <v>98</v>
      </c>
      <c r="BH228" s="512">
        <f t="shared" si="409"/>
        <v>14</v>
      </c>
      <c r="BI228" s="512" t="str">
        <f t="shared" si="410"/>
        <v>80_14</v>
      </c>
      <c r="BJ228" s="54">
        <v>11121</v>
      </c>
      <c r="BK228" s="54"/>
      <c r="BL228" s="512">
        <v>80</v>
      </c>
      <c r="BM228" s="54">
        <v>14</v>
      </c>
      <c r="BN228" s="54">
        <v>98</v>
      </c>
      <c r="BO228" s="512">
        <f t="shared" si="413"/>
        <v>14</v>
      </c>
      <c r="BP228" s="512" t="str">
        <f t="shared" si="414"/>
        <v>80_14</v>
      </c>
      <c r="BQ228" s="54">
        <v>11566</v>
      </c>
      <c r="BR228" s="513"/>
      <c r="BS228" s="54">
        <v>80</v>
      </c>
      <c r="BT228" s="54">
        <v>14</v>
      </c>
      <c r="BU228" s="54">
        <v>98</v>
      </c>
      <c r="BV228" s="512">
        <f t="shared" si="424"/>
        <v>14</v>
      </c>
      <c r="BW228" s="512" t="str">
        <f t="shared" si="425"/>
        <v>80_14</v>
      </c>
      <c r="BX228" s="514" t="str">
        <f t="shared" si="426"/>
        <v>80_14</v>
      </c>
      <c r="BY228" s="514">
        <f t="shared" si="412"/>
        <v>11121</v>
      </c>
      <c r="BZ228" s="514">
        <f t="shared" si="415"/>
        <v>11566</v>
      </c>
      <c r="CA228" s="605">
        <f t="shared" si="416"/>
        <v>11343.5</v>
      </c>
      <c r="CB228" s="515">
        <f t="shared" si="427"/>
        <v>72.482428115015978</v>
      </c>
      <c r="CC228" s="5"/>
      <c r="CD228" s="5"/>
      <c r="CE228" s="5"/>
      <c r="CF228" s="5"/>
      <c r="CG228" s="5"/>
      <c r="CH228" s="5"/>
      <c r="CI228" s="6"/>
    </row>
    <row r="229" spans="1:87" ht="10.5" customHeight="1" x14ac:dyDescent="0.25">
      <c r="A229" s="54">
        <v>80</v>
      </c>
      <c r="B229" s="54">
        <v>15</v>
      </c>
      <c r="C229" s="54">
        <v>99</v>
      </c>
      <c r="D229" s="512">
        <f t="shared" si="428"/>
        <v>15</v>
      </c>
      <c r="E229" s="512" t="str">
        <f t="shared" si="429"/>
        <v>80_15</v>
      </c>
      <c r="F229" s="512">
        <v>9081</v>
      </c>
      <c r="G229" s="457"/>
      <c r="H229" s="54">
        <v>80</v>
      </c>
      <c r="I229" s="54">
        <v>15</v>
      </c>
      <c r="J229" s="54">
        <v>99</v>
      </c>
      <c r="K229" s="512">
        <f t="shared" si="420"/>
        <v>15</v>
      </c>
      <c r="L229" s="512" t="str">
        <f t="shared" si="421"/>
        <v>80_15</v>
      </c>
      <c r="M229" s="512">
        <v>9390</v>
      </c>
      <c r="N229" s="457"/>
      <c r="O229" s="54">
        <v>80</v>
      </c>
      <c r="P229" s="54">
        <v>15</v>
      </c>
      <c r="Q229" s="54">
        <v>99</v>
      </c>
      <c r="R229" s="512">
        <f t="shared" si="422"/>
        <v>15</v>
      </c>
      <c r="S229" s="512" t="str">
        <f t="shared" si="423"/>
        <v>80_15</v>
      </c>
      <c r="T229" s="512">
        <v>9686</v>
      </c>
      <c r="U229" s="457"/>
      <c r="V229" s="54">
        <v>80</v>
      </c>
      <c r="W229" s="54">
        <v>15</v>
      </c>
      <c r="X229" s="54">
        <v>99</v>
      </c>
      <c r="Y229" s="512">
        <f t="shared" si="417"/>
        <v>15</v>
      </c>
      <c r="Z229" s="512" t="str">
        <f t="shared" si="418"/>
        <v>80_15</v>
      </c>
      <c r="AA229" s="512">
        <v>9899</v>
      </c>
      <c r="AB229" s="513"/>
      <c r="AC229" s="54">
        <v>80</v>
      </c>
      <c r="AD229" s="54">
        <v>15</v>
      </c>
      <c r="AE229" s="54">
        <v>99</v>
      </c>
      <c r="AF229" s="512">
        <f t="shared" si="411"/>
        <v>15</v>
      </c>
      <c r="AG229" s="512" t="str">
        <f t="shared" si="419"/>
        <v>80_15</v>
      </c>
      <c r="AH229" s="512">
        <v>10216</v>
      </c>
      <c r="AI229" s="512"/>
      <c r="AJ229" s="512">
        <v>80</v>
      </c>
      <c r="AK229" s="54">
        <v>15</v>
      </c>
      <c r="AL229" s="54">
        <v>99</v>
      </c>
      <c r="AM229" s="512">
        <f t="shared" si="403"/>
        <v>15</v>
      </c>
      <c r="AN229" s="512" t="str">
        <f t="shared" si="404"/>
        <v>80_15</v>
      </c>
      <c r="AO229" s="54">
        <v>10522</v>
      </c>
      <c r="AP229" s="512"/>
      <c r="AQ229" s="512">
        <v>80</v>
      </c>
      <c r="AR229" s="54">
        <v>15</v>
      </c>
      <c r="AS229" s="54">
        <v>87</v>
      </c>
      <c r="AT229" s="512">
        <f t="shared" si="405"/>
        <v>15</v>
      </c>
      <c r="AU229" s="512" t="str">
        <f t="shared" si="406"/>
        <v>80_15</v>
      </c>
      <c r="AV229" s="54">
        <v>9093</v>
      </c>
      <c r="AW229" s="512"/>
      <c r="AX229" s="512">
        <v>80</v>
      </c>
      <c r="AY229" s="54">
        <v>15</v>
      </c>
      <c r="AZ229" s="54">
        <v>99</v>
      </c>
      <c r="BA229" s="512">
        <f t="shared" si="407"/>
        <v>15</v>
      </c>
      <c r="BB229" s="512" t="str">
        <f t="shared" si="408"/>
        <v>80_15</v>
      </c>
      <c r="BC229" s="54">
        <v>11055</v>
      </c>
      <c r="BD229" s="512"/>
      <c r="BE229" s="512">
        <v>80</v>
      </c>
      <c r="BF229" s="54">
        <v>15</v>
      </c>
      <c r="BG229" s="54">
        <v>99</v>
      </c>
      <c r="BH229" s="512">
        <f t="shared" si="409"/>
        <v>15</v>
      </c>
      <c r="BI229" s="512" t="str">
        <f t="shared" si="410"/>
        <v>80_15</v>
      </c>
      <c r="BJ229" s="54">
        <v>11276</v>
      </c>
      <c r="BK229" s="54"/>
      <c r="BL229" s="512">
        <v>80</v>
      </c>
      <c r="BM229" s="54">
        <v>15</v>
      </c>
      <c r="BN229" s="54">
        <v>99</v>
      </c>
      <c r="BO229" s="512">
        <f t="shared" si="413"/>
        <v>15</v>
      </c>
      <c r="BP229" s="512" t="str">
        <f t="shared" si="414"/>
        <v>80_15</v>
      </c>
      <c r="BQ229" s="54">
        <v>11727</v>
      </c>
      <c r="BR229" s="513"/>
      <c r="BS229" s="54">
        <v>80</v>
      </c>
      <c r="BT229" s="54">
        <v>15</v>
      </c>
      <c r="BU229" s="54">
        <v>99</v>
      </c>
      <c r="BV229" s="512">
        <f t="shared" si="424"/>
        <v>15</v>
      </c>
      <c r="BW229" s="512" t="str">
        <f t="shared" si="425"/>
        <v>80_15</v>
      </c>
      <c r="BX229" s="514" t="str">
        <f t="shared" si="426"/>
        <v>80_15</v>
      </c>
      <c r="BY229" s="514">
        <f t="shared" si="412"/>
        <v>11276</v>
      </c>
      <c r="BZ229" s="514">
        <f t="shared" si="415"/>
        <v>11727</v>
      </c>
      <c r="CA229" s="605">
        <f t="shared" si="416"/>
        <v>11501.5</v>
      </c>
      <c r="CB229" s="515">
        <f t="shared" si="427"/>
        <v>73.492012779552709</v>
      </c>
      <c r="CC229" s="5"/>
      <c r="CD229" s="5"/>
      <c r="CE229" s="5"/>
      <c r="CF229" s="5"/>
      <c r="CG229" s="5"/>
      <c r="CH229" s="5"/>
      <c r="CI229" s="6"/>
    </row>
    <row r="230" spans="1:87" ht="10.5" customHeight="1" thickBot="1" x14ac:dyDescent="0.3">
      <c r="A230" s="57">
        <v>80</v>
      </c>
      <c r="B230" s="57">
        <v>16</v>
      </c>
      <c r="C230" s="57">
        <v>100</v>
      </c>
      <c r="D230" s="517">
        <f t="shared" si="428"/>
        <v>16</v>
      </c>
      <c r="E230" s="517" t="str">
        <f t="shared" si="429"/>
        <v>80_16</v>
      </c>
      <c r="F230" s="517">
        <v>9202</v>
      </c>
      <c r="G230" s="457"/>
      <c r="H230" s="57">
        <v>80</v>
      </c>
      <c r="I230" s="57">
        <v>16</v>
      </c>
      <c r="J230" s="57">
        <v>100</v>
      </c>
      <c r="K230" s="517">
        <f t="shared" si="420"/>
        <v>16</v>
      </c>
      <c r="L230" s="517" t="str">
        <f t="shared" si="421"/>
        <v>80_16</v>
      </c>
      <c r="M230" s="517">
        <v>9515</v>
      </c>
      <c r="N230" s="457"/>
      <c r="O230" s="57">
        <v>80</v>
      </c>
      <c r="P230" s="57">
        <v>16</v>
      </c>
      <c r="Q230" s="57">
        <v>100</v>
      </c>
      <c r="R230" s="517">
        <f t="shared" si="422"/>
        <v>16</v>
      </c>
      <c r="S230" s="517" t="str">
        <f t="shared" si="423"/>
        <v>80_16</v>
      </c>
      <c r="T230" s="517">
        <v>9815</v>
      </c>
      <c r="U230" s="66"/>
      <c r="V230" s="57">
        <v>80</v>
      </c>
      <c r="W230" s="57">
        <v>16</v>
      </c>
      <c r="X230" s="57">
        <v>100</v>
      </c>
      <c r="Y230" s="517">
        <f t="shared" si="417"/>
        <v>16</v>
      </c>
      <c r="Z230" s="517" t="str">
        <f t="shared" si="418"/>
        <v>80_16</v>
      </c>
      <c r="AA230" s="517">
        <v>10031</v>
      </c>
      <c r="AB230" s="513"/>
      <c r="AC230" s="57">
        <v>80</v>
      </c>
      <c r="AD230" s="57">
        <v>16</v>
      </c>
      <c r="AE230" s="57">
        <v>100</v>
      </c>
      <c r="AF230" s="517">
        <f t="shared" si="411"/>
        <v>16</v>
      </c>
      <c r="AG230" s="517" t="str">
        <f t="shared" si="419"/>
        <v>80_16</v>
      </c>
      <c r="AH230" s="517">
        <v>10352</v>
      </c>
      <c r="AI230" s="513"/>
      <c r="AJ230" s="57">
        <v>80</v>
      </c>
      <c r="AK230" s="57">
        <v>16</v>
      </c>
      <c r="AL230" s="57">
        <v>100</v>
      </c>
      <c r="AM230" s="517">
        <f t="shared" si="403"/>
        <v>16</v>
      </c>
      <c r="AN230" s="517" t="str">
        <f t="shared" si="404"/>
        <v>80_16</v>
      </c>
      <c r="AO230" s="517">
        <v>10663</v>
      </c>
      <c r="AP230" s="512"/>
      <c r="AQ230" s="57">
        <v>80</v>
      </c>
      <c r="AR230" s="57">
        <v>16</v>
      </c>
      <c r="AS230" s="57">
        <v>88</v>
      </c>
      <c r="AT230" s="517">
        <f t="shared" si="405"/>
        <v>16</v>
      </c>
      <c r="AU230" s="517" t="str">
        <f t="shared" si="406"/>
        <v>80_16</v>
      </c>
      <c r="AV230" s="517">
        <v>9238</v>
      </c>
      <c r="AW230" s="512"/>
      <c r="AX230" s="57">
        <v>80</v>
      </c>
      <c r="AY230" s="57">
        <v>16</v>
      </c>
      <c r="AZ230" s="57">
        <v>100</v>
      </c>
      <c r="BA230" s="517">
        <f t="shared" si="407"/>
        <v>16</v>
      </c>
      <c r="BB230" s="517" t="str">
        <f t="shared" si="408"/>
        <v>80_16</v>
      </c>
      <c r="BC230" s="517">
        <v>11203</v>
      </c>
      <c r="BD230" s="512"/>
      <c r="BE230" s="57">
        <v>80</v>
      </c>
      <c r="BF230" s="57">
        <v>16</v>
      </c>
      <c r="BG230" s="57">
        <v>100</v>
      </c>
      <c r="BH230" s="517">
        <f t="shared" si="409"/>
        <v>16</v>
      </c>
      <c r="BI230" s="517" t="str">
        <f t="shared" si="410"/>
        <v>80_16</v>
      </c>
      <c r="BJ230" s="517">
        <v>11427</v>
      </c>
      <c r="BK230" s="512"/>
      <c r="BL230" s="57">
        <v>80</v>
      </c>
      <c r="BM230" s="57">
        <v>16</v>
      </c>
      <c r="BN230" s="57">
        <v>100</v>
      </c>
      <c r="BO230" s="517">
        <f t="shared" si="413"/>
        <v>16</v>
      </c>
      <c r="BP230" s="517" t="str">
        <f t="shared" si="414"/>
        <v>80_16</v>
      </c>
      <c r="BQ230" s="517">
        <v>11884</v>
      </c>
      <c r="BR230" s="513"/>
      <c r="BS230" s="57">
        <v>80</v>
      </c>
      <c r="BT230" s="57">
        <v>16</v>
      </c>
      <c r="BU230" s="57">
        <v>100</v>
      </c>
      <c r="BV230" s="517">
        <f t="shared" si="424"/>
        <v>16</v>
      </c>
      <c r="BW230" s="517" t="str">
        <f t="shared" si="425"/>
        <v>80_16</v>
      </c>
      <c r="BX230" s="518" t="str">
        <f t="shared" si="426"/>
        <v>80_16</v>
      </c>
      <c r="BY230" s="517">
        <f t="shared" si="412"/>
        <v>11427</v>
      </c>
      <c r="BZ230" s="518">
        <f t="shared" si="415"/>
        <v>11884</v>
      </c>
      <c r="CA230" s="609">
        <f t="shared" si="416"/>
        <v>11655.5</v>
      </c>
      <c r="CB230" s="519">
        <f t="shared" si="427"/>
        <v>74.476038338658142</v>
      </c>
      <c r="CC230" s="5"/>
      <c r="CD230" s="5"/>
      <c r="CE230" s="5"/>
      <c r="CF230" s="5"/>
      <c r="CG230" s="5"/>
      <c r="CH230" s="5"/>
      <c r="CI230" s="6"/>
    </row>
    <row r="231" spans="1:87" ht="12" thickTop="1" x14ac:dyDescent="0.25">
      <c r="A231" s="66"/>
      <c r="B231" s="66"/>
      <c r="C231" s="66"/>
      <c r="D231" s="66"/>
      <c r="E231" s="457"/>
      <c r="F231" s="457"/>
      <c r="G231" s="457"/>
      <c r="H231" s="457"/>
      <c r="I231" s="457"/>
      <c r="J231" s="457"/>
      <c r="K231" s="457"/>
      <c r="L231" s="457"/>
      <c r="M231" s="457"/>
      <c r="N231" s="457"/>
      <c r="O231" s="457"/>
      <c r="P231" s="457"/>
      <c r="Q231" s="457"/>
      <c r="R231" s="457"/>
      <c r="S231" s="457"/>
      <c r="T231" s="457"/>
      <c r="U231" s="457"/>
      <c r="V231" s="457"/>
      <c r="W231" s="457"/>
      <c r="X231" s="457"/>
      <c r="Y231" s="457"/>
      <c r="Z231" s="457"/>
      <c r="AA231" s="457"/>
      <c r="AB231" s="457"/>
      <c r="AC231" s="457"/>
      <c r="AD231" s="457"/>
      <c r="AE231" s="457"/>
      <c r="AF231" s="457"/>
      <c r="AG231" s="457"/>
      <c r="AH231" s="457"/>
      <c r="AI231" s="513"/>
      <c r="AJ231" s="512"/>
      <c r="AK231" s="512"/>
      <c r="AL231" s="512"/>
      <c r="AM231" s="512"/>
      <c r="AN231" s="512"/>
      <c r="AO231" s="512"/>
      <c r="AP231" s="457"/>
      <c r="AQ231" s="457"/>
      <c r="AR231" s="457"/>
      <c r="AS231" s="457"/>
      <c r="AT231" s="457"/>
      <c r="AU231" s="457"/>
      <c r="AV231" s="457"/>
      <c r="AW231" s="457"/>
      <c r="AX231" s="457"/>
      <c r="AY231" s="457"/>
      <c r="AZ231" s="457"/>
      <c r="BA231" s="457"/>
      <c r="BB231" s="457"/>
      <c r="BC231" s="457"/>
      <c r="BD231" s="457"/>
      <c r="BE231" s="457"/>
      <c r="BF231" s="457"/>
      <c r="BG231" s="457"/>
      <c r="BH231" s="457"/>
      <c r="BI231" s="457"/>
      <c r="BJ231" s="457"/>
      <c r="BK231" s="457"/>
      <c r="BL231" s="457"/>
      <c r="BM231" s="457"/>
      <c r="BN231" s="457"/>
      <c r="BO231" s="457"/>
      <c r="BP231" s="457"/>
      <c r="BQ231" s="457"/>
      <c r="BR231" s="457"/>
      <c r="BS231" s="457"/>
      <c r="BT231" s="457"/>
      <c r="BU231" s="457"/>
      <c r="BV231" s="457"/>
      <c r="BW231" s="457"/>
      <c r="BX231" s="461"/>
      <c r="BY231" s="497"/>
      <c r="BZ231" s="497"/>
      <c r="CA231" s="497"/>
      <c r="CB231" s="497"/>
      <c r="CC231" s="5"/>
      <c r="CD231" s="5"/>
      <c r="CE231" s="5"/>
      <c r="CF231" s="5"/>
      <c r="CG231" s="5"/>
      <c r="CH231" s="5"/>
      <c r="CI231" s="6"/>
    </row>
    <row r="232" spans="1:87" x14ac:dyDescent="0.25">
      <c r="A232" s="66"/>
      <c r="B232" s="66"/>
      <c r="C232" s="66"/>
      <c r="D232" s="66"/>
      <c r="E232" s="457"/>
      <c r="F232" s="457"/>
      <c r="G232" s="457"/>
      <c r="H232" s="457"/>
      <c r="I232" s="457"/>
      <c r="J232" s="457"/>
      <c r="K232" s="457"/>
      <c r="L232" s="457"/>
      <c r="M232" s="457"/>
      <c r="N232" s="457"/>
      <c r="O232" s="457"/>
      <c r="P232" s="457"/>
      <c r="Q232" s="457"/>
      <c r="R232" s="457"/>
      <c r="S232" s="457"/>
      <c r="T232" s="457"/>
      <c r="U232" s="457"/>
      <c r="V232" s="457"/>
      <c r="W232" s="457"/>
      <c r="X232" s="457"/>
      <c r="Y232" s="457"/>
      <c r="Z232" s="457"/>
      <c r="AA232" s="457"/>
      <c r="AB232" s="457"/>
      <c r="AC232" s="457"/>
      <c r="AD232" s="457"/>
      <c r="AE232" s="457"/>
      <c r="AF232" s="457"/>
      <c r="AG232" s="457"/>
      <c r="AH232" s="457"/>
      <c r="AI232" s="457"/>
      <c r="AJ232" s="457"/>
      <c r="AK232" s="457"/>
      <c r="AL232" s="457"/>
      <c r="AM232" s="457"/>
      <c r="AN232" s="457"/>
      <c r="AO232" s="457"/>
      <c r="AP232" s="457"/>
      <c r="AQ232" s="457"/>
      <c r="AR232" s="457"/>
      <c r="AS232" s="457"/>
      <c r="AT232" s="457"/>
      <c r="AU232" s="457"/>
      <c r="AV232" s="457"/>
      <c r="AW232" s="457"/>
      <c r="AX232" s="457"/>
      <c r="AY232" s="457"/>
      <c r="AZ232" s="457"/>
      <c r="BA232" s="457"/>
      <c r="BB232" s="457"/>
      <c r="BC232" s="457"/>
      <c r="BD232" s="457"/>
      <c r="BE232" s="457"/>
      <c r="BF232" s="457"/>
      <c r="BG232" s="457"/>
      <c r="BH232" s="457"/>
      <c r="BI232" s="457"/>
      <c r="BJ232" s="457"/>
      <c r="BK232" s="457"/>
      <c r="BL232" s="457"/>
      <c r="BM232" s="457"/>
      <c r="BN232" s="457"/>
      <c r="BO232" s="457"/>
      <c r="BP232" s="457"/>
      <c r="BQ232" s="457"/>
      <c r="BR232" s="457"/>
      <c r="BS232" s="457"/>
      <c r="BT232" s="457"/>
      <c r="BU232" s="457"/>
      <c r="BV232" s="457"/>
      <c r="BW232" s="457"/>
      <c r="BX232" s="461"/>
      <c r="BY232" s="497"/>
      <c r="BZ232" s="497"/>
      <c r="CA232" s="497"/>
      <c r="CB232" s="497"/>
      <c r="CC232" s="5"/>
      <c r="CD232" s="5"/>
      <c r="CE232" s="5"/>
      <c r="CF232" s="5"/>
      <c r="CG232" s="5"/>
      <c r="CH232" s="5"/>
      <c r="CI232" s="6"/>
    </row>
    <row r="233" spans="1:87" x14ac:dyDescent="0.25">
      <c r="A233" s="520"/>
      <c r="B233" s="520"/>
      <c r="C233" s="520"/>
      <c r="D233" s="520"/>
      <c r="E233" s="520"/>
      <c r="F233" s="520"/>
      <c r="G233" s="520"/>
      <c r="H233" s="520"/>
      <c r="I233" s="520"/>
      <c r="J233" s="520"/>
      <c r="K233" s="520"/>
      <c r="L233" s="520"/>
      <c r="M233" s="520"/>
      <c r="N233" s="520"/>
      <c r="O233" s="520"/>
      <c r="P233" s="520"/>
      <c r="Q233" s="520"/>
      <c r="R233" s="520"/>
      <c r="S233" s="520"/>
      <c r="T233" s="520"/>
      <c r="U233" s="520"/>
      <c r="V233" s="520"/>
      <c r="W233" s="520"/>
      <c r="X233" s="520"/>
      <c r="Y233" s="520"/>
      <c r="Z233" s="520"/>
      <c r="AA233" s="520"/>
      <c r="AB233" s="520"/>
      <c r="AC233" s="520"/>
      <c r="AD233" s="520"/>
      <c r="AE233" s="520"/>
      <c r="AF233" s="520"/>
      <c r="AG233" s="520"/>
      <c r="AH233" s="520"/>
      <c r="AI233" s="520"/>
      <c r="AJ233" s="520"/>
      <c r="AK233" s="520"/>
      <c r="AL233" s="520"/>
      <c r="AM233" s="520"/>
      <c r="AN233" s="520"/>
      <c r="AO233" s="520"/>
      <c r="AP233" s="520"/>
      <c r="AQ233" s="520"/>
      <c r="AR233" s="520"/>
      <c r="AS233" s="520"/>
      <c r="AT233" s="520"/>
      <c r="AU233" s="520"/>
      <c r="AV233" s="520"/>
      <c r="AW233" s="520"/>
      <c r="AX233" s="520"/>
      <c r="AY233" s="520"/>
      <c r="AZ233" s="520"/>
      <c r="BA233" s="520"/>
      <c r="BB233" s="520"/>
      <c r="BC233" s="520"/>
      <c r="BD233" s="520"/>
      <c r="BE233" s="520"/>
      <c r="BF233" s="520"/>
      <c r="BG233" s="520"/>
      <c r="BH233" s="520"/>
      <c r="BI233" s="520"/>
      <c r="BJ233" s="520"/>
      <c r="BK233" s="520"/>
      <c r="BL233" s="520"/>
      <c r="BM233" s="520"/>
      <c r="BN233" s="520"/>
      <c r="BO233" s="520"/>
      <c r="BP233" s="520"/>
      <c r="BQ233" s="520"/>
      <c r="BR233" s="520"/>
      <c r="BS233" s="520"/>
      <c r="BT233" s="520"/>
      <c r="BU233" s="520"/>
      <c r="BV233" s="520"/>
      <c r="BW233" s="457"/>
      <c r="BX233" s="521"/>
      <c r="BY233" s="522"/>
      <c r="BZ233" s="522"/>
      <c r="CA233" s="522"/>
      <c r="CB233" s="522"/>
      <c r="CC233" s="8"/>
      <c r="CD233" s="8"/>
      <c r="CE233" s="8"/>
      <c r="CF233" s="8"/>
      <c r="CG233" s="8"/>
      <c r="CH233" s="8"/>
      <c r="CI233" s="9"/>
    </row>
    <row r="234" spans="1:87" x14ac:dyDescent="0.25"/>
  </sheetData>
  <sheetProtection algorithmName="SHA-512" hashValue="b6NuxPoJKQ4GbIlH/w+ymNJ7fhPlSVtGCr6bC7Ke0L5jypER2hUFlteFqMx8FaKCJ1ON03DamIGqtYmcZr685A==" saltValue="joelRob8SksGEigQTXVFLg==" spinCount="100000" sheet="1"/>
  <conditionalFormatting sqref="D8">
    <cfRule type="cellIs" dxfId="10" priority="2" operator="greaterThan">
      <formula>1</formula>
    </cfRule>
    <cfRule type="cellIs" dxfId="9" priority="3" operator="lessThan">
      <formula>1</formula>
    </cfRule>
    <cfRule type="cellIs" dxfId="8" priority="4" operator="equal">
      <formula>1</formula>
    </cfRule>
  </conditionalFormatting>
  <conditionalFormatting sqref="BX16:BX230">
    <cfRule type="duplicateValues" dxfId="7"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83FC-03F9-4CE2-9E57-E0917F142B3B}">
  <sheetPr codeName="Blad10">
    <tabColor theme="7" tint="0.79998168889431442"/>
  </sheetPr>
  <dimension ref="A1:DX373"/>
  <sheetViews>
    <sheetView showGridLines="0" zoomScale="85" zoomScaleNormal="85" workbookViewId="0">
      <selection activeCell="D8" sqref="D8"/>
    </sheetView>
  </sheetViews>
  <sheetFormatPr defaultColWidth="0" defaultRowHeight="11.4" zeroHeight="1" x14ac:dyDescent="0.25"/>
  <cols>
    <col min="1" max="1" width="11.09765625" style="27" customWidth="1"/>
    <col min="2" max="2" width="9" style="27" customWidth="1"/>
    <col min="3" max="3" width="14.09765625" style="27" customWidth="1"/>
    <col min="4" max="21" width="9" style="27" customWidth="1"/>
    <col min="22" max="84" width="8.8984375" style="27" customWidth="1"/>
    <col min="85" max="89" width="9" style="27" customWidth="1"/>
    <col min="90" max="90" width="11.09765625" style="27" customWidth="1"/>
    <col min="91" max="92" width="11.5" style="27" customWidth="1"/>
    <col min="93" max="93" width="11.59765625" style="27" bestFit="1" customWidth="1"/>
    <col min="94" max="94" width="9.59765625" style="27" bestFit="1" customWidth="1"/>
    <col min="95" max="111" width="9" style="27" customWidth="1"/>
    <col min="112" max="128" width="0" style="27" hidden="1" customWidth="1"/>
    <col min="129" max="16384" width="9" style="27" hidden="1"/>
  </cols>
  <sheetData>
    <row r="1" spans="1:111" x14ac:dyDescent="0.25">
      <c r="A1" s="38" t="s">
        <v>672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124"/>
    </row>
    <row r="2" spans="1:111" x14ac:dyDescent="0.25">
      <c r="A2" s="2" t="s">
        <v>673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6"/>
    </row>
    <row r="3" spans="1:111" x14ac:dyDescent="0.25">
      <c r="A3" s="2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6"/>
    </row>
    <row r="4" spans="1:111" x14ac:dyDescent="0.25">
      <c r="A4" s="40" t="s">
        <v>390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125"/>
    </row>
    <row r="5" spans="1:11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6"/>
    </row>
    <row r="6" spans="1:111" x14ac:dyDescent="0.25">
      <c r="A6" s="623" t="s">
        <v>391</v>
      </c>
      <c r="B6" s="104"/>
      <c r="C6" s="104"/>
      <c r="D6" s="669">
        <f>6/12</f>
        <v>0.5</v>
      </c>
      <c r="E6" s="5"/>
      <c r="F6" s="13" t="s">
        <v>392</v>
      </c>
      <c r="G6" s="14"/>
      <c r="H6" s="14"/>
      <c r="I6" s="14"/>
      <c r="J6" s="14"/>
      <c r="K6" s="14"/>
      <c r="L6" s="14"/>
      <c r="M6" s="14"/>
      <c r="N6" s="1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6"/>
    </row>
    <row r="7" spans="1:111" x14ac:dyDescent="0.25">
      <c r="A7" s="623" t="s">
        <v>393</v>
      </c>
      <c r="B7" s="104"/>
      <c r="C7" s="104"/>
      <c r="D7" s="669">
        <f>5/12</f>
        <v>0.41666666666666669</v>
      </c>
      <c r="E7" s="5"/>
      <c r="F7" s="13" t="s">
        <v>674</v>
      </c>
      <c r="G7" s="14"/>
      <c r="H7" s="14"/>
      <c r="I7" s="14"/>
      <c r="J7" s="14"/>
      <c r="K7" s="14"/>
      <c r="L7" s="14"/>
      <c r="M7" s="14"/>
      <c r="N7" s="1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6"/>
    </row>
    <row r="8" spans="1:111" x14ac:dyDescent="0.25">
      <c r="A8" s="623" t="s">
        <v>675</v>
      </c>
      <c r="B8" s="104"/>
      <c r="C8" s="104"/>
      <c r="D8" s="670">
        <f>1/12</f>
        <v>8.3333333333333329E-2</v>
      </c>
      <c r="E8" s="5"/>
      <c r="F8" s="614" t="s">
        <v>676</v>
      </c>
      <c r="G8" s="614"/>
      <c r="H8" s="614"/>
      <c r="I8" s="614"/>
      <c r="J8" s="614"/>
      <c r="K8" s="614"/>
      <c r="L8" s="614"/>
      <c r="M8" s="614"/>
      <c r="N8" s="614"/>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6"/>
    </row>
    <row r="9" spans="1:111" x14ac:dyDescent="0.25">
      <c r="A9" s="61" t="s">
        <v>123</v>
      </c>
      <c r="B9" s="104"/>
      <c r="C9" s="62"/>
      <c r="D9" s="211">
        <f>SUM(D6:D8)</f>
        <v>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6"/>
    </row>
    <row r="10" spans="1:111" x14ac:dyDescent="0.25">
      <c r="A10" s="61" t="s">
        <v>395</v>
      </c>
      <c r="B10" s="104"/>
      <c r="C10" s="62"/>
      <c r="D10" s="111">
        <v>1878</v>
      </c>
      <c r="E10" s="5"/>
      <c r="F10" s="13" t="s">
        <v>677</v>
      </c>
      <c r="G10" s="14"/>
      <c r="H10" s="14"/>
      <c r="I10" s="14"/>
      <c r="J10" s="14"/>
      <c r="K10" s="14"/>
      <c r="L10" s="14"/>
      <c r="M10" s="14"/>
      <c r="N10" s="1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6"/>
    </row>
    <row r="11" spans="1:111" x14ac:dyDescent="0.25">
      <c r="A11" s="61" t="s">
        <v>678</v>
      </c>
      <c r="B11" s="104"/>
      <c r="C11" s="62"/>
      <c r="D11" s="111">
        <v>156</v>
      </c>
      <c r="E11" s="5"/>
      <c r="F11" s="13" t="s">
        <v>679</v>
      </c>
      <c r="G11" s="14"/>
      <c r="H11" s="14"/>
      <c r="I11" s="14"/>
      <c r="J11" s="14"/>
      <c r="K11" s="14"/>
      <c r="L11" s="14"/>
      <c r="M11" s="14"/>
      <c r="N11" s="1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6"/>
    </row>
    <row r="12" spans="1:111" x14ac:dyDescent="0.25">
      <c r="A12" s="42"/>
      <c r="B12" s="42"/>
      <c r="C12" s="42"/>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6"/>
    </row>
    <row r="13" spans="1:111" x14ac:dyDescent="0.25">
      <c r="A13" s="40" t="s">
        <v>397</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125"/>
    </row>
    <row r="14" spans="1:11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5"/>
      <c r="CR14" s="5"/>
      <c r="CS14" s="5"/>
      <c r="CT14" s="5"/>
      <c r="CU14" s="5"/>
      <c r="CV14" s="5"/>
      <c r="CW14" s="5"/>
      <c r="CX14" s="5"/>
      <c r="CY14" s="5"/>
      <c r="CZ14" s="5"/>
      <c r="DA14" s="5"/>
      <c r="DB14" s="5"/>
      <c r="DC14" s="5"/>
      <c r="DD14" s="5"/>
      <c r="DE14" s="5"/>
      <c r="DF14" s="5"/>
      <c r="DG14" s="6"/>
    </row>
    <row r="15" spans="1:111" x14ac:dyDescent="0.25">
      <c r="A15" s="71" t="s">
        <v>680</v>
      </c>
      <c r="B15" s="47"/>
      <c r="C15" s="47"/>
      <c r="D15" s="47"/>
      <c r="E15" s="47"/>
      <c r="F15" s="47"/>
      <c r="G15" s="1"/>
      <c r="H15" s="71" t="s">
        <v>681</v>
      </c>
      <c r="I15" s="47"/>
      <c r="J15" s="47"/>
      <c r="K15" s="47"/>
      <c r="L15" s="47"/>
      <c r="M15" s="47"/>
      <c r="N15" s="5"/>
      <c r="O15" s="71" t="s">
        <v>682</v>
      </c>
      <c r="P15" s="47"/>
      <c r="Q15" s="47"/>
      <c r="R15" s="47"/>
      <c r="S15" s="47"/>
      <c r="T15" s="47"/>
      <c r="U15" s="5"/>
      <c r="V15" s="71" t="s">
        <v>683</v>
      </c>
      <c r="W15" s="47"/>
      <c r="X15" s="47"/>
      <c r="Y15" s="47"/>
      <c r="Z15" s="47"/>
      <c r="AA15" s="47"/>
      <c r="AB15" s="5"/>
      <c r="AC15" s="71" t="s">
        <v>684</v>
      </c>
      <c r="AD15" s="47"/>
      <c r="AE15" s="47"/>
      <c r="AF15" s="47"/>
      <c r="AG15" s="47"/>
      <c r="AH15" s="47"/>
      <c r="AI15" s="5"/>
      <c r="AJ15" s="71" t="s">
        <v>685</v>
      </c>
      <c r="AK15" s="47"/>
      <c r="AL15" s="47"/>
      <c r="AM15" s="47"/>
      <c r="AN15" s="47"/>
      <c r="AO15" s="47"/>
      <c r="AP15" s="5"/>
      <c r="AQ15" s="71" t="s">
        <v>686</v>
      </c>
      <c r="AR15" s="47"/>
      <c r="AS15" s="47"/>
      <c r="AT15" s="47"/>
      <c r="AU15" s="47"/>
      <c r="AV15" s="47"/>
      <c r="AW15" s="5"/>
      <c r="AX15" s="71" t="s">
        <v>687</v>
      </c>
      <c r="AY15" s="47"/>
      <c r="AZ15" s="47"/>
      <c r="BA15" s="47"/>
      <c r="BB15" s="47"/>
      <c r="BC15" s="47"/>
      <c r="BD15" s="5"/>
      <c r="BE15" s="71" t="s">
        <v>688</v>
      </c>
      <c r="BF15" s="47"/>
      <c r="BG15" s="47"/>
      <c r="BH15" s="47"/>
      <c r="BI15" s="47"/>
      <c r="BJ15" s="47"/>
      <c r="BK15" s="47"/>
      <c r="BL15" s="71" t="s">
        <v>689</v>
      </c>
      <c r="BM15" s="47"/>
      <c r="BN15" s="47"/>
      <c r="BO15" s="47"/>
      <c r="BP15" s="47"/>
      <c r="BQ15" s="47"/>
      <c r="BR15" s="47"/>
      <c r="BS15" s="71" t="s">
        <v>690</v>
      </c>
      <c r="BT15" s="47"/>
      <c r="BU15" s="47"/>
      <c r="BV15" s="47"/>
      <c r="BW15" s="47"/>
      <c r="BX15" s="47"/>
      <c r="BY15" s="47"/>
      <c r="BZ15" s="71" t="s">
        <v>691</v>
      </c>
      <c r="CA15" s="47"/>
      <c r="CB15" s="47"/>
      <c r="CC15" s="47"/>
      <c r="CD15" s="47"/>
      <c r="CE15" s="47"/>
      <c r="CF15" s="47"/>
      <c r="CG15" s="2" t="s">
        <v>407</v>
      </c>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6"/>
    </row>
    <row r="16" spans="1:111" ht="23.4" thickBot="1" x14ac:dyDescent="0.3">
      <c r="A16" s="50" t="s">
        <v>121</v>
      </c>
      <c r="B16" s="50" t="s">
        <v>662</v>
      </c>
      <c r="C16" s="50" t="s">
        <v>663</v>
      </c>
      <c r="D16" s="50" t="s">
        <v>124</v>
      </c>
      <c r="E16" s="50" t="s">
        <v>409</v>
      </c>
      <c r="F16" s="72" t="s">
        <v>664</v>
      </c>
      <c r="G16" s="1"/>
      <c r="H16" s="50" t="s">
        <v>121</v>
      </c>
      <c r="I16" s="50" t="s">
        <v>662</v>
      </c>
      <c r="J16" s="50" t="s">
        <v>663</v>
      </c>
      <c r="K16" s="50" t="s">
        <v>124</v>
      </c>
      <c r="L16" s="50" t="s">
        <v>409</v>
      </c>
      <c r="M16" s="72" t="s">
        <v>664</v>
      </c>
      <c r="N16" s="5"/>
      <c r="O16" s="50" t="s">
        <v>121</v>
      </c>
      <c r="P16" s="50" t="s">
        <v>662</v>
      </c>
      <c r="Q16" s="50" t="s">
        <v>663</v>
      </c>
      <c r="R16" s="50" t="s">
        <v>124</v>
      </c>
      <c r="S16" s="50" t="s">
        <v>409</v>
      </c>
      <c r="T16" s="72" t="s">
        <v>664</v>
      </c>
      <c r="U16" s="5"/>
      <c r="V16" s="50" t="s">
        <v>121</v>
      </c>
      <c r="W16" s="50" t="s">
        <v>662</v>
      </c>
      <c r="X16" s="50" t="s">
        <v>663</v>
      </c>
      <c r="Y16" s="50" t="s">
        <v>124</v>
      </c>
      <c r="Z16" s="50" t="s">
        <v>409</v>
      </c>
      <c r="AA16" s="72" t="s">
        <v>664</v>
      </c>
      <c r="AB16" s="5"/>
      <c r="AC16" s="50" t="s">
        <v>121</v>
      </c>
      <c r="AD16" s="50" t="s">
        <v>662</v>
      </c>
      <c r="AE16" s="50" t="s">
        <v>663</v>
      </c>
      <c r="AF16" s="50" t="s">
        <v>124</v>
      </c>
      <c r="AG16" s="50" t="s">
        <v>409</v>
      </c>
      <c r="AH16" s="72" t="s">
        <v>664</v>
      </c>
      <c r="AI16" s="5"/>
      <c r="AJ16" s="50" t="s">
        <v>121</v>
      </c>
      <c r="AK16" s="50" t="s">
        <v>662</v>
      </c>
      <c r="AL16" s="50" t="s">
        <v>663</v>
      </c>
      <c r="AM16" s="50" t="s">
        <v>124</v>
      </c>
      <c r="AN16" s="50" t="s">
        <v>409</v>
      </c>
      <c r="AO16" s="72" t="s">
        <v>664</v>
      </c>
      <c r="AP16" s="5"/>
      <c r="AQ16" s="50" t="s">
        <v>121</v>
      </c>
      <c r="AR16" s="50" t="s">
        <v>662</v>
      </c>
      <c r="AS16" s="50" t="s">
        <v>663</v>
      </c>
      <c r="AT16" s="50" t="s">
        <v>124</v>
      </c>
      <c r="AU16" s="50" t="s">
        <v>409</v>
      </c>
      <c r="AV16" s="72" t="s">
        <v>664</v>
      </c>
      <c r="AW16" s="5"/>
      <c r="AX16" s="50" t="s">
        <v>121</v>
      </c>
      <c r="AY16" s="50" t="s">
        <v>662</v>
      </c>
      <c r="AZ16" s="50" t="s">
        <v>663</v>
      </c>
      <c r="BA16" s="50" t="s">
        <v>124</v>
      </c>
      <c r="BB16" s="50" t="s">
        <v>409</v>
      </c>
      <c r="BC16" s="72" t="s">
        <v>664</v>
      </c>
      <c r="BD16" s="5"/>
      <c r="BE16" s="50" t="s">
        <v>121</v>
      </c>
      <c r="BF16" s="50" t="s">
        <v>662</v>
      </c>
      <c r="BG16" s="50" t="s">
        <v>663</v>
      </c>
      <c r="BH16" s="50" t="s">
        <v>124</v>
      </c>
      <c r="BI16" s="50" t="s">
        <v>409</v>
      </c>
      <c r="BJ16" s="72" t="s">
        <v>664</v>
      </c>
      <c r="BK16" s="610"/>
      <c r="BL16" s="50" t="s">
        <v>121</v>
      </c>
      <c r="BM16" s="50" t="s">
        <v>662</v>
      </c>
      <c r="BN16" s="50" t="s">
        <v>663</v>
      </c>
      <c r="BO16" s="50" t="s">
        <v>124</v>
      </c>
      <c r="BP16" s="50" t="s">
        <v>409</v>
      </c>
      <c r="BQ16" s="72" t="s">
        <v>664</v>
      </c>
      <c r="BR16" s="610"/>
      <c r="BS16" s="50" t="s">
        <v>121</v>
      </c>
      <c r="BT16" s="50" t="s">
        <v>662</v>
      </c>
      <c r="BU16" s="50" t="s">
        <v>663</v>
      </c>
      <c r="BV16" s="50" t="s">
        <v>124</v>
      </c>
      <c r="BW16" s="50" t="s">
        <v>409</v>
      </c>
      <c r="BX16" s="72" t="s">
        <v>664</v>
      </c>
      <c r="BY16" s="610"/>
      <c r="BZ16" s="50" t="s">
        <v>121</v>
      </c>
      <c r="CA16" s="50" t="s">
        <v>662</v>
      </c>
      <c r="CB16" s="50" t="s">
        <v>663</v>
      </c>
      <c r="CC16" s="50" t="s">
        <v>124</v>
      </c>
      <c r="CD16" s="50" t="s">
        <v>409</v>
      </c>
      <c r="CE16" s="72" t="s">
        <v>664</v>
      </c>
      <c r="CF16" s="610"/>
      <c r="CG16" s="50" t="s">
        <v>121</v>
      </c>
      <c r="CH16" s="50" t="s">
        <v>662</v>
      </c>
      <c r="CI16" s="50" t="s">
        <v>663</v>
      </c>
      <c r="CJ16" s="50" t="s">
        <v>124</v>
      </c>
      <c r="CK16" s="50" t="s">
        <v>409</v>
      </c>
      <c r="CL16" s="624" t="s">
        <v>692</v>
      </c>
      <c r="CM16" s="624" t="s">
        <v>693</v>
      </c>
      <c r="CN16" s="624" t="s">
        <v>694</v>
      </c>
      <c r="CO16" s="625" t="s">
        <v>671</v>
      </c>
      <c r="CP16" s="472" t="s">
        <v>414</v>
      </c>
      <c r="CQ16" s="5"/>
      <c r="CR16" s="5"/>
      <c r="CS16" s="5"/>
      <c r="CT16" s="5"/>
      <c r="CU16" s="5"/>
      <c r="CV16" s="5"/>
      <c r="CW16" s="5"/>
      <c r="CX16" s="5"/>
      <c r="CY16" s="5"/>
      <c r="CZ16" s="5"/>
      <c r="DA16" s="5"/>
      <c r="DB16" s="5"/>
      <c r="DC16" s="5"/>
      <c r="DD16" s="5"/>
      <c r="DE16" s="5"/>
      <c r="DF16" s="5"/>
      <c r="DG16" s="6"/>
    </row>
    <row r="17" spans="1:111" x14ac:dyDescent="0.25">
      <c r="A17" s="47">
        <v>9</v>
      </c>
      <c r="B17" s="47">
        <v>0</v>
      </c>
      <c r="C17" s="47" t="s">
        <v>695</v>
      </c>
      <c r="D17" s="47">
        <f>B17</f>
        <v>0</v>
      </c>
      <c r="E17" s="47" t="str">
        <f>A17&amp;"_"&amp;D17</f>
        <v>9_0</v>
      </c>
      <c r="F17" s="54">
        <v>1492</v>
      </c>
      <c r="G17" s="1"/>
      <c r="H17" s="47">
        <v>9</v>
      </c>
      <c r="I17" s="47">
        <v>0</v>
      </c>
      <c r="J17" s="47" t="s">
        <v>695</v>
      </c>
      <c r="K17" s="47">
        <f t="shared" ref="K17:K80" si="0">I17</f>
        <v>0</v>
      </c>
      <c r="L17" s="47" t="str">
        <f t="shared" ref="L17:L80" si="1">H17&amp;"_"&amp;K17</f>
        <v>9_0</v>
      </c>
      <c r="M17" s="54">
        <v>1537</v>
      </c>
      <c r="N17" s="5"/>
      <c r="O17" s="47">
        <v>9</v>
      </c>
      <c r="P17" s="47">
        <v>0</v>
      </c>
      <c r="Q17" s="47" t="s">
        <v>695</v>
      </c>
      <c r="R17" s="47">
        <f t="shared" ref="R17:R80" si="2">P17</f>
        <v>0</v>
      </c>
      <c r="S17" s="47" t="str">
        <f t="shared" ref="S17:S80" si="3">O17&amp;"_"&amp;R17</f>
        <v>9_0</v>
      </c>
      <c r="T17" s="54">
        <v>1569</v>
      </c>
      <c r="U17" s="5"/>
      <c r="V17" s="47">
        <v>9</v>
      </c>
      <c r="W17" s="47">
        <v>0</v>
      </c>
      <c r="X17" s="47" t="s">
        <v>695</v>
      </c>
      <c r="Y17" s="47">
        <f t="shared" ref="Y17:Y80" si="4">W17</f>
        <v>0</v>
      </c>
      <c r="Z17" s="47" t="str">
        <f t="shared" ref="Z17:Z80" si="5">V17&amp;"_"&amp;Y17</f>
        <v>9_0</v>
      </c>
      <c r="AA17" s="54">
        <v>1569</v>
      </c>
      <c r="AB17" s="5"/>
      <c r="AC17" s="47">
        <v>9</v>
      </c>
      <c r="AD17" s="47">
        <v>0</v>
      </c>
      <c r="AE17" s="47" t="s">
        <v>695</v>
      </c>
      <c r="AF17" s="47">
        <f t="shared" ref="AF17:AF80" si="6">AD17</f>
        <v>0</v>
      </c>
      <c r="AG17" s="47" t="str">
        <f t="shared" ref="AG17:AG80" si="7">AC17&amp;"_"&amp;AF17</f>
        <v>9_0</v>
      </c>
      <c r="AH17" s="54">
        <v>1629</v>
      </c>
      <c r="AI17" s="5"/>
      <c r="AJ17" s="47">
        <v>9</v>
      </c>
      <c r="AK17" s="47">
        <v>0</v>
      </c>
      <c r="AL17" s="47" t="s">
        <v>695</v>
      </c>
      <c r="AM17" s="47">
        <f t="shared" ref="AM17:AM80" si="8">AK17</f>
        <v>0</v>
      </c>
      <c r="AN17" s="47" t="str">
        <f t="shared" ref="AN17:AN80" si="9">AJ17&amp;"_"&amp;AM17</f>
        <v>9_0</v>
      </c>
      <c r="AO17" s="54">
        <v>1689</v>
      </c>
      <c r="AP17" s="466"/>
      <c r="AQ17" s="47">
        <v>9</v>
      </c>
      <c r="AR17" s="47">
        <v>0</v>
      </c>
      <c r="AS17" s="47" t="s">
        <v>695</v>
      </c>
      <c r="AT17" s="47">
        <f t="shared" ref="AT17:AT80" si="10">AR17</f>
        <v>0</v>
      </c>
      <c r="AU17" s="47" t="str">
        <f t="shared" ref="AU17:AU80" si="11">AQ17&amp;"_"&amp;AT17</f>
        <v>9_0</v>
      </c>
      <c r="AV17" s="54">
        <v>1839</v>
      </c>
      <c r="AW17" s="466"/>
      <c r="AX17" s="47">
        <v>9</v>
      </c>
      <c r="AY17" s="47">
        <v>0</v>
      </c>
      <c r="AZ17" s="47" t="s">
        <v>695</v>
      </c>
      <c r="BA17" s="47">
        <f t="shared" ref="BA17:BA80" si="12">AY17</f>
        <v>0</v>
      </c>
      <c r="BB17" s="47" t="str">
        <f t="shared" ref="BB17:BB80" si="13">AX17&amp;"_"&amp;BA17</f>
        <v>9_0</v>
      </c>
      <c r="BC17" s="54">
        <v>1899</v>
      </c>
      <c r="BD17" s="466"/>
      <c r="BE17" s="47">
        <v>9</v>
      </c>
      <c r="BF17" s="47">
        <v>0</v>
      </c>
      <c r="BG17" s="47" t="s">
        <v>695</v>
      </c>
      <c r="BH17" s="47">
        <f t="shared" ref="BH17:BH80" si="14">BF17</f>
        <v>0</v>
      </c>
      <c r="BI17" s="47" t="str">
        <f t="shared" ref="BI17:BI80" si="15">BE17&amp;"_"&amp;BH17</f>
        <v>9_0</v>
      </c>
      <c r="BJ17" s="133">
        <v>2019</v>
      </c>
      <c r="BK17" s="132"/>
      <c r="BL17" s="47">
        <v>9</v>
      </c>
      <c r="BM17" s="47">
        <v>0</v>
      </c>
      <c r="BN17" s="47" t="s">
        <v>695</v>
      </c>
      <c r="BO17" s="47">
        <f t="shared" ref="BO17:BO80" si="16">BM17</f>
        <v>0</v>
      </c>
      <c r="BP17" s="47" t="str">
        <f t="shared" ref="BP17:BP80" si="17">BL17&amp;"_"&amp;BO17</f>
        <v>9_0</v>
      </c>
      <c r="BQ17" s="611">
        <v>2200</v>
      </c>
      <c r="BR17" s="610"/>
      <c r="BS17" s="47">
        <v>9</v>
      </c>
      <c r="BT17" s="47">
        <v>0</v>
      </c>
      <c r="BU17" s="47" t="s">
        <v>695</v>
      </c>
      <c r="BV17" s="47">
        <f t="shared" ref="BV17:BV80" si="18">BT17</f>
        <v>0</v>
      </c>
      <c r="BW17" s="47" t="str">
        <f t="shared" ref="BW17:BW80" si="19">BS17&amp;"_"&amp;BV17</f>
        <v>9_0</v>
      </c>
      <c r="BX17" s="611">
        <v>2348</v>
      </c>
      <c r="BY17" s="612"/>
      <c r="BZ17" s="47">
        <v>9</v>
      </c>
      <c r="CA17" s="47">
        <v>0</v>
      </c>
      <c r="CB17" s="47" t="s">
        <v>695</v>
      </c>
      <c r="CC17" s="47">
        <f t="shared" ref="CC17:CC80" si="20">CA17</f>
        <v>0</v>
      </c>
      <c r="CD17" s="47" t="str">
        <f t="shared" ref="CD17:CD80" si="21">BZ17&amp;"_"&amp;CC17</f>
        <v>9_0</v>
      </c>
      <c r="CE17" s="612">
        <v>2348</v>
      </c>
      <c r="CF17" s="132"/>
      <c r="CG17" s="47">
        <v>9</v>
      </c>
      <c r="CH17" s="47">
        <v>0</v>
      </c>
      <c r="CI17" s="47" t="s">
        <v>695</v>
      </c>
      <c r="CJ17" s="47">
        <f t="shared" ref="CJ17:CJ80" si="22">CH17</f>
        <v>0</v>
      </c>
      <c r="CK17" s="47" t="str">
        <f t="shared" ref="CK17:CK80" si="23">CG17&amp;"_"&amp;CJ17</f>
        <v>9_0</v>
      </c>
      <c r="CL17" s="133">
        <f>INDEX($BQ$17:$BQ$244,MATCH($CK17,$BP$17:$BP$244,0))</f>
        <v>2200</v>
      </c>
      <c r="CM17" s="133">
        <f>INDEX($BX$17:$BX$244,MATCH($CK17,$BW$17:$BW$244,0))</f>
        <v>2348</v>
      </c>
      <c r="CN17" s="132">
        <f>INDEX($CE$17:$CE$244,MATCH($CK17,$CD$17:$CD$244,0))</f>
        <v>2348</v>
      </c>
      <c r="CO17" s="132">
        <f>$D$6*CL17+$D$7*CM17+$D$8*CN17</f>
        <v>2274</v>
      </c>
      <c r="CP17" s="42">
        <f>CO17/$D$11</f>
        <v>14.576923076923077</v>
      </c>
      <c r="CQ17" s="5"/>
      <c r="CR17" s="5"/>
      <c r="CS17" s="5"/>
      <c r="CT17" s="5"/>
      <c r="CU17" s="5"/>
      <c r="CV17" s="5"/>
      <c r="CW17" s="5"/>
      <c r="CX17" s="5"/>
      <c r="CY17" s="5"/>
      <c r="CZ17" s="5"/>
      <c r="DA17" s="5"/>
      <c r="DB17" s="5"/>
      <c r="DC17" s="5"/>
      <c r="DD17" s="5"/>
      <c r="DE17" s="5"/>
      <c r="DF17" s="5"/>
      <c r="DG17" s="6"/>
    </row>
    <row r="18" spans="1:111" x14ac:dyDescent="0.25">
      <c r="A18" s="47">
        <v>9</v>
      </c>
      <c r="B18" s="47">
        <v>1</v>
      </c>
      <c r="C18" s="47">
        <v>3</v>
      </c>
      <c r="D18" s="47">
        <f t="shared" ref="D18:D81" si="24">B18</f>
        <v>1</v>
      </c>
      <c r="E18" s="47" t="str">
        <f t="shared" ref="E18:E81" si="25">A18&amp;"_"&amp;D18</f>
        <v>9_1</v>
      </c>
      <c r="F18" s="54">
        <v>1557</v>
      </c>
      <c r="G18" s="1"/>
      <c r="H18" s="47">
        <v>9</v>
      </c>
      <c r="I18" s="47">
        <v>1</v>
      </c>
      <c r="J18" s="47">
        <v>3</v>
      </c>
      <c r="K18" s="47">
        <f t="shared" si="0"/>
        <v>1</v>
      </c>
      <c r="L18" s="47" t="str">
        <f t="shared" si="1"/>
        <v>9_1</v>
      </c>
      <c r="M18" s="54">
        <v>1604</v>
      </c>
      <c r="N18" s="73"/>
      <c r="O18" s="47">
        <v>9</v>
      </c>
      <c r="P18" s="47">
        <v>1</v>
      </c>
      <c r="Q18" s="47">
        <v>3</v>
      </c>
      <c r="R18" s="47">
        <f t="shared" si="2"/>
        <v>1</v>
      </c>
      <c r="S18" s="47" t="str">
        <f t="shared" si="3"/>
        <v>9_1</v>
      </c>
      <c r="T18" s="54">
        <v>1638</v>
      </c>
      <c r="U18" s="5"/>
      <c r="V18" s="47">
        <v>9</v>
      </c>
      <c r="W18" s="47">
        <v>1</v>
      </c>
      <c r="X18" s="47">
        <v>3</v>
      </c>
      <c r="Y18" s="47">
        <f t="shared" si="4"/>
        <v>1</v>
      </c>
      <c r="Z18" s="47" t="str">
        <f t="shared" si="5"/>
        <v>9_1</v>
      </c>
      <c r="AA18" s="54">
        <v>1638</v>
      </c>
      <c r="AB18" s="5"/>
      <c r="AC18" s="47">
        <v>9</v>
      </c>
      <c r="AD18" s="47">
        <v>1</v>
      </c>
      <c r="AE18" s="47">
        <v>3</v>
      </c>
      <c r="AF18" s="47">
        <f t="shared" si="6"/>
        <v>1</v>
      </c>
      <c r="AG18" s="47" t="str">
        <f t="shared" si="7"/>
        <v>9_1</v>
      </c>
      <c r="AH18" s="54">
        <v>1698</v>
      </c>
      <c r="AI18" s="73"/>
      <c r="AJ18" s="47">
        <v>9</v>
      </c>
      <c r="AK18" s="47">
        <v>1</v>
      </c>
      <c r="AL18" s="47">
        <v>3</v>
      </c>
      <c r="AM18" s="47">
        <f t="shared" si="8"/>
        <v>1</v>
      </c>
      <c r="AN18" s="47" t="str">
        <f t="shared" si="9"/>
        <v>9_1</v>
      </c>
      <c r="AO18" s="54">
        <v>1758</v>
      </c>
      <c r="AP18" s="466"/>
      <c r="AQ18" s="47">
        <v>9</v>
      </c>
      <c r="AR18" s="47">
        <v>1</v>
      </c>
      <c r="AS18" s="47">
        <v>3</v>
      </c>
      <c r="AT18" s="47">
        <f t="shared" si="10"/>
        <v>1</v>
      </c>
      <c r="AU18" s="47" t="str">
        <f t="shared" si="11"/>
        <v>9_1</v>
      </c>
      <c r="AV18" s="54">
        <v>1908</v>
      </c>
      <c r="AW18" s="466"/>
      <c r="AX18" s="47">
        <v>9</v>
      </c>
      <c r="AY18" s="47">
        <v>1</v>
      </c>
      <c r="AZ18" s="47">
        <v>3</v>
      </c>
      <c r="BA18" s="47">
        <f t="shared" si="12"/>
        <v>1</v>
      </c>
      <c r="BB18" s="47" t="str">
        <f t="shared" si="13"/>
        <v>9_1</v>
      </c>
      <c r="BC18" s="54">
        <v>1968</v>
      </c>
      <c r="BD18" s="466"/>
      <c r="BE18" s="47">
        <v>9</v>
      </c>
      <c r="BF18" s="47">
        <v>1</v>
      </c>
      <c r="BG18" s="47">
        <v>3</v>
      </c>
      <c r="BH18" s="47">
        <f t="shared" si="14"/>
        <v>1</v>
      </c>
      <c r="BI18" s="47" t="str">
        <f t="shared" si="15"/>
        <v>9_1</v>
      </c>
      <c r="BJ18" s="132">
        <v>2088</v>
      </c>
      <c r="BK18" s="132"/>
      <c r="BL18" s="47">
        <v>9</v>
      </c>
      <c r="BM18" s="47">
        <v>1</v>
      </c>
      <c r="BN18" s="47">
        <v>3</v>
      </c>
      <c r="BO18" s="47">
        <f t="shared" si="16"/>
        <v>1</v>
      </c>
      <c r="BP18" s="47" t="str">
        <f t="shared" si="17"/>
        <v>9_1</v>
      </c>
      <c r="BQ18" s="612">
        <v>2200</v>
      </c>
      <c r="BR18" s="610"/>
      <c r="BS18" s="47">
        <v>9</v>
      </c>
      <c r="BT18" s="47">
        <v>1</v>
      </c>
      <c r="BU18" s="47">
        <v>3</v>
      </c>
      <c r="BV18" s="47">
        <f t="shared" si="18"/>
        <v>1</v>
      </c>
      <c r="BW18" s="47" t="str">
        <f t="shared" si="19"/>
        <v>9_1</v>
      </c>
      <c r="BX18" s="612">
        <v>2348</v>
      </c>
      <c r="BY18" s="612"/>
      <c r="BZ18" s="47">
        <v>9</v>
      </c>
      <c r="CA18" s="47">
        <v>1</v>
      </c>
      <c r="CB18" s="47">
        <v>3</v>
      </c>
      <c r="CC18" s="47">
        <f t="shared" si="20"/>
        <v>1</v>
      </c>
      <c r="CD18" s="47" t="str">
        <f t="shared" si="21"/>
        <v>9_1</v>
      </c>
      <c r="CE18" s="612">
        <v>2348</v>
      </c>
      <c r="CF18" s="132"/>
      <c r="CG18" s="47">
        <v>9</v>
      </c>
      <c r="CH18" s="47">
        <v>1</v>
      </c>
      <c r="CI18" s="47">
        <v>3</v>
      </c>
      <c r="CJ18" s="47">
        <f t="shared" si="22"/>
        <v>1</v>
      </c>
      <c r="CK18" s="47" t="str">
        <f t="shared" si="23"/>
        <v>9_1</v>
      </c>
      <c r="CL18" s="132">
        <f>INDEX($BQ$17:$BQ$244,MATCH($CK18,$BP$17:$BP$244,0))</f>
        <v>2200</v>
      </c>
      <c r="CM18" s="132">
        <f>INDEX($BX$17:$BX$244,MATCH($CK18,$BW$17:$BW$244,0))</f>
        <v>2348</v>
      </c>
      <c r="CN18" s="132">
        <f t="shared" ref="CN18:CN81" si="26">INDEX($CE$17:$CE$244,MATCH($CK18,$CD$17:$CD$244,0))</f>
        <v>2348</v>
      </c>
      <c r="CO18" s="132">
        <f t="shared" ref="CO18:CO81" si="27">$D$6*CL18+$D$7*CM18+$D$8*CN18</f>
        <v>2274</v>
      </c>
      <c r="CP18" s="42">
        <f>CO18/$D$11</f>
        <v>14.576923076923077</v>
      </c>
      <c r="CQ18" s="5"/>
      <c r="CR18" s="5"/>
      <c r="CS18" s="5"/>
      <c r="CT18" s="5"/>
      <c r="CU18" s="5"/>
      <c r="CV18" s="5"/>
      <c r="CW18" s="5"/>
      <c r="CX18" s="5"/>
      <c r="CY18" s="5"/>
      <c r="CZ18" s="5"/>
      <c r="DA18" s="5"/>
      <c r="DB18" s="5"/>
      <c r="DC18" s="5"/>
      <c r="DD18" s="5"/>
      <c r="DE18" s="5"/>
      <c r="DF18" s="5"/>
      <c r="DG18" s="6"/>
    </row>
    <row r="19" spans="1:111" x14ac:dyDescent="0.25">
      <c r="A19" s="47">
        <v>10</v>
      </c>
      <c r="B19" s="47">
        <v>0</v>
      </c>
      <c r="C19" s="47">
        <f>C18+1</f>
        <v>4</v>
      </c>
      <c r="D19" s="47">
        <f t="shared" si="24"/>
        <v>0</v>
      </c>
      <c r="E19" s="47" t="str">
        <f t="shared" si="25"/>
        <v>10_0</v>
      </c>
      <c r="F19" s="54">
        <v>1618</v>
      </c>
      <c r="G19" s="1"/>
      <c r="H19" s="47">
        <v>10</v>
      </c>
      <c r="I19" s="47">
        <v>0</v>
      </c>
      <c r="J19" s="47">
        <f>J18+1</f>
        <v>4</v>
      </c>
      <c r="K19" s="47">
        <f t="shared" si="0"/>
        <v>0</v>
      </c>
      <c r="L19" s="47" t="str">
        <f t="shared" si="1"/>
        <v>10_0</v>
      </c>
      <c r="M19" s="54">
        <v>1667</v>
      </c>
      <c r="N19" s="74"/>
      <c r="O19" s="47">
        <v>10</v>
      </c>
      <c r="P19" s="47">
        <v>0</v>
      </c>
      <c r="Q19" s="47">
        <f>Q18+1</f>
        <v>4</v>
      </c>
      <c r="R19" s="47">
        <f t="shared" si="2"/>
        <v>0</v>
      </c>
      <c r="S19" s="47" t="str">
        <f t="shared" si="3"/>
        <v>10_0</v>
      </c>
      <c r="T19" s="54">
        <v>1702</v>
      </c>
      <c r="U19" s="5"/>
      <c r="V19" s="47">
        <v>10</v>
      </c>
      <c r="W19" s="47">
        <v>0</v>
      </c>
      <c r="X19" s="47">
        <f t="shared" ref="X19:X27" si="28">X18+1</f>
        <v>4</v>
      </c>
      <c r="Y19" s="47">
        <f t="shared" si="4"/>
        <v>0</v>
      </c>
      <c r="Z19" s="47" t="str">
        <f t="shared" si="5"/>
        <v>10_0</v>
      </c>
      <c r="AA19" s="54">
        <v>1702</v>
      </c>
      <c r="AB19" s="5"/>
      <c r="AC19" s="47">
        <v>10</v>
      </c>
      <c r="AD19" s="47">
        <v>0</v>
      </c>
      <c r="AE19" s="47">
        <f>AE18+1</f>
        <v>4</v>
      </c>
      <c r="AF19" s="47">
        <f t="shared" si="6"/>
        <v>0</v>
      </c>
      <c r="AG19" s="47" t="str">
        <f t="shared" si="7"/>
        <v>10_0</v>
      </c>
      <c r="AH19" s="54">
        <v>1762</v>
      </c>
      <c r="AI19" s="74"/>
      <c r="AJ19" s="47">
        <v>10</v>
      </c>
      <c r="AK19" s="47">
        <v>0</v>
      </c>
      <c r="AL19" s="47">
        <f t="shared" ref="AL19:AL27" si="29">AL18+1</f>
        <v>4</v>
      </c>
      <c r="AM19" s="47">
        <f t="shared" si="8"/>
        <v>0</v>
      </c>
      <c r="AN19" s="47" t="str">
        <f t="shared" si="9"/>
        <v>10_0</v>
      </c>
      <c r="AO19" s="54">
        <v>1822</v>
      </c>
      <c r="AP19" s="466"/>
      <c r="AQ19" s="47">
        <v>10</v>
      </c>
      <c r="AR19" s="47">
        <v>0</v>
      </c>
      <c r="AS19" s="47">
        <f t="shared" ref="AS19:AS27" si="30">AS18+1</f>
        <v>4</v>
      </c>
      <c r="AT19" s="47">
        <f t="shared" si="10"/>
        <v>0</v>
      </c>
      <c r="AU19" s="47" t="str">
        <f t="shared" si="11"/>
        <v>10_0</v>
      </c>
      <c r="AV19" s="54">
        <v>1972</v>
      </c>
      <c r="AW19" s="466"/>
      <c r="AX19" s="47">
        <v>10</v>
      </c>
      <c r="AY19" s="47">
        <v>0</v>
      </c>
      <c r="AZ19" s="47">
        <f t="shared" ref="AZ19:AZ27" si="31">AZ18+1</f>
        <v>4</v>
      </c>
      <c r="BA19" s="47">
        <f t="shared" si="12"/>
        <v>0</v>
      </c>
      <c r="BB19" s="47" t="str">
        <f t="shared" si="13"/>
        <v>10_0</v>
      </c>
      <c r="BC19" s="54">
        <v>2032</v>
      </c>
      <c r="BD19" s="466"/>
      <c r="BE19" s="47">
        <v>10</v>
      </c>
      <c r="BF19" s="47">
        <v>0</v>
      </c>
      <c r="BG19" s="47">
        <f t="shared" ref="BG19:BG27" si="32">BG18+1</f>
        <v>4</v>
      </c>
      <c r="BH19" s="47">
        <f t="shared" si="14"/>
        <v>0</v>
      </c>
      <c r="BI19" s="47" t="str">
        <f t="shared" si="15"/>
        <v>10_0</v>
      </c>
      <c r="BJ19" s="132">
        <v>2152</v>
      </c>
      <c r="BK19" s="132"/>
      <c r="BL19" s="47">
        <v>10</v>
      </c>
      <c r="BM19" s="47">
        <v>0</v>
      </c>
      <c r="BN19" s="47">
        <f t="shared" ref="BN19:BN27" si="33">BN18+1</f>
        <v>4</v>
      </c>
      <c r="BO19" s="47">
        <f t="shared" si="16"/>
        <v>0</v>
      </c>
      <c r="BP19" s="47" t="str">
        <f t="shared" si="17"/>
        <v>10_0</v>
      </c>
      <c r="BQ19" s="612">
        <v>2200</v>
      </c>
      <c r="BR19" s="610"/>
      <c r="BS19" s="47">
        <v>10</v>
      </c>
      <c r="BT19" s="47">
        <v>0</v>
      </c>
      <c r="BU19" s="47">
        <f t="shared" ref="BU19:BU27" si="34">BU18+1</f>
        <v>4</v>
      </c>
      <c r="BV19" s="47">
        <f t="shared" si="18"/>
        <v>0</v>
      </c>
      <c r="BW19" s="47" t="str">
        <f t="shared" si="19"/>
        <v>10_0</v>
      </c>
      <c r="BX19" s="612">
        <v>2348</v>
      </c>
      <c r="BY19" s="612"/>
      <c r="BZ19" s="47">
        <v>10</v>
      </c>
      <c r="CA19" s="47">
        <v>0</v>
      </c>
      <c r="CB19" s="47">
        <f t="shared" ref="CB19:CB27" si="35">CB18+1</f>
        <v>4</v>
      </c>
      <c r="CC19" s="47">
        <f t="shared" si="20"/>
        <v>0</v>
      </c>
      <c r="CD19" s="47" t="str">
        <f t="shared" si="21"/>
        <v>10_0</v>
      </c>
      <c r="CE19" s="612">
        <v>2348</v>
      </c>
      <c r="CF19" s="132"/>
      <c r="CG19" s="47">
        <v>10</v>
      </c>
      <c r="CH19" s="47">
        <v>0</v>
      </c>
      <c r="CI19" s="47">
        <f t="shared" ref="CI19:CI27" si="36">CI18+1</f>
        <v>4</v>
      </c>
      <c r="CJ19" s="47">
        <f t="shared" si="22"/>
        <v>0</v>
      </c>
      <c r="CK19" s="47" t="str">
        <f t="shared" si="23"/>
        <v>10_0</v>
      </c>
      <c r="CL19" s="132">
        <f t="shared" ref="CL19:CL82" si="37">INDEX($BQ$17:$BQ$244,MATCH($CK19,$BP$17:$BP$244,0))</f>
        <v>2200</v>
      </c>
      <c r="CM19" s="132">
        <f t="shared" ref="CM19:CM82" si="38">INDEX($BX$17:$BX$244,MATCH($CK19,$BW$17:$BW$244,0))</f>
        <v>2348</v>
      </c>
      <c r="CN19" s="132">
        <f t="shared" si="26"/>
        <v>2348</v>
      </c>
      <c r="CO19" s="132">
        <f t="shared" si="27"/>
        <v>2274</v>
      </c>
      <c r="CP19" s="42">
        <f t="shared" ref="CP19:CP81" si="39">CO19/$D$11</f>
        <v>14.576923076923077</v>
      </c>
      <c r="CQ19" s="5"/>
      <c r="CR19" s="5"/>
      <c r="CS19" s="5"/>
      <c r="CT19" s="5"/>
      <c r="CU19" s="5"/>
      <c r="CV19" s="5"/>
      <c r="CW19" s="5"/>
      <c r="CX19" s="5"/>
      <c r="CY19" s="5"/>
      <c r="CZ19" s="5"/>
      <c r="DA19" s="5"/>
      <c r="DB19" s="5"/>
      <c r="DC19" s="5"/>
      <c r="DD19" s="5"/>
      <c r="DE19" s="5"/>
      <c r="DF19" s="5"/>
      <c r="DG19" s="6"/>
    </row>
    <row r="20" spans="1:111" x14ac:dyDescent="0.25">
      <c r="A20" s="47">
        <v>10</v>
      </c>
      <c r="B20" s="47">
        <v>1</v>
      </c>
      <c r="C20" s="47">
        <f t="shared" ref="C20:C27" si="40">C19+1</f>
        <v>5</v>
      </c>
      <c r="D20" s="47">
        <f t="shared" si="24"/>
        <v>1</v>
      </c>
      <c r="E20" s="47" t="str">
        <f t="shared" si="25"/>
        <v>10_1</v>
      </c>
      <c r="F20" s="54">
        <v>1677</v>
      </c>
      <c r="G20" s="1"/>
      <c r="H20" s="47">
        <v>10</v>
      </c>
      <c r="I20" s="47">
        <v>1</v>
      </c>
      <c r="J20" s="47">
        <f t="shared" ref="J20:J27" si="41">J19+1</f>
        <v>5</v>
      </c>
      <c r="K20" s="47">
        <f t="shared" si="0"/>
        <v>1</v>
      </c>
      <c r="L20" s="47" t="str">
        <f t="shared" si="1"/>
        <v>10_1</v>
      </c>
      <c r="M20" s="54">
        <v>1728</v>
      </c>
      <c r="N20" s="74"/>
      <c r="O20" s="47">
        <v>10</v>
      </c>
      <c r="P20" s="47">
        <v>1</v>
      </c>
      <c r="Q20" s="47">
        <f t="shared" ref="Q20:Q27" si="42">Q19+1</f>
        <v>5</v>
      </c>
      <c r="R20" s="47">
        <f t="shared" si="2"/>
        <v>1</v>
      </c>
      <c r="S20" s="47" t="str">
        <f t="shared" si="3"/>
        <v>10_1</v>
      </c>
      <c r="T20" s="54">
        <v>1764</v>
      </c>
      <c r="U20" s="5"/>
      <c r="V20" s="47">
        <v>10</v>
      </c>
      <c r="W20" s="47">
        <v>1</v>
      </c>
      <c r="X20" s="47">
        <f t="shared" si="28"/>
        <v>5</v>
      </c>
      <c r="Y20" s="47">
        <f t="shared" si="4"/>
        <v>1</v>
      </c>
      <c r="Z20" s="47" t="str">
        <f t="shared" si="5"/>
        <v>10_1</v>
      </c>
      <c r="AA20" s="54">
        <v>1764</v>
      </c>
      <c r="AB20" s="5"/>
      <c r="AC20" s="47">
        <v>10</v>
      </c>
      <c r="AD20" s="47">
        <v>1</v>
      </c>
      <c r="AE20" s="47">
        <f t="shared" ref="AE20:AE27" si="43">AE19+1</f>
        <v>5</v>
      </c>
      <c r="AF20" s="47">
        <f>AD20</f>
        <v>1</v>
      </c>
      <c r="AG20" s="47" t="str">
        <f t="shared" si="7"/>
        <v>10_1</v>
      </c>
      <c r="AH20" s="54">
        <v>1824</v>
      </c>
      <c r="AI20" s="74"/>
      <c r="AJ20" s="47">
        <v>10</v>
      </c>
      <c r="AK20" s="47">
        <v>1</v>
      </c>
      <c r="AL20" s="47">
        <f t="shared" si="29"/>
        <v>5</v>
      </c>
      <c r="AM20" s="47">
        <f t="shared" si="8"/>
        <v>1</v>
      </c>
      <c r="AN20" s="47" t="str">
        <f t="shared" si="9"/>
        <v>10_1</v>
      </c>
      <c r="AO20" s="54">
        <v>1884</v>
      </c>
      <c r="AP20" s="466"/>
      <c r="AQ20" s="47">
        <v>10</v>
      </c>
      <c r="AR20" s="47">
        <v>1</v>
      </c>
      <c r="AS20" s="47">
        <f t="shared" si="30"/>
        <v>5</v>
      </c>
      <c r="AT20" s="47">
        <f t="shared" si="10"/>
        <v>1</v>
      </c>
      <c r="AU20" s="47" t="str">
        <f t="shared" si="11"/>
        <v>10_1</v>
      </c>
      <c r="AV20" s="54">
        <v>2034</v>
      </c>
      <c r="AW20" s="466"/>
      <c r="AX20" s="47">
        <v>10</v>
      </c>
      <c r="AY20" s="47">
        <v>1</v>
      </c>
      <c r="AZ20" s="47">
        <f t="shared" si="31"/>
        <v>5</v>
      </c>
      <c r="BA20" s="47">
        <f t="shared" si="12"/>
        <v>1</v>
      </c>
      <c r="BB20" s="47" t="str">
        <f t="shared" si="13"/>
        <v>10_1</v>
      </c>
      <c r="BC20" s="54">
        <v>2094</v>
      </c>
      <c r="BD20" s="466"/>
      <c r="BE20" s="47">
        <v>10</v>
      </c>
      <c r="BF20" s="47">
        <v>1</v>
      </c>
      <c r="BG20" s="47">
        <f t="shared" si="32"/>
        <v>5</v>
      </c>
      <c r="BH20" s="47">
        <f t="shared" si="14"/>
        <v>1</v>
      </c>
      <c r="BI20" s="47" t="str">
        <f t="shared" si="15"/>
        <v>10_1</v>
      </c>
      <c r="BJ20" s="132">
        <v>2214</v>
      </c>
      <c r="BK20" s="132"/>
      <c r="BL20" s="47">
        <v>10</v>
      </c>
      <c r="BM20" s="47">
        <v>1</v>
      </c>
      <c r="BN20" s="47">
        <f t="shared" si="33"/>
        <v>5</v>
      </c>
      <c r="BO20" s="47">
        <f t="shared" si="16"/>
        <v>1</v>
      </c>
      <c r="BP20" s="47" t="str">
        <f t="shared" si="17"/>
        <v>10_1</v>
      </c>
      <c r="BQ20" s="612">
        <v>2214.0052199742913</v>
      </c>
      <c r="BR20" s="610"/>
      <c r="BS20" s="47">
        <v>10</v>
      </c>
      <c r="BT20" s="47">
        <v>1</v>
      </c>
      <c r="BU20" s="47">
        <f t="shared" si="34"/>
        <v>5</v>
      </c>
      <c r="BV20" s="47">
        <f t="shared" si="18"/>
        <v>1</v>
      </c>
      <c r="BW20" s="47" t="str">
        <f t="shared" si="19"/>
        <v>10_1</v>
      </c>
      <c r="BX20" s="612">
        <v>2348</v>
      </c>
      <c r="BY20" s="612"/>
      <c r="BZ20" s="47">
        <v>10</v>
      </c>
      <c r="CA20" s="47">
        <v>1</v>
      </c>
      <c r="CB20" s="47">
        <f t="shared" si="35"/>
        <v>5</v>
      </c>
      <c r="CC20" s="47">
        <f t="shared" si="20"/>
        <v>1</v>
      </c>
      <c r="CD20" s="47" t="str">
        <f t="shared" si="21"/>
        <v>10_1</v>
      </c>
      <c r="CE20" s="612">
        <v>2348</v>
      </c>
      <c r="CF20" s="132"/>
      <c r="CG20" s="47">
        <v>10</v>
      </c>
      <c r="CH20" s="47">
        <v>1</v>
      </c>
      <c r="CI20" s="47">
        <f t="shared" si="36"/>
        <v>5</v>
      </c>
      <c r="CJ20" s="47">
        <f t="shared" si="22"/>
        <v>1</v>
      </c>
      <c r="CK20" s="47" t="str">
        <f t="shared" si="23"/>
        <v>10_1</v>
      </c>
      <c r="CL20" s="132">
        <f>INDEX($BQ$17:$BQ$244,MATCH($CK20,$BP$17:$BP$244,0))</f>
        <v>2214.0052199742913</v>
      </c>
      <c r="CM20" s="132">
        <f>INDEX($BX$17:$BX$244,MATCH($CK20,$BW$17:$BW$244,0))</f>
        <v>2348</v>
      </c>
      <c r="CN20" s="132">
        <f t="shared" si="26"/>
        <v>2348</v>
      </c>
      <c r="CO20" s="132">
        <f t="shared" si="27"/>
        <v>2281.0026099871457</v>
      </c>
      <c r="CP20" s="42">
        <f t="shared" si="39"/>
        <v>14.621811602481703</v>
      </c>
      <c r="CQ20" s="5"/>
      <c r="CR20" s="5"/>
      <c r="CS20" s="5"/>
      <c r="CT20" s="5"/>
      <c r="CU20" s="5"/>
      <c r="CV20" s="5"/>
      <c r="CW20" s="5"/>
      <c r="CX20" s="5"/>
      <c r="CY20" s="5"/>
      <c r="CZ20" s="5"/>
      <c r="DA20" s="5"/>
      <c r="DB20" s="5"/>
      <c r="DC20" s="5"/>
      <c r="DD20" s="5"/>
      <c r="DE20" s="5"/>
      <c r="DF20" s="5"/>
      <c r="DG20" s="6"/>
    </row>
    <row r="21" spans="1:111" x14ac:dyDescent="0.25">
      <c r="A21" s="47">
        <v>10</v>
      </c>
      <c r="B21" s="47">
        <v>2</v>
      </c>
      <c r="C21" s="47">
        <f t="shared" si="40"/>
        <v>6</v>
      </c>
      <c r="D21" s="47">
        <f t="shared" si="24"/>
        <v>2</v>
      </c>
      <c r="E21" s="47" t="str">
        <f t="shared" si="25"/>
        <v>10_2</v>
      </c>
      <c r="F21" s="54">
        <v>1710</v>
      </c>
      <c r="G21" s="1"/>
      <c r="H21" s="47">
        <v>10</v>
      </c>
      <c r="I21" s="47">
        <v>2</v>
      </c>
      <c r="J21" s="47">
        <f t="shared" si="41"/>
        <v>6</v>
      </c>
      <c r="K21" s="47">
        <f t="shared" si="0"/>
        <v>2</v>
      </c>
      <c r="L21" s="47" t="str">
        <f t="shared" si="1"/>
        <v>10_2</v>
      </c>
      <c r="M21" s="54">
        <v>1761</v>
      </c>
      <c r="N21" s="74"/>
      <c r="O21" s="47">
        <v>10</v>
      </c>
      <c r="P21" s="47">
        <v>2</v>
      </c>
      <c r="Q21" s="47">
        <f t="shared" si="42"/>
        <v>6</v>
      </c>
      <c r="R21" s="47">
        <f t="shared" si="2"/>
        <v>2</v>
      </c>
      <c r="S21" s="47" t="str">
        <f t="shared" si="3"/>
        <v>10_2</v>
      </c>
      <c r="T21" s="54">
        <v>1798</v>
      </c>
      <c r="U21" s="5"/>
      <c r="V21" s="47">
        <v>10</v>
      </c>
      <c r="W21" s="47">
        <v>2</v>
      </c>
      <c r="X21" s="47">
        <f t="shared" si="28"/>
        <v>6</v>
      </c>
      <c r="Y21" s="47">
        <f t="shared" si="4"/>
        <v>2</v>
      </c>
      <c r="Z21" s="47" t="str">
        <f t="shared" si="5"/>
        <v>10_2</v>
      </c>
      <c r="AA21" s="54">
        <v>1798</v>
      </c>
      <c r="AB21" s="5"/>
      <c r="AC21" s="47">
        <v>10</v>
      </c>
      <c r="AD21" s="47">
        <v>2</v>
      </c>
      <c r="AE21" s="47">
        <f t="shared" si="43"/>
        <v>6</v>
      </c>
      <c r="AF21" s="47">
        <f t="shared" si="6"/>
        <v>2</v>
      </c>
      <c r="AG21" s="47" t="str">
        <f t="shared" si="7"/>
        <v>10_2</v>
      </c>
      <c r="AH21" s="54">
        <v>1858</v>
      </c>
      <c r="AI21" s="74"/>
      <c r="AJ21" s="47">
        <v>10</v>
      </c>
      <c r="AK21" s="47">
        <v>2</v>
      </c>
      <c r="AL21" s="47">
        <f t="shared" si="29"/>
        <v>6</v>
      </c>
      <c r="AM21" s="47">
        <f t="shared" si="8"/>
        <v>2</v>
      </c>
      <c r="AN21" s="47" t="str">
        <f t="shared" si="9"/>
        <v>10_2</v>
      </c>
      <c r="AO21" s="54">
        <v>1918</v>
      </c>
      <c r="AP21" s="466"/>
      <c r="AQ21" s="47">
        <v>10</v>
      </c>
      <c r="AR21" s="47">
        <v>2</v>
      </c>
      <c r="AS21" s="47">
        <f t="shared" si="30"/>
        <v>6</v>
      </c>
      <c r="AT21" s="47">
        <f t="shared" si="10"/>
        <v>2</v>
      </c>
      <c r="AU21" s="47" t="str">
        <f t="shared" si="11"/>
        <v>10_2</v>
      </c>
      <c r="AV21" s="54">
        <v>2068</v>
      </c>
      <c r="AW21" s="466"/>
      <c r="AX21" s="47">
        <v>10</v>
      </c>
      <c r="AY21" s="47">
        <v>2</v>
      </c>
      <c r="AZ21" s="47">
        <f t="shared" si="31"/>
        <v>6</v>
      </c>
      <c r="BA21" s="47">
        <f t="shared" si="12"/>
        <v>2</v>
      </c>
      <c r="BB21" s="47" t="str">
        <f t="shared" si="13"/>
        <v>10_2</v>
      </c>
      <c r="BC21" s="54">
        <v>2128</v>
      </c>
      <c r="BD21" s="466"/>
      <c r="BE21" s="47">
        <v>10</v>
      </c>
      <c r="BF21" s="47">
        <v>2</v>
      </c>
      <c r="BG21" s="47">
        <f t="shared" si="32"/>
        <v>6</v>
      </c>
      <c r="BH21" s="47">
        <f t="shared" si="14"/>
        <v>2</v>
      </c>
      <c r="BI21" s="47" t="str">
        <f t="shared" si="15"/>
        <v>10_2</v>
      </c>
      <c r="BJ21" s="132">
        <v>2248</v>
      </c>
      <c r="BK21" s="132"/>
      <c r="BL21" s="47">
        <v>10</v>
      </c>
      <c r="BM21" s="47">
        <v>2</v>
      </c>
      <c r="BN21" s="47">
        <f t="shared" si="33"/>
        <v>6</v>
      </c>
      <c r="BO21" s="47">
        <f t="shared" si="16"/>
        <v>2</v>
      </c>
      <c r="BP21" s="47" t="str">
        <f t="shared" si="17"/>
        <v>10_2</v>
      </c>
      <c r="BQ21" s="612">
        <v>2248.4808920259065</v>
      </c>
      <c r="BR21" s="610"/>
      <c r="BS21" s="47">
        <v>10</v>
      </c>
      <c r="BT21" s="47">
        <v>2</v>
      </c>
      <c r="BU21" s="47">
        <f t="shared" si="34"/>
        <v>6</v>
      </c>
      <c r="BV21" s="47">
        <f t="shared" si="18"/>
        <v>2</v>
      </c>
      <c r="BW21" s="47" t="str">
        <f t="shared" si="19"/>
        <v>10_2</v>
      </c>
      <c r="BX21" s="612">
        <v>2348</v>
      </c>
      <c r="BY21" s="612"/>
      <c r="BZ21" s="47">
        <v>10</v>
      </c>
      <c r="CA21" s="47">
        <v>2</v>
      </c>
      <c r="CB21" s="47">
        <f t="shared" si="35"/>
        <v>6</v>
      </c>
      <c r="CC21" s="47">
        <f t="shared" si="20"/>
        <v>2</v>
      </c>
      <c r="CD21" s="47" t="str">
        <f t="shared" si="21"/>
        <v>10_2</v>
      </c>
      <c r="CE21" s="612">
        <v>2348</v>
      </c>
      <c r="CF21" s="132"/>
      <c r="CG21" s="47">
        <v>10</v>
      </c>
      <c r="CH21" s="47">
        <v>2</v>
      </c>
      <c r="CI21" s="47">
        <f t="shared" si="36"/>
        <v>6</v>
      </c>
      <c r="CJ21" s="47">
        <f t="shared" si="22"/>
        <v>2</v>
      </c>
      <c r="CK21" s="47" t="str">
        <f t="shared" si="23"/>
        <v>10_2</v>
      </c>
      <c r="CL21" s="132">
        <f t="shared" si="37"/>
        <v>2248.4808920259065</v>
      </c>
      <c r="CM21" s="132">
        <f t="shared" si="38"/>
        <v>2348</v>
      </c>
      <c r="CN21" s="132">
        <f t="shared" si="26"/>
        <v>2348</v>
      </c>
      <c r="CO21" s="132">
        <f t="shared" si="27"/>
        <v>2298.2404460129533</v>
      </c>
      <c r="CP21" s="42">
        <f t="shared" si="39"/>
        <v>14.732310551365085</v>
      </c>
      <c r="CQ21" s="5"/>
      <c r="CR21" s="5"/>
      <c r="CS21" s="5"/>
      <c r="CT21" s="5"/>
      <c r="CU21" s="5"/>
      <c r="CV21" s="5"/>
      <c r="CW21" s="5"/>
      <c r="CX21" s="5"/>
      <c r="CY21" s="5"/>
      <c r="CZ21" s="5"/>
      <c r="DA21" s="5"/>
      <c r="DB21" s="5"/>
      <c r="DC21" s="5"/>
      <c r="DD21" s="5"/>
      <c r="DE21" s="5"/>
      <c r="DF21" s="5"/>
      <c r="DG21" s="6"/>
    </row>
    <row r="22" spans="1:111" x14ac:dyDescent="0.25">
      <c r="A22" s="47">
        <v>10</v>
      </c>
      <c r="B22" s="47">
        <v>3</v>
      </c>
      <c r="C22" s="47">
        <f t="shared" si="40"/>
        <v>7</v>
      </c>
      <c r="D22" s="47">
        <f t="shared" si="24"/>
        <v>3</v>
      </c>
      <c r="E22" s="47" t="str">
        <f t="shared" si="25"/>
        <v>10_3</v>
      </c>
      <c r="F22" s="54">
        <v>1755</v>
      </c>
      <c r="G22" s="1"/>
      <c r="H22" s="47">
        <v>10</v>
      </c>
      <c r="I22" s="47">
        <v>3</v>
      </c>
      <c r="J22" s="47">
        <f t="shared" si="41"/>
        <v>7</v>
      </c>
      <c r="K22" s="47">
        <f t="shared" si="0"/>
        <v>3</v>
      </c>
      <c r="L22" s="47" t="str">
        <f t="shared" si="1"/>
        <v>10_3</v>
      </c>
      <c r="M22" s="54">
        <v>1808</v>
      </c>
      <c r="N22" s="74"/>
      <c r="O22" s="47">
        <v>10</v>
      </c>
      <c r="P22" s="47">
        <v>3</v>
      </c>
      <c r="Q22" s="47">
        <f t="shared" si="42"/>
        <v>7</v>
      </c>
      <c r="R22" s="47">
        <f t="shared" si="2"/>
        <v>3</v>
      </c>
      <c r="S22" s="47" t="str">
        <f t="shared" si="3"/>
        <v>10_3</v>
      </c>
      <c r="T22" s="54">
        <v>1846</v>
      </c>
      <c r="U22" s="5"/>
      <c r="V22" s="47">
        <v>10</v>
      </c>
      <c r="W22" s="47">
        <v>3</v>
      </c>
      <c r="X22" s="47">
        <f t="shared" si="28"/>
        <v>7</v>
      </c>
      <c r="Y22" s="47">
        <f t="shared" si="4"/>
        <v>3</v>
      </c>
      <c r="Z22" s="47" t="str">
        <f t="shared" si="5"/>
        <v>10_3</v>
      </c>
      <c r="AA22" s="54">
        <v>1846</v>
      </c>
      <c r="AB22" s="5"/>
      <c r="AC22" s="47">
        <v>10</v>
      </c>
      <c r="AD22" s="47">
        <v>3</v>
      </c>
      <c r="AE22" s="47">
        <f t="shared" si="43"/>
        <v>7</v>
      </c>
      <c r="AF22" s="47">
        <f t="shared" si="6"/>
        <v>3</v>
      </c>
      <c r="AG22" s="47" t="str">
        <f t="shared" si="7"/>
        <v>10_3</v>
      </c>
      <c r="AH22" s="54">
        <v>1906</v>
      </c>
      <c r="AI22" s="74"/>
      <c r="AJ22" s="47">
        <v>10</v>
      </c>
      <c r="AK22" s="47">
        <v>3</v>
      </c>
      <c r="AL22" s="47">
        <f t="shared" si="29"/>
        <v>7</v>
      </c>
      <c r="AM22" s="47">
        <f t="shared" si="8"/>
        <v>3</v>
      </c>
      <c r="AN22" s="47" t="str">
        <f>AJ22&amp;"_"&amp;AM22</f>
        <v>10_3</v>
      </c>
      <c r="AO22" s="54">
        <v>1966</v>
      </c>
      <c r="AP22" s="466"/>
      <c r="AQ22" s="47">
        <v>10</v>
      </c>
      <c r="AR22" s="47">
        <v>3</v>
      </c>
      <c r="AS22" s="47">
        <f t="shared" si="30"/>
        <v>7</v>
      </c>
      <c r="AT22" s="47">
        <f t="shared" si="10"/>
        <v>3</v>
      </c>
      <c r="AU22" s="47" t="str">
        <f>AQ22&amp;"_"&amp;AT22</f>
        <v>10_3</v>
      </c>
      <c r="AV22" s="54">
        <v>2116</v>
      </c>
      <c r="AW22" s="466"/>
      <c r="AX22" s="47">
        <v>10</v>
      </c>
      <c r="AY22" s="47">
        <v>3</v>
      </c>
      <c r="AZ22" s="47">
        <f t="shared" si="31"/>
        <v>7</v>
      </c>
      <c r="BA22" s="47">
        <f t="shared" si="12"/>
        <v>3</v>
      </c>
      <c r="BB22" s="47" t="str">
        <f t="shared" si="13"/>
        <v>10_3</v>
      </c>
      <c r="BC22" s="54">
        <v>2176</v>
      </c>
      <c r="BD22" s="466"/>
      <c r="BE22" s="47">
        <v>10</v>
      </c>
      <c r="BF22" s="47">
        <v>3</v>
      </c>
      <c r="BG22" s="47">
        <f t="shared" si="32"/>
        <v>7</v>
      </c>
      <c r="BH22" s="47">
        <f t="shared" si="14"/>
        <v>3</v>
      </c>
      <c r="BI22" s="47" t="str">
        <f t="shared" si="15"/>
        <v>10_3</v>
      </c>
      <c r="BJ22" s="132">
        <v>2296</v>
      </c>
      <c r="BK22" s="132"/>
      <c r="BL22" s="47">
        <v>10</v>
      </c>
      <c r="BM22" s="47">
        <v>3</v>
      </c>
      <c r="BN22" s="47">
        <f t="shared" si="33"/>
        <v>7</v>
      </c>
      <c r="BO22" s="47">
        <f t="shared" si="16"/>
        <v>3</v>
      </c>
      <c r="BP22" s="47" t="str">
        <f t="shared" si="17"/>
        <v>10_3</v>
      </c>
      <c r="BQ22" s="612">
        <v>2296.0901534305181</v>
      </c>
      <c r="BR22" s="610"/>
      <c r="BS22" s="47">
        <v>10</v>
      </c>
      <c r="BT22" s="47">
        <v>3</v>
      </c>
      <c r="BU22" s="47">
        <f t="shared" si="34"/>
        <v>7</v>
      </c>
      <c r="BV22" s="47">
        <f t="shared" si="18"/>
        <v>3</v>
      </c>
      <c r="BW22" s="47" t="str">
        <f t="shared" si="19"/>
        <v>10_3</v>
      </c>
      <c r="BX22" s="612">
        <v>2348</v>
      </c>
      <c r="BY22" s="612"/>
      <c r="BZ22" s="47">
        <v>10</v>
      </c>
      <c r="CA22" s="47">
        <v>3</v>
      </c>
      <c r="CB22" s="47">
        <f t="shared" si="35"/>
        <v>7</v>
      </c>
      <c r="CC22" s="47">
        <f t="shared" si="20"/>
        <v>3</v>
      </c>
      <c r="CD22" s="47" t="str">
        <f t="shared" si="21"/>
        <v>10_3</v>
      </c>
      <c r="CE22" s="612">
        <v>2371.2297037015319</v>
      </c>
      <c r="CF22" s="132"/>
      <c r="CG22" s="47">
        <v>10</v>
      </c>
      <c r="CH22" s="47">
        <v>3</v>
      </c>
      <c r="CI22" s="47">
        <f t="shared" si="36"/>
        <v>7</v>
      </c>
      <c r="CJ22" s="47">
        <f t="shared" si="22"/>
        <v>3</v>
      </c>
      <c r="CK22" s="47" t="str">
        <f t="shared" si="23"/>
        <v>10_3</v>
      </c>
      <c r="CL22" s="132">
        <f t="shared" si="37"/>
        <v>2296.0901534305181</v>
      </c>
      <c r="CM22" s="132">
        <f t="shared" si="38"/>
        <v>2348</v>
      </c>
      <c r="CN22" s="132">
        <f t="shared" si="26"/>
        <v>2371.2297037015319</v>
      </c>
      <c r="CO22" s="132">
        <f t="shared" si="27"/>
        <v>2323.9808853570535</v>
      </c>
      <c r="CP22" s="42">
        <f t="shared" si="39"/>
        <v>14.897313367673419</v>
      </c>
      <c r="CQ22" s="5"/>
      <c r="CR22" s="5"/>
      <c r="CS22" s="5"/>
      <c r="CT22" s="5"/>
      <c r="CU22" s="5"/>
      <c r="CV22" s="5"/>
      <c r="CW22" s="5"/>
      <c r="CX22" s="5"/>
      <c r="CY22" s="5"/>
      <c r="CZ22" s="5"/>
      <c r="DA22" s="5"/>
      <c r="DB22" s="5"/>
      <c r="DC22" s="5"/>
      <c r="DD22" s="5"/>
      <c r="DE22" s="5"/>
      <c r="DF22" s="5"/>
      <c r="DG22" s="6"/>
    </row>
    <row r="23" spans="1:111" x14ac:dyDescent="0.25">
      <c r="A23" s="47">
        <v>10</v>
      </c>
      <c r="B23" s="47">
        <v>4</v>
      </c>
      <c r="C23" s="47">
        <f t="shared" si="40"/>
        <v>8</v>
      </c>
      <c r="D23" s="47">
        <f t="shared" si="24"/>
        <v>4</v>
      </c>
      <c r="E23" s="47" t="str">
        <f t="shared" si="25"/>
        <v>10_4</v>
      </c>
      <c r="F23" s="54">
        <v>1800</v>
      </c>
      <c r="G23" s="1"/>
      <c r="H23" s="47">
        <v>10</v>
      </c>
      <c r="I23" s="47">
        <v>4</v>
      </c>
      <c r="J23" s="47">
        <f t="shared" si="41"/>
        <v>8</v>
      </c>
      <c r="K23" s="47">
        <f t="shared" si="0"/>
        <v>4</v>
      </c>
      <c r="L23" s="47" t="str">
        <f t="shared" si="1"/>
        <v>10_4</v>
      </c>
      <c r="M23" s="54">
        <v>1854</v>
      </c>
      <c r="N23" s="74"/>
      <c r="O23" s="47">
        <v>10</v>
      </c>
      <c r="P23" s="47">
        <v>4</v>
      </c>
      <c r="Q23" s="47">
        <f t="shared" si="42"/>
        <v>8</v>
      </c>
      <c r="R23" s="47">
        <f t="shared" si="2"/>
        <v>4</v>
      </c>
      <c r="S23" s="47" t="str">
        <f t="shared" si="3"/>
        <v>10_4</v>
      </c>
      <c r="T23" s="54">
        <v>1893</v>
      </c>
      <c r="U23" s="5"/>
      <c r="V23" s="47">
        <v>10</v>
      </c>
      <c r="W23" s="47">
        <v>4</v>
      </c>
      <c r="X23" s="47">
        <f t="shared" si="28"/>
        <v>8</v>
      </c>
      <c r="Y23" s="47">
        <f t="shared" si="4"/>
        <v>4</v>
      </c>
      <c r="Z23" s="47" t="str">
        <f t="shared" si="5"/>
        <v>10_4</v>
      </c>
      <c r="AA23" s="54">
        <v>1893</v>
      </c>
      <c r="AB23" s="5"/>
      <c r="AC23" s="47">
        <v>10</v>
      </c>
      <c r="AD23" s="47">
        <v>4</v>
      </c>
      <c r="AE23" s="47">
        <f t="shared" si="43"/>
        <v>8</v>
      </c>
      <c r="AF23" s="47">
        <f t="shared" si="6"/>
        <v>4</v>
      </c>
      <c r="AG23" s="47" t="str">
        <f t="shared" si="7"/>
        <v>10_4</v>
      </c>
      <c r="AH23" s="54">
        <v>1953</v>
      </c>
      <c r="AI23" s="74"/>
      <c r="AJ23" s="47">
        <v>10</v>
      </c>
      <c r="AK23" s="47">
        <v>4</v>
      </c>
      <c r="AL23" s="47">
        <f t="shared" si="29"/>
        <v>8</v>
      </c>
      <c r="AM23" s="47">
        <f t="shared" si="8"/>
        <v>4</v>
      </c>
      <c r="AN23" s="47" t="str">
        <f t="shared" si="9"/>
        <v>10_4</v>
      </c>
      <c r="AO23" s="54">
        <v>2013</v>
      </c>
      <c r="AP23" s="466"/>
      <c r="AQ23" s="47">
        <v>10</v>
      </c>
      <c r="AR23" s="47">
        <v>4</v>
      </c>
      <c r="AS23" s="47">
        <f t="shared" si="30"/>
        <v>8</v>
      </c>
      <c r="AT23" s="47">
        <f t="shared" si="10"/>
        <v>4</v>
      </c>
      <c r="AU23" s="47" t="str">
        <f t="shared" si="11"/>
        <v>10_4</v>
      </c>
      <c r="AV23" s="54">
        <v>2163</v>
      </c>
      <c r="AW23" s="466"/>
      <c r="AX23" s="47">
        <v>10</v>
      </c>
      <c r="AY23" s="47">
        <v>4</v>
      </c>
      <c r="AZ23" s="47">
        <f t="shared" si="31"/>
        <v>8</v>
      </c>
      <c r="BA23" s="47">
        <f t="shared" si="12"/>
        <v>4</v>
      </c>
      <c r="BB23" s="47" t="str">
        <f t="shared" si="13"/>
        <v>10_4</v>
      </c>
      <c r="BC23" s="54">
        <v>2223</v>
      </c>
      <c r="BD23" s="466"/>
      <c r="BE23" s="47">
        <v>10</v>
      </c>
      <c r="BF23" s="47">
        <v>4</v>
      </c>
      <c r="BG23" s="47">
        <f t="shared" si="32"/>
        <v>8</v>
      </c>
      <c r="BH23" s="47">
        <f t="shared" si="14"/>
        <v>4</v>
      </c>
      <c r="BI23" s="47" t="str">
        <f t="shared" si="15"/>
        <v>10_4</v>
      </c>
      <c r="BJ23" s="132">
        <v>2343</v>
      </c>
      <c r="BK23" s="132"/>
      <c r="BL23" s="47">
        <v>10</v>
      </c>
      <c r="BM23" s="47">
        <v>4</v>
      </c>
      <c r="BN23" s="47">
        <f t="shared" si="33"/>
        <v>8</v>
      </c>
      <c r="BO23" s="47">
        <f t="shared" si="16"/>
        <v>4</v>
      </c>
      <c r="BP23" s="47" t="str">
        <f t="shared" si="17"/>
        <v>10_4</v>
      </c>
      <c r="BQ23" s="612">
        <v>2342.8785655005659</v>
      </c>
      <c r="BR23" s="610"/>
      <c r="BS23" s="47">
        <v>10</v>
      </c>
      <c r="BT23" s="47">
        <v>4</v>
      </c>
      <c r="BU23" s="47">
        <f t="shared" si="34"/>
        <v>8</v>
      </c>
      <c r="BV23" s="47">
        <f t="shared" si="18"/>
        <v>4</v>
      </c>
      <c r="BW23" s="47" t="str">
        <f t="shared" si="19"/>
        <v>10_4</v>
      </c>
      <c r="BX23" s="612">
        <v>2366.3073511555717</v>
      </c>
      <c r="BY23" s="612"/>
      <c r="BZ23" s="47">
        <v>10</v>
      </c>
      <c r="CA23" s="47">
        <v>4</v>
      </c>
      <c r="CB23" s="47">
        <f t="shared" si="35"/>
        <v>8</v>
      </c>
      <c r="CC23" s="47">
        <f t="shared" si="20"/>
        <v>4</v>
      </c>
      <c r="CD23" s="47" t="str">
        <f t="shared" si="21"/>
        <v>10_4</v>
      </c>
      <c r="CE23" s="612">
        <v>2419.5492665565721</v>
      </c>
      <c r="CF23" s="132"/>
      <c r="CG23" s="47">
        <v>10</v>
      </c>
      <c r="CH23" s="47">
        <v>4</v>
      </c>
      <c r="CI23" s="47">
        <f t="shared" si="36"/>
        <v>8</v>
      </c>
      <c r="CJ23" s="47">
        <f t="shared" si="22"/>
        <v>4</v>
      </c>
      <c r="CK23" s="47" t="str">
        <f t="shared" si="23"/>
        <v>10_4</v>
      </c>
      <c r="CL23" s="132">
        <f t="shared" si="37"/>
        <v>2342.8785655005659</v>
      </c>
      <c r="CM23" s="132">
        <f t="shared" si="38"/>
        <v>2366.3073511555717</v>
      </c>
      <c r="CN23" s="132">
        <f t="shared" si="26"/>
        <v>2419.5492665565721</v>
      </c>
      <c r="CO23" s="132">
        <f t="shared" si="27"/>
        <v>2359.0297846114859</v>
      </c>
      <c r="CP23" s="42">
        <f t="shared" si="39"/>
        <v>15.121985798791576</v>
      </c>
      <c r="CQ23" s="5"/>
      <c r="CR23" s="5"/>
      <c r="CS23" s="5"/>
      <c r="CT23" s="5"/>
      <c r="CU23" s="5"/>
      <c r="CV23" s="5"/>
      <c r="CW23" s="5"/>
      <c r="CX23" s="5"/>
      <c r="CY23" s="5"/>
      <c r="CZ23" s="5"/>
      <c r="DA23" s="5"/>
      <c r="DB23" s="5"/>
      <c r="DC23" s="5"/>
      <c r="DD23" s="5"/>
      <c r="DE23" s="5"/>
      <c r="DF23" s="5"/>
      <c r="DG23" s="6"/>
    </row>
    <row r="24" spans="1:111" x14ac:dyDescent="0.25">
      <c r="A24" s="47">
        <v>10</v>
      </c>
      <c r="B24" s="47">
        <v>5</v>
      </c>
      <c r="C24" s="47">
        <f t="shared" si="40"/>
        <v>9</v>
      </c>
      <c r="D24" s="47">
        <f t="shared" si="24"/>
        <v>5</v>
      </c>
      <c r="E24" s="47" t="str">
        <f t="shared" si="25"/>
        <v>10_5</v>
      </c>
      <c r="F24" s="54">
        <v>1847</v>
      </c>
      <c r="G24" s="1"/>
      <c r="H24" s="47">
        <v>10</v>
      </c>
      <c r="I24" s="47">
        <v>5</v>
      </c>
      <c r="J24" s="47">
        <f t="shared" si="41"/>
        <v>9</v>
      </c>
      <c r="K24" s="47">
        <f t="shared" si="0"/>
        <v>5</v>
      </c>
      <c r="L24" s="47" t="str">
        <f t="shared" si="1"/>
        <v>10_5</v>
      </c>
      <c r="M24" s="54">
        <v>1902</v>
      </c>
      <c r="N24" s="73"/>
      <c r="O24" s="47">
        <v>10</v>
      </c>
      <c r="P24" s="47">
        <v>5</v>
      </c>
      <c r="Q24" s="47">
        <f t="shared" si="42"/>
        <v>9</v>
      </c>
      <c r="R24" s="47">
        <f t="shared" si="2"/>
        <v>5</v>
      </c>
      <c r="S24" s="47" t="str">
        <f t="shared" si="3"/>
        <v>10_5</v>
      </c>
      <c r="T24" s="54">
        <v>1942</v>
      </c>
      <c r="U24" s="5"/>
      <c r="V24" s="47">
        <v>10</v>
      </c>
      <c r="W24" s="47">
        <v>5</v>
      </c>
      <c r="X24" s="47">
        <f t="shared" si="28"/>
        <v>9</v>
      </c>
      <c r="Y24" s="47">
        <f t="shared" si="4"/>
        <v>5</v>
      </c>
      <c r="Z24" s="47" t="str">
        <f t="shared" si="5"/>
        <v>10_5</v>
      </c>
      <c r="AA24" s="54">
        <v>1942</v>
      </c>
      <c r="AB24" s="5"/>
      <c r="AC24" s="47">
        <v>10</v>
      </c>
      <c r="AD24" s="47">
        <v>5</v>
      </c>
      <c r="AE24" s="47">
        <f t="shared" si="43"/>
        <v>9</v>
      </c>
      <c r="AF24" s="47">
        <f t="shared" si="6"/>
        <v>5</v>
      </c>
      <c r="AG24" s="47" t="str">
        <f t="shared" si="7"/>
        <v>10_5</v>
      </c>
      <c r="AH24" s="54">
        <v>2002</v>
      </c>
      <c r="AI24" s="73"/>
      <c r="AJ24" s="47">
        <v>10</v>
      </c>
      <c r="AK24" s="47">
        <v>5</v>
      </c>
      <c r="AL24" s="47">
        <f t="shared" si="29"/>
        <v>9</v>
      </c>
      <c r="AM24" s="47">
        <f t="shared" si="8"/>
        <v>5</v>
      </c>
      <c r="AN24" s="47" t="str">
        <f t="shared" si="9"/>
        <v>10_5</v>
      </c>
      <c r="AO24" s="54">
        <v>2062</v>
      </c>
      <c r="AP24" s="466"/>
      <c r="AQ24" s="47">
        <v>10</v>
      </c>
      <c r="AR24" s="47">
        <v>5</v>
      </c>
      <c r="AS24" s="47">
        <f t="shared" si="30"/>
        <v>9</v>
      </c>
      <c r="AT24" s="47">
        <f t="shared" si="10"/>
        <v>5</v>
      </c>
      <c r="AU24" s="47" t="str">
        <f t="shared" si="11"/>
        <v>10_5</v>
      </c>
      <c r="AV24" s="54">
        <v>2212</v>
      </c>
      <c r="AW24" s="466"/>
      <c r="AX24" s="47">
        <v>10</v>
      </c>
      <c r="AY24" s="47">
        <v>5</v>
      </c>
      <c r="AZ24" s="47">
        <f t="shared" si="31"/>
        <v>9</v>
      </c>
      <c r="BA24" s="47">
        <f t="shared" si="12"/>
        <v>5</v>
      </c>
      <c r="BB24" s="47" t="str">
        <f t="shared" si="13"/>
        <v>10_5</v>
      </c>
      <c r="BC24" s="54">
        <v>2272</v>
      </c>
      <c r="BD24" s="466"/>
      <c r="BE24" s="47">
        <v>10</v>
      </c>
      <c r="BF24" s="47">
        <v>5</v>
      </c>
      <c r="BG24" s="47">
        <f t="shared" si="32"/>
        <v>9</v>
      </c>
      <c r="BH24" s="47">
        <f t="shared" si="14"/>
        <v>5</v>
      </c>
      <c r="BI24" s="47" t="str">
        <f t="shared" si="15"/>
        <v>10_5</v>
      </c>
      <c r="BJ24" s="132">
        <v>2392</v>
      </c>
      <c r="BK24" s="132"/>
      <c r="BL24" s="47">
        <v>10</v>
      </c>
      <c r="BM24" s="47">
        <v>5</v>
      </c>
      <c r="BN24" s="47">
        <f t="shared" si="33"/>
        <v>9</v>
      </c>
      <c r="BO24" s="47">
        <f t="shared" si="16"/>
        <v>5</v>
      </c>
      <c r="BP24" s="47" t="str">
        <f t="shared" si="17"/>
        <v>10_5</v>
      </c>
      <c r="BQ24" s="612">
        <v>2392.1295255743021</v>
      </c>
      <c r="BR24" s="610"/>
      <c r="BS24" s="47">
        <v>10</v>
      </c>
      <c r="BT24" s="47">
        <v>5</v>
      </c>
      <c r="BU24" s="47">
        <f t="shared" si="34"/>
        <v>9</v>
      </c>
      <c r="BV24" s="47">
        <f t="shared" si="18"/>
        <v>5</v>
      </c>
      <c r="BW24" s="47" t="str">
        <f t="shared" si="19"/>
        <v>10_5</v>
      </c>
      <c r="BX24" s="612">
        <v>2416.0508208300453</v>
      </c>
      <c r="BY24" s="612"/>
      <c r="BZ24" s="47">
        <v>10</v>
      </c>
      <c r="CA24" s="47">
        <v>5</v>
      </c>
      <c r="CB24" s="47">
        <f t="shared" si="35"/>
        <v>9</v>
      </c>
      <c r="CC24" s="47">
        <f t="shared" si="20"/>
        <v>5</v>
      </c>
      <c r="CD24" s="47" t="str">
        <f t="shared" si="21"/>
        <v>10_5</v>
      </c>
      <c r="CE24" s="612">
        <v>2470.4119642987212</v>
      </c>
      <c r="CF24" s="132"/>
      <c r="CG24" s="47">
        <v>10</v>
      </c>
      <c r="CH24" s="47">
        <v>5</v>
      </c>
      <c r="CI24" s="47">
        <f t="shared" si="36"/>
        <v>9</v>
      </c>
      <c r="CJ24" s="47">
        <f t="shared" si="22"/>
        <v>5</v>
      </c>
      <c r="CK24" s="47" t="str">
        <f t="shared" si="23"/>
        <v>10_5</v>
      </c>
      <c r="CL24" s="132">
        <f t="shared" si="37"/>
        <v>2392.1295255743021</v>
      </c>
      <c r="CM24" s="132">
        <f t="shared" si="38"/>
        <v>2416.0508208300453</v>
      </c>
      <c r="CN24" s="132">
        <f t="shared" si="26"/>
        <v>2470.4119642987212</v>
      </c>
      <c r="CO24" s="132">
        <f t="shared" si="27"/>
        <v>2408.62026849123</v>
      </c>
      <c r="CP24" s="42">
        <f>CO24/$D$11</f>
        <v>15.439873515969424</v>
      </c>
      <c r="CQ24" s="5"/>
      <c r="CR24" s="5"/>
      <c r="CS24" s="5"/>
      <c r="CT24" s="5"/>
      <c r="CU24" s="5"/>
      <c r="CV24" s="5"/>
      <c r="CW24" s="5"/>
      <c r="CX24" s="5"/>
      <c r="CY24" s="5"/>
      <c r="CZ24" s="5"/>
      <c r="DA24" s="5"/>
      <c r="DB24" s="5"/>
      <c r="DC24" s="5"/>
      <c r="DD24" s="5"/>
      <c r="DE24" s="5"/>
      <c r="DF24" s="5"/>
      <c r="DG24" s="6"/>
    </row>
    <row r="25" spans="1:111" x14ac:dyDescent="0.25">
      <c r="A25" s="47">
        <v>10</v>
      </c>
      <c r="B25" s="47">
        <v>6</v>
      </c>
      <c r="C25" s="47">
        <f t="shared" si="40"/>
        <v>10</v>
      </c>
      <c r="D25" s="47">
        <f t="shared" si="24"/>
        <v>6</v>
      </c>
      <c r="E25" s="47" t="str">
        <f t="shared" si="25"/>
        <v>10_6</v>
      </c>
      <c r="F25" s="54">
        <v>1898</v>
      </c>
      <c r="G25" s="1"/>
      <c r="H25" s="47">
        <v>10</v>
      </c>
      <c r="I25" s="47">
        <v>6</v>
      </c>
      <c r="J25" s="47">
        <f t="shared" si="41"/>
        <v>10</v>
      </c>
      <c r="K25" s="47">
        <f t="shared" si="0"/>
        <v>6</v>
      </c>
      <c r="L25" s="47" t="str">
        <f t="shared" si="1"/>
        <v>10_6</v>
      </c>
      <c r="M25" s="54">
        <v>1955</v>
      </c>
      <c r="N25" s="73"/>
      <c r="O25" s="47">
        <v>10</v>
      </c>
      <c r="P25" s="47">
        <v>6</v>
      </c>
      <c r="Q25" s="47">
        <f t="shared" si="42"/>
        <v>10</v>
      </c>
      <c r="R25" s="47">
        <f t="shared" si="2"/>
        <v>6</v>
      </c>
      <c r="S25" s="47" t="str">
        <f t="shared" si="3"/>
        <v>10_6</v>
      </c>
      <c r="T25" s="54">
        <v>1996</v>
      </c>
      <c r="U25" s="5"/>
      <c r="V25" s="47">
        <v>10</v>
      </c>
      <c r="W25" s="47">
        <v>6</v>
      </c>
      <c r="X25" s="47">
        <f t="shared" si="28"/>
        <v>10</v>
      </c>
      <c r="Y25" s="47">
        <f t="shared" si="4"/>
        <v>6</v>
      </c>
      <c r="Z25" s="47" t="str">
        <f t="shared" si="5"/>
        <v>10_6</v>
      </c>
      <c r="AA25" s="54">
        <v>1996</v>
      </c>
      <c r="AB25" s="5"/>
      <c r="AC25" s="47">
        <v>10</v>
      </c>
      <c r="AD25" s="47">
        <v>6</v>
      </c>
      <c r="AE25" s="47">
        <f t="shared" si="43"/>
        <v>10</v>
      </c>
      <c r="AF25" s="47">
        <f t="shared" si="6"/>
        <v>6</v>
      </c>
      <c r="AG25" s="47" t="str">
        <f t="shared" si="7"/>
        <v>10_6</v>
      </c>
      <c r="AH25" s="54">
        <v>2056</v>
      </c>
      <c r="AI25" s="73"/>
      <c r="AJ25" s="47">
        <v>10</v>
      </c>
      <c r="AK25" s="47">
        <v>6</v>
      </c>
      <c r="AL25" s="47">
        <f t="shared" si="29"/>
        <v>10</v>
      </c>
      <c r="AM25" s="47">
        <f t="shared" si="8"/>
        <v>6</v>
      </c>
      <c r="AN25" s="47" t="str">
        <f t="shared" si="9"/>
        <v>10_6</v>
      </c>
      <c r="AO25" s="54">
        <v>2116</v>
      </c>
      <c r="AP25" s="466"/>
      <c r="AQ25" s="47">
        <v>10</v>
      </c>
      <c r="AR25" s="47">
        <v>6</v>
      </c>
      <c r="AS25" s="47">
        <f t="shared" si="30"/>
        <v>10</v>
      </c>
      <c r="AT25" s="47">
        <f t="shared" si="10"/>
        <v>6</v>
      </c>
      <c r="AU25" s="47" t="str">
        <f t="shared" si="11"/>
        <v>10_6</v>
      </c>
      <c r="AV25" s="54">
        <v>2266</v>
      </c>
      <c r="AW25" s="466"/>
      <c r="AX25" s="47">
        <v>10</v>
      </c>
      <c r="AY25" s="47">
        <v>6</v>
      </c>
      <c r="AZ25" s="47">
        <f t="shared" si="31"/>
        <v>10</v>
      </c>
      <c r="BA25" s="47">
        <f t="shared" si="12"/>
        <v>6</v>
      </c>
      <c r="BB25" s="47" t="str">
        <f t="shared" si="13"/>
        <v>10_6</v>
      </c>
      <c r="BC25" s="54">
        <v>2326</v>
      </c>
      <c r="BD25" s="466"/>
      <c r="BE25" s="47">
        <v>10</v>
      </c>
      <c r="BF25" s="47">
        <v>6</v>
      </c>
      <c r="BG25" s="47">
        <f t="shared" si="32"/>
        <v>10</v>
      </c>
      <c r="BH25" s="47">
        <f t="shared" si="14"/>
        <v>6</v>
      </c>
      <c r="BI25" s="47" t="str">
        <f t="shared" si="15"/>
        <v>10_6</v>
      </c>
      <c r="BJ25" s="132">
        <v>2446</v>
      </c>
      <c r="BK25" s="132"/>
      <c r="BL25" s="47">
        <v>10</v>
      </c>
      <c r="BM25" s="47">
        <v>6</v>
      </c>
      <c r="BN25" s="47">
        <f t="shared" si="33"/>
        <v>10</v>
      </c>
      <c r="BO25" s="47">
        <f t="shared" si="16"/>
        <v>6</v>
      </c>
      <c r="BP25" s="47" t="str">
        <f t="shared" si="17"/>
        <v>10_6</v>
      </c>
      <c r="BQ25" s="612">
        <v>2446.3055816554106</v>
      </c>
      <c r="BR25" s="610"/>
      <c r="BS25" s="47">
        <v>10</v>
      </c>
      <c r="BT25" s="47">
        <v>6</v>
      </c>
      <c r="BU25" s="47">
        <f t="shared" si="34"/>
        <v>10</v>
      </c>
      <c r="BV25" s="47">
        <f t="shared" si="18"/>
        <v>6</v>
      </c>
      <c r="BW25" s="47" t="str">
        <f t="shared" si="19"/>
        <v>10_6</v>
      </c>
      <c r="BX25" s="612">
        <v>2470.7686374719647</v>
      </c>
      <c r="BY25" s="612"/>
      <c r="BZ25" s="47">
        <v>10</v>
      </c>
      <c r="CA25" s="47">
        <v>6</v>
      </c>
      <c r="CB25" s="47">
        <f t="shared" si="35"/>
        <v>10</v>
      </c>
      <c r="CC25" s="47">
        <f t="shared" si="20"/>
        <v>6</v>
      </c>
      <c r="CD25" s="47" t="str">
        <f t="shared" si="21"/>
        <v>10_6</v>
      </c>
      <c r="CE25" s="612">
        <v>2526.3609318150839</v>
      </c>
      <c r="CF25" s="132"/>
      <c r="CG25" s="47">
        <v>10</v>
      </c>
      <c r="CH25" s="47">
        <v>6</v>
      </c>
      <c r="CI25" s="47">
        <f t="shared" si="36"/>
        <v>10</v>
      </c>
      <c r="CJ25" s="47">
        <f t="shared" si="22"/>
        <v>6</v>
      </c>
      <c r="CK25" s="47" t="str">
        <f t="shared" si="23"/>
        <v>10_6</v>
      </c>
      <c r="CL25" s="132">
        <f t="shared" si="37"/>
        <v>2446.3055816554106</v>
      </c>
      <c r="CM25" s="132">
        <f t="shared" si="38"/>
        <v>2470.7686374719647</v>
      </c>
      <c r="CN25" s="132">
        <f t="shared" si="26"/>
        <v>2526.3609318150839</v>
      </c>
      <c r="CO25" s="132">
        <f t="shared" si="27"/>
        <v>2463.1698007589475</v>
      </c>
      <c r="CP25" s="42">
        <f t="shared" si="39"/>
        <v>15.789550004865049</v>
      </c>
      <c r="CQ25" s="5"/>
      <c r="CR25" s="5"/>
      <c r="CS25" s="5"/>
      <c r="CT25" s="5"/>
      <c r="CU25" s="5"/>
      <c r="CV25" s="5"/>
      <c r="CW25" s="5"/>
      <c r="CX25" s="5"/>
      <c r="CY25" s="5"/>
      <c r="CZ25" s="5"/>
      <c r="DA25" s="5"/>
      <c r="DB25" s="5"/>
      <c r="DC25" s="5"/>
      <c r="DD25" s="5"/>
      <c r="DE25" s="5"/>
      <c r="DF25" s="5"/>
      <c r="DG25" s="6"/>
    </row>
    <row r="26" spans="1:111" x14ac:dyDescent="0.25">
      <c r="A26" s="47">
        <v>10</v>
      </c>
      <c r="B26" s="47">
        <v>7</v>
      </c>
      <c r="C26" s="47">
        <f t="shared" si="40"/>
        <v>11</v>
      </c>
      <c r="D26" s="47">
        <f t="shared" si="24"/>
        <v>7</v>
      </c>
      <c r="E26" s="47" t="str">
        <f t="shared" si="25"/>
        <v>10_7</v>
      </c>
      <c r="F26" s="54">
        <v>1956</v>
      </c>
      <c r="G26" s="1"/>
      <c r="H26" s="47">
        <v>10</v>
      </c>
      <c r="I26" s="47">
        <v>7</v>
      </c>
      <c r="J26" s="47">
        <f t="shared" si="41"/>
        <v>11</v>
      </c>
      <c r="K26" s="47">
        <f t="shared" si="0"/>
        <v>7</v>
      </c>
      <c r="L26" s="47" t="str">
        <f t="shared" si="1"/>
        <v>10_7</v>
      </c>
      <c r="M26" s="54">
        <v>2015</v>
      </c>
      <c r="N26" s="73"/>
      <c r="O26" s="47">
        <v>10</v>
      </c>
      <c r="P26" s="47">
        <v>7</v>
      </c>
      <c r="Q26" s="47">
        <f t="shared" si="42"/>
        <v>11</v>
      </c>
      <c r="R26" s="47">
        <f t="shared" si="2"/>
        <v>7</v>
      </c>
      <c r="S26" s="47" t="str">
        <f t="shared" si="3"/>
        <v>10_7</v>
      </c>
      <c r="T26" s="54">
        <v>2057</v>
      </c>
      <c r="U26" s="5"/>
      <c r="V26" s="47">
        <v>10</v>
      </c>
      <c r="W26" s="47">
        <v>7</v>
      </c>
      <c r="X26" s="47">
        <f t="shared" si="28"/>
        <v>11</v>
      </c>
      <c r="Y26" s="47">
        <f t="shared" si="4"/>
        <v>7</v>
      </c>
      <c r="Z26" s="47" t="str">
        <f t="shared" si="5"/>
        <v>10_7</v>
      </c>
      <c r="AA26" s="54">
        <v>2057</v>
      </c>
      <c r="AB26" s="5"/>
      <c r="AC26" s="47">
        <v>10</v>
      </c>
      <c r="AD26" s="47">
        <v>7</v>
      </c>
      <c r="AE26" s="47">
        <f t="shared" si="43"/>
        <v>11</v>
      </c>
      <c r="AF26" s="47">
        <f t="shared" si="6"/>
        <v>7</v>
      </c>
      <c r="AG26" s="47" t="str">
        <f t="shared" si="7"/>
        <v>10_7</v>
      </c>
      <c r="AH26" s="54">
        <v>2117</v>
      </c>
      <c r="AI26" s="73"/>
      <c r="AJ26" s="47">
        <v>10</v>
      </c>
      <c r="AK26" s="47">
        <v>7</v>
      </c>
      <c r="AL26" s="47">
        <f t="shared" si="29"/>
        <v>11</v>
      </c>
      <c r="AM26" s="47">
        <f t="shared" si="8"/>
        <v>7</v>
      </c>
      <c r="AN26" s="47" t="str">
        <f t="shared" si="9"/>
        <v>10_7</v>
      </c>
      <c r="AO26" s="54">
        <v>2177</v>
      </c>
      <c r="AP26" s="466"/>
      <c r="AQ26" s="47">
        <v>10</v>
      </c>
      <c r="AR26" s="47">
        <v>7</v>
      </c>
      <c r="AS26" s="47">
        <f t="shared" si="30"/>
        <v>11</v>
      </c>
      <c r="AT26" s="47">
        <f t="shared" si="10"/>
        <v>7</v>
      </c>
      <c r="AU26" s="47" t="str">
        <f t="shared" si="11"/>
        <v>10_7</v>
      </c>
      <c r="AV26" s="54">
        <v>2327</v>
      </c>
      <c r="AW26" s="466"/>
      <c r="AX26" s="47">
        <v>10</v>
      </c>
      <c r="AY26" s="47">
        <v>7</v>
      </c>
      <c r="AZ26" s="47">
        <f t="shared" si="31"/>
        <v>11</v>
      </c>
      <c r="BA26" s="47">
        <f t="shared" si="12"/>
        <v>7</v>
      </c>
      <c r="BB26" s="47" t="str">
        <f t="shared" si="13"/>
        <v>10_7</v>
      </c>
      <c r="BC26" s="54">
        <v>2387</v>
      </c>
      <c r="BD26" s="466"/>
      <c r="BE26" s="47">
        <v>10</v>
      </c>
      <c r="BF26" s="47">
        <v>7</v>
      </c>
      <c r="BG26" s="47">
        <f t="shared" si="32"/>
        <v>11</v>
      </c>
      <c r="BH26" s="47">
        <f t="shared" si="14"/>
        <v>7</v>
      </c>
      <c r="BI26" s="47" t="str">
        <f t="shared" si="15"/>
        <v>10_7</v>
      </c>
      <c r="BJ26" s="132">
        <v>2507</v>
      </c>
      <c r="BK26" s="132"/>
      <c r="BL26" s="47">
        <v>10</v>
      </c>
      <c r="BM26" s="47">
        <v>7</v>
      </c>
      <c r="BN26" s="47">
        <f t="shared" si="33"/>
        <v>11</v>
      </c>
      <c r="BO26" s="47">
        <f t="shared" si="16"/>
        <v>7</v>
      </c>
      <c r="BP26" s="47" t="str">
        <f t="shared" si="17"/>
        <v>10_7</v>
      </c>
      <c r="BQ26" s="612">
        <v>2507.0484324130184</v>
      </c>
      <c r="BR26" s="610"/>
      <c r="BS26" s="47">
        <v>10</v>
      </c>
      <c r="BT26" s="47">
        <v>7</v>
      </c>
      <c r="BU26" s="47">
        <f t="shared" si="34"/>
        <v>11</v>
      </c>
      <c r="BV26" s="47">
        <f t="shared" si="18"/>
        <v>7</v>
      </c>
      <c r="BW26" s="47" t="str">
        <f t="shared" si="19"/>
        <v>10_7</v>
      </c>
      <c r="BX26" s="612">
        <v>2532.1189167371485</v>
      </c>
      <c r="BY26" s="612"/>
      <c r="BZ26" s="47">
        <v>10</v>
      </c>
      <c r="CA26" s="47">
        <v>7</v>
      </c>
      <c r="CB26" s="47">
        <f t="shared" si="35"/>
        <v>11</v>
      </c>
      <c r="CC26" s="47">
        <f t="shared" si="20"/>
        <v>7</v>
      </c>
      <c r="CD26" s="47" t="str">
        <f t="shared" si="21"/>
        <v>10_7</v>
      </c>
      <c r="CE26" s="612">
        <v>2589.0915923637344</v>
      </c>
      <c r="CF26" s="132"/>
      <c r="CG26" s="47">
        <v>10</v>
      </c>
      <c r="CH26" s="47">
        <v>7</v>
      </c>
      <c r="CI26" s="47">
        <f t="shared" si="36"/>
        <v>11</v>
      </c>
      <c r="CJ26" s="47">
        <f t="shared" si="22"/>
        <v>7</v>
      </c>
      <c r="CK26" s="47" t="str">
        <f t="shared" si="23"/>
        <v>10_7</v>
      </c>
      <c r="CL26" s="132">
        <f t="shared" si="37"/>
        <v>2507.0484324130184</v>
      </c>
      <c r="CM26" s="132">
        <f t="shared" si="38"/>
        <v>2532.1189167371485</v>
      </c>
      <c r="CN26" s="132">
        <f t="shared" si="26"/>
        <v>2589.0915923637344</v>
      </c>
      <c r="CO26" s="132">
        <f t="shared" si="27"/>
        <v>2524.3313975439655</v>
      </c>
      <c r="CP26" s="42">
        <f t="shared" si="39"/>
        <v>16.181611522717727</v>
      </c>
      <c r="CQ26" s="5"/>
      <c r="CR26" s="5"/>
      <c r="CS26" s="5"/>
      <c r="CT26" s="5"/>
      <c r="CU26" s="5"/>
      <c r="CV26" s="5"/>
      <c r="CW26" s="5"/>
      <c r="CX26" s="5"/>
      <c r="CY26" s="5"/>
      <c r="CZ26" s="5"/>
      <c r="DA26" s="5"/>
      <c r="DB26" s="5"/>
      <c r="DC26" s="5"/>
      <c r="DD26" s="5"/>
      <c r="DE26" s="5"/>
      <c r="DF26" s="5"/>
      <c r="DG26" s="6"/>
    </row>
    <row r="27" spans="1:111" x14ac:dyDescent="0.25">
      <c r="A27" s="47">
        <v>10</v>
      </c>
      <c r="B27" s="47">
        <v>8</v>
      </c>
      <c r="C27" s="47">
        <f t="shared" si="40"/>
        <v>12</v>
      </c>
      <c r="D27" s="47">
        <f t="shared" si="24"/>
        <v>8</v>
      </c>
      <c r="E27" s="47" t="str">
        <f t="shared" si="25"/>
        <v>10_8</v>
      </c>
      <c r="F27" s="54">
        <v>2017</v>
      </c>
      <c r="G27" s="1"/>
      <c r="H27" s="47">
        <v>10</v>
      </c>
      <c r="I27" s="47">
        <v>8</v>
      </c>
      <c r="J27" s="47">
        <f t="shared" si="41"/>
        <v>12</v>
      </c>
      <c r="K27" s="47">
        <f t="shared" si="0"/>
        <v>8</v>
      </c>
      <c r="L27" s="47" t="str">
        <f t="shared" si="1"/>
        <v>10_8</v>
      </c>
      <c r="M27" s="54">
        <v>2077</v>
      </c>
      <c r="N27" s="74"/>
      <c r="O27" s="47">
        <v>10</v>
      </c>
      <c r="P27" s="47">
        <v>8</v>
      </c>
      <c r="Q27" s="47">
        <f t="shared" si="42"/>
        <v>12</v>
      </c>
      <c r="R27" s="47">
        <f t="shared" si="2"/>
        <v>8</v>
      </c>
      <c r="S27" s="47" t="str">
        <f t="shared" si="3"/>
        <v>10_8</v>
      </c>
      <c r="T27" s="54">
        <v>2121</v>
      </c>
      <c r="U27" s="5"/>
      <c r="V27" s="47">
        <v>10</v>
      </c>
      <c r="W27" s="47">
        <v>8</v>
      </c>
      <c r="X27" s="47">
        <f t="shared" si="28"/>
        <v>12</v>
      </c>
      <c r="Y27" s="47">
        <f t="shared" si="4"/>
        <v>8</v>
      </c>
      <c r="Z27" s="47" t="str">
        <f t="shared" si="5"/>
        <v>10_8</v>
      </c>
      <c r="AA27" s="54">
        <v>2121</v>
      </c>
      <c r="AB27" s="5"/>
      <c r="AC27" s="47">
        <v>10</v>
      </c>
      <c r="AD27" s="47">
        <v>8</v>
      </c>
      <c r="AE27" s="47">
        <f t="shared" si="43"/>
        <v>12</v>
      </c>
      <c r="AF27" s="47">
        <f t="shared" si="6"/>
        <v>8</v>
      </c>
      <c r="AG27" s="47" t="str">
        <f t="shared" si="7"/>
        <v>10_8</v>
      </c>
      <c r="AH27" s="54">
        <v>2181</v>
      </c>
      <c r="AI27" s="74"/>
      <c r="AJ27" s="47">
        <v>10</v>
      </c>
      <c r="AK27" s="47">
        <v>8</v>
      </c>
      <c r="AL27" s="47">
        <f t="shared" si="29"/>
        <v>12</v>
      </c>
      <c r="AM27" s="47">
        <f t="shared" si="8"/>
        <v>8</v>
      </c>
      <c r="AN27" s="47" t="str">
        <f t="shared" si="9"/>
        <v>10_8</v>
      </c>
      <c r="AO27" s="54">
        <v>2241</v>
      </c>
      <c r="AP27" s="466"/>
      <c r="AQ27" s="47">
        <v>10</v>
      </c>
      <c r="AR27" s="47">
        <v>8</v>
      </c>
      <c r="AS27" s="47">
        <f t="shared" si="30"/>
        <v>12</v>
      </c>
      <c r="AT27" s="47">
        <f t="shared" si="10"/>
        <v>8</v>
      </c>
      <c r="AU27" s="47" t="str">
        <f t="shared" si="11"/>
        <v>10_8</v>
      </c>
      <c r="AV27" s="54">
        <v>2391</v>
      </c>
      <c r="AW27" s="466"/>
      <c r="AX27" s="47">
        <v>10</v>
      </c>
      <c r="AY27" s="47">
        <v>8</v>
      </c>
      <c r="AZ27" s="47">
        <f t="shared" si="31"/>
        <v>12</v>
      </c>
      <c r="BA27" s="47">
        <f t="shared" si="12"/>
        <v>8</v>
      </c>
      <c r="BB27" s="47" t="str">
        <f t="shared" si="13"/>
        <v>10_8</v>
      </c>
      <c r="BC27" s="54">
        <v>2451</v>
      </c>
      <c r="BD27" s="466"/>
      <c r="BE27" s="47">
        <v>10</v>
      </c>
      <c r="BF27" s="47">
        <v>8</v>
      </c>
      <c r="BG27" s="47">
        <f t="shared" si="32"/>
        <v>12</v>
      </c>
      <c r="BH27" s="47">
        <f t="shared" si="14"/>
        <v>8</v>
      </c>
      <c r="BI27" s="47" t="str">
        <f t="shared" si="15"/>
        <v>10_8</v>
      </c>
      <c r="BJ27" s="132">
        <v>2571</v>
      </c>
      <c r="BK27" s="132"/>
      <c r="BL27" s="47">
        <v>10</v>
      </c>
      <c r="BM27" s="47">
        <v>8</v>
      </c>
      <c r="BN27" s="47">
        <f t="shared" si="33"/>
        <v>12</v>
      </c>
      <c r="BO27" s="47">
        <f t="shared" si="16"/>
        <v>8</v>
      </c>
      <c r="BP27" s="47" t="str">
        <f t="shared" si="17"/>
        <v>10_8</v>
      </c>
      <c r="BQ27" s="612">
        <v>2571.0746805088734</v>
      </c>
      <c r="BR27" s="610"/>
      <c r="BS27" s="47">
        <v>10</v>
      </c>
      <c r="BT27" s="47">
        <v>8</v>
      </c>
      <c r="BU27" s="47">
        <f t="shared" si="34"/>
        <v>12</v>
      </c>
      <c r="BV27" s="47">
        <f t="shared" si="18"/>
        <v>8</v>
      </c>
      <c r="BW27" s="47" t="str">
        <f t="shared" si="19"/>
        <v>10_8</v>
      </c>
      <c r="BX27" s="612">
        <v>2596.7854273139619</v>
      </c>
      <c r="BY27" s="612"/>
      <c r="BZ27" s="47">
        <v>10</v>
      </c>
      <c r="CA27" s="47">
        <v>8</v>
      </c>
      <c r="CB27" s="47">
        <f t="shared" si="35"/>
        <v>12</v>
      </c>
      <c r="CC27" s="47">
        <f t="shared" si="20"/>
        <v>8</v>
      </c>
      <c r="CD27" s="47" t="str">
        <f t="shared" si="21"/>
        <v>10_8</v>
      </c>
      <c r="CE27" s="612">
        <v>2655.2130994285258</v>
      </c>
      <c r="CF27" s="132"/>
      <c r="CG27" s="47">
        <v>10</v>
      </c>
      <c r="CH27" s="47">
        <v>8</v>
      </c>
      <c r="CI27" s="47">
        <f t="shared" si="36"/>
        <v>12</v>
      </c>
      <c r="CJ27" s="47">
        <f t="shared" si="22"/>
        <v>8</v>
      </c>
      <c r="CK27" s="47" t="str">
        <f t="shared" si="23"/>
        <v>10_8</v>
      </c>
      <c r="CL27" s="132">
        <f t="shared" si="37"/>
        <v>2571.0746805088734</v>
      </c>
      <c r="CM27" s="132">
        <f t="shared" si="38"/>
        <v>2596.7854273139619</v>
      </c>
      <c r="CN27" s="132">
        <f t="shared" si="26"/>
        <v>2655.2130994285258</v>
      </c>
      <c r="CO27" s="132">
        <f t="shared" si="27"/>
        <v>2588.7990265876315</v>
      </c>
      <c r="CP27" s="42">
        <f t="shared" si="39"/>
        <v>16.594865555048919</v>
      </c>
      <c r="CQ27" s="5"/>
      <c r="CR27" s="5"/>
      <c r="CS27" s="5"/>
      <c r="CT27" s="5"/>
      <c r="CU27" s="5"/>
      <c r="CV27" s="5"/>
      <c r="CW27" s="5"/>
      <c r="CX27" s="5"/>
      <c r="CY27" s="5"/>
      <c r="CZ27" s="5"/>
      <c r="DA27" s="5"/>
      <c r="DB27" s="5"/>
      <c r="DC27" s="5"/>
      <c r="DD27" s="5"/>
      <c r="DE27" s="5"/>
      <c r="DF27" s="5"/>
      <c r="DG27" s="6"/>
    </row>
    <row r="28" spans="1:111" x14ac:dyDescent="0.25">
      <c r="A28" s="54">
        <v>14</v>
      </c>
      <c r="B28" s="54">
        <v>0</v>
      </c>
      <c r="C28" s="54">
        <v>2</v>
      </c>
      <c r="D28" s="47">
        <f t="shared" si="24"/>
        <v>0</v>
      </c>
      <c r="E28" s="47" t="str">
        <f t="shared" si="25"/>
        <v>14_0</v>
      </c>
      <c r="F28" s="54">
        <v>1529</v>
      </c>
      <c r="G28" s="1"/>
      <c r="H28" s="54">
        <v>14</v>
      </c>
      <c r="I28" s="54">
        <v>0</v>
      </c>
      <c r="J28" s="54">
        <v>2</v>
      </c>
      <c r="K28" s="47">
        <f t="shared" si="0"/>
        <v>0</v>
      </c>
      <c r="L28" s="47" t="str">
        <f t="shared" si="1"/>
        <v>14_0</v>
      </c>
      <c r="M28" s="54">
        <v>1575</v>
      </c>
      <c r="N28" s="75"/>
      <c r="O28" s="54">
        <v>14</v>
      </c>
      <c r="P28" s="54">
        <v>0</v>
      </c>
      <c r="Q28" s="54">
        <v>2</v>
      </c>
      <c r="R28" s="47">
        <f t="shared" si="2"/>
        <v>0</v>
      </c>
      <c r="S28" s="47" t="str">
        <f t="shared" si="3"/>
        <v>14_0</v>
      </c>
      <c r="T28" s="54">
        <v>1608</v>
      </c>
      <c r="U28" s="5"/>
      <c r="V28" s="54">
        <v>14</v>
      </c>
      <c r="W28" s="54">
        <v>0</v>
      </c>
      <c r="X28" s="54">
        <v>2</v>
      </c>
      <c r="Y28" s="47">
        <f t="shared" si="4"/>
        <v>0</v>
      </c>
      <c r="Z28" s="47" t="str">
        <f t="shared" si="5"/>
        <v>14_0</v>
      </c>
      <c r="AA28" s="54">
        <v>1608</v>
      </c>
      <c r="AB28" s="5"/>
      <c r="AC28" s="54">
        <v>14</v>
      </c>
      <c r="AD28" s="54">
        <v>0</v>
      </c>
      <c r="AE28" s="54">
        <v>2</v>
      </c>
      <c r="AF28" s="47">
        <f t="shared" si="6"/>
        <v>0</v>
      </c>
      <c r="AG28" s="47" t="str">
        <f t="shared" si="7"/>
        <v>14_0</v>
      </c>
      <c r="AH28" s="54">
        <v>1668</v>
      </c>
      <c r="AI28" s="75"/>
      <c r="AJ28" s="54">
        <v>14</v>
      </c>
      <c r="AK28" s="54">
        <v>0</v>
      </c>
      <c r="AL28" s="54">
        <v>2</v>
      </c>
      <c r="AM28" s="47">
        <f t="shared" si="8"/>
        <v>0</v>
      </c>
      <c r="AN28" s="47" t="str">
        <f t="shared" si="9"/>
        <v>14_0</v>
      </c>
      <c r="AO28" s="54">
        <v>1728</v>
      </c>
      <c r="AP28" s="466"/>
      <c r="AQ28" s="54">
        <v>14</v>
      </c>
      <c r="AR28" s="54">
        <v>0</v>
      </c>
      <c r="AS28" s="54">
        <v>2</v>
      </c>
      <c r="AT28" s="47">
        <f t="shared" si="10"/>
        <v>0</v>
      </c>
      <c r="AU28" s="47" t="str">
        <f t="shared" si="11"/>
        <v>14_0</v>
      </c>
      <c r="AV28" s="54">
        <v>1878</v>
      </c>
      <c r="AW28" s="466"/>
      <c r="AX28" s="54">
        <v>14</v>
      </c>
      <c r="AY28" s="54">
        <v>0</v>
      </c>
      <c r="AZ28" s="54">
        <v>2</v>
      </c>
      <c r="BA28" s="47">
        <f t="shared" si="12"/>
        <v>0</v>
      </c>
      <c r="BB28" s="47" t="str">
        <f t="shared" si="13"/>
        <v>14_0</v>
      </c>
      <c r="BC28" s="54">
        <v>1938</v>
      </c>
      <c r="BD28" s="466"/>
      <c r="BE28" s="54">
        <v>14</v>
      </c>
      <c r="BF28" s="54">
        <v>0</v>
      </c>
      <c r="BG28" s="54">
        <v>2</v>
      </c>
      <c r="BH28" s="47">
        <f t="shared" si="14"/>
        <v>0</v>
      </c>
      <c r="BI28" s="47" t="str">
        <f t="shared" si="15"/>
        <v>14_0</v>
      </c>
      <c r="BJ28" s="132">
        <v>2058</v>
      </c>
      <c r="BK28" s="132"/>
      <c r="BL28" s="54">
        <v>14</v>
      </c>
      <c r="BM28" s="54">
        <v>0</v>
      </c>
      <c r="BN28" s="54">
        <v>2</v>
      </c>
      <c r="BO28" s="47">
        <f t="shared" si="16"/>
        <v>0</v>
      </c>
      <c r="BP28" s="47" t="str">
        <f t="shared" si="17"/>
        <v>14_0</v>
      </c>
      <c r="BQ28" s="612">
        <v>2200</v>
      </c>
      <c r="BR28" s="610"/>
      <c r="BS28" s="54">
        <v>14</v>
      </c>
      <c r="BT28" s="54">
        <v>0</v>
      </c>
      <c r="BU28" s="54">
        <v>2</v>
      </c>
      <c r="BV28" s="47">
        <f t="shared" si="18"/>
        <v>0</v>
      </c>
      <c r="BW28" s="47" t="str">
        <f t="shared" si="19"/>
        <v>14_0</v>
      </c>
      <c r="BX28" s="612">
        <v>2348</v>
      </c>
      <c r="BY28" s="612"/>
      <c r="BZ28" s="54">
        <v>14</v>
      </c>
      <c r="CA28" s="54">
        <v>0</v>
      </c>
      <c r="CB28" s="54">
        <v>2</v>
      </c>
      <c r="CC28" s="47">
        <f t="shared" si="20"/>
        <v>0</v>
      </c>
      <c r="CD28" s="47" t="str">
        <f t="shared" si="21"/>
        <v>14_0</v>
      </c>
      <c r="CE28" s="612">
        <v>2348</v>
      </c>
      <c r="CF28" s="132"/>
      <c r="CG28" s="54">
        <v>14</v>
      </c>
      <c r="CH28" s="54">
        <v>0</v>
      </c>
      <c r="CI28" s="54">
        <v>2</v>
      </c>
      <c r="CJ28" s="47">
        <f t="shared" si="22"/>
        <v>0</v>
      </c>
      <c r="CK28" s="47" t="str">
        <f t="shared" si="23"/>
        <v>14_0</v>
      </c>
      <c r="CL28" s="132">
        <f t="shared" si="37"/>
        <v>2200</v>
      </c>
      <c r="CM28" s="132">
        <f t="shared" si="38"/>
        <v>2348</v>
      </c>
      <c r="CN28" s="132">
        <f t="shared" si="26"/>
        <v>2348</v>
      </c>
      <c r="CO28" s="132">
        <f t="shared" si="27"/>
        <v>2274</v>
      </c>
      <c r="CP28" s="42">
        <f>CO28/$D$11</f>
        <v>14.576923076923077</v>
      </c>
      <c r="CQ28" s="5"/>
      <c r="CR28" s="5"/>
      <c r="CS28" s="5"/>
      <c r="CT28" s="5"/>
      <c r="CU28" s="5"/>
      <c r="CV28" s="5"/>
      <c r="CW28" s="5"/>
      <c r="CX28" s="5"/>
      <c r="CY28" s="5"/>
      <c r="CZ28" s="5"/>
      <c r="DA28" s="5"/>
      <c r="DB28" s="5"/>
      <c r="DC28" s="5"/>
      <c r="DD28" s="5"/>
      <c r="DE28" s="5"/>
      <c r="DF28" s="5"/>
      <c r="DG28" s="6"/>
    </row>
    <row r="29" spans="1:111" x14ac:dyDescent="0.25">
      <c r="A29" s="54">
        <v>14</v>
      </c>
      <c r="B29" s="54">
        <v>1</v>
      </c>
      <c r="C29" s="54">
        <v>3</v>
      </c>
      <c r="D29" s="47">
        <f t="shared" si="24"/>
        <v>1</v>
      </c>
      <c r="E29" s="47" t="str">
        <f t="shared" si="25"/>
        <v>14_1</v>
      </c>
      <c r="F29" s="54">
        <v>1557</v>
      </c>
      <c r="G29" s="1"/>
      <c r="H29" s="54">
        <v>14</v>
      </c>
      <c r="I29" s="54">
        <v>1</v>
      </c>
      <c r="J29" s="54">
        <v>3</v>
      </c>
      <c r="K29" s="47">
        <f t="shared" si="0"/>
        <v>1</v>
      </c>
      <c r="L29" s="47" t="str">
        <f t="shared" si="1"/>
        <v>14_1</v>
      </c>
      <c r="M29" s="54">
        <v>1604</v>
      </c>
      <c r="N29" s="75"/>
      <c r="O29" s="54">
        <v>14</v>
      </c>
      <c r="P29" s="54">
        <v>1</v>
      </c>
      <c r="Q29" s="54">
        <v>3</v>
      </c>
      <c r="R29" s="47">
        <f t="shared" si="2"/>
        <v>1</v>
      </c>
      <c r="S29" s="47" t="str">
        <f t="shared" si="3"/>
        <v>14_1</v>
      </c>
      <c r="T29" s="54">
        <v>1638</v>
      </c>
      <c r="U29" s="5"/>
      <c r="V29" s="54">
        <v>14</v>
      </c>
      <c r="W29" s="54">
        <v>1</v>
      </c>
      <c r="X29" s="54">
        <v>3</v>
      </c>
      <c r="Y29" s="47">
        <f t="shared" si="4"/>
        <v>1</v>
      </c>
      <c r="Z29" s="47" t="str">
        <f t="shared" si="5"/>
        <v>14_1</v>
      </c>
      <c r="AA29" s="54">
        <v>1638</v>
      </c>
      <c r="AB29" s="5"/>
      <c r="AC29" s="54">
        <v>14</v>
      </c>
      <c r="AD29" s="54">
        <v>1</v>
      </c>
      <c r="AE29" s="54">
        <v>3</v>
      </c>
      <c r="AF29" s="47">
        <f t="shared" si="6"/>
        <v>1</v>
      </c>
      <c r="AG29" s="47" t="str">
        <f t="shared" si="7"/>
        <v>14_1</v>
      </c>
      <c r="AH29" s="54">
        <v>1698</v>
      </c>
      <c r="AI29" s="75"/>
      <c r="AJ29" s="54">
        <v>14</v>
      </c>
      <c r="AK29" s="54">
        <v>1</v>
      </c>
      <c r="AL29" s="54">
        <v>3</v>
      </c>
      <c r="AM29" s="47">
        <f t="shared" si="8"/>
        <v>1</v>
      </c>
      <c r="AN29" s="47" t="str">
        <f t="shared" si="9"/>
        <v>14_1</v>
      </c>
      <c r="AO29" s="54">
        <v>1758</v>
      </c>
      <c r="AP29" s="466"/>
      <c r="AQ29" s="54">
        <v>14</v>
      </c>
      <c r="AR29" s="54">
        <v>1</v>
      </c>
      <c r="AS29" s="54">
        <v>3</v>
      </c>
      <c r="AT29" s="47">
        <f t="shared" si="10"/>
        <v>1</v>
      </c>
      <c r="AU29" s="47" t="str">
        <f t="shared" si="11"/>
        <v>14_1</v>
      </c>
      <c r="AV29" s="54">
        <v>1908</v>
      </c>
      <c r="AW29" s="466"/>
      <c r="AX29" s="54">
        <v>14</v>
      </c>
      <c r="AY29" s="54">
        <v>1</v>
      </c>
      <c r="AZ29" s="54">
        <v>3</v>
      </c>
      <c r="BA29" s="47">
        <f t="shared" si="12"/>
        <v>1</v>
      </c>
      <c r="BB29" s="47" t="str">
        <f t="shared" si="13"/>
        <v>14_1</v>
      </c>
      <c r="BC29" s="54">
        <v>1968</v>
      </c>
      <c r="BD29" s="466"/>
      <c r="BE29" s="54">
        <v>14</v>
      </c>
      <c r="BF29" s="54">
        <v>1</v>
      </c>
      <c r="BG29" s="54">
        <v>3</v>
      </c>
      <c r="BH29" s="47">
        <f t="shared" si="14"/>
        <v>1</v>
      </c>
      <c r="BI29" s="47" t="str">
        <f t="shared" si="15"/>
        <v>14_1</v>
      </c>
      <c r="BJ29" s="132">
        <v>2088</v>
      </c>
      <c r="BK29" s="132"/>
      <c r="BL29" s="54">
        <v>14</v>
      </c>
      <c r="BM29" s="54">
        <v>1</v>
      </c>
      <c r="BN29" s="54">
        <v>3</v>
      </c>
      <c r="BO29" s="47">
        <f t="shared" si="16"/>
        <v>1</v>
      </c>
      <c r="BP29" s="47" t="str">
        <f t="shared" si="17"/>
        <v>14_1</v>
      </c>
      <c r="BQ29" s="612">
        <v>2200</v>
      </c>
      <c r="BR29" s="610"/>
      <c r="BS29" s="54">
        <v>14</v>
      </c>
      <c r="BT29" s="54">
        <v>1</v>
      </c>
      <c r="BU29" s="54">
        <v>3</v>
      </c>
      <c r="BV29" s="47">
        <f t="shared" si="18"/>
        <v>1</v>
      </c>
      <c r="BW29" s="47" t="str">
        <f t="shared" si="19"/>
        <v>14_1</v>
      </c>
      <c r="BX29" s="612">
        <v>2348</v>
      </c>
      <c r="BY29" s="612"/>
      <c r="BZ29" s="54">
        <v>14</v>
      </c>
      <c r="CA29" s="54">
        <v>1</v>
      </c>
      <c r="CB29" s="54">
        <v>3</v>
      </c>
      <c r="CC29" s="47">
        <f t="shared" si="20"/>
        <v>1</v>
      </c>
      <c r="CD29" s="47" t="str">
        <f t="shared" si="21"/>
        <v>14_1</v>
      </c>
      <c r="CE29" s="612">
        <v>2348</v>
      </c>
      <c r="CF29" s="132"/>
      <c r="CG29" s="54">
        <v>14</v>
      </c>
      <c r="CH29" s="54">
        <v>1</v>
      </c>
      <c r="CI29" s="54">
        <v>3</v>
      </c>
      <c r="CJ29" s="47">
        <f t="shared" si="22"/>
        <v>1</v>
      </c>
      <c r="CK29" s="47" t="str">
        <f t="shared" si="23"/>
        <v>14_1</v>
      </c>
      <c r="CL29" s="132">
        <f t="shared" si="37"/>
        <v>2200</v>
      </c>
      <c r="CM29" s="132">
        <f t="shared" si="38"/>
        <v>2348</v>
      </c>
      <c r="CN29" s="132">
        <f t="shared" si="26"/>
        <v>2348</v>
      </c>
      <c r="CO29" s="132">
        <f t="shared" si="27"/>
        <v>2274</v>
      </c>
      <c r="CP29" s="42">
        <f t="shared" si="39"/>
        <v>14.576923076923077</v>
      </c>
      <c r="CQ29" s="5"/>
      <c r="CR29" s="5"/>
      <c r="CS29" s="5"/>
      <c r="CT29" s="5"/>
      <c r="CU29" s="5"/>
      <c r="CV29" s="5"/>
      <c r="CW29" s="5"/>
      <c r="CX29" s="5"/>
      <c r="CY29" s="5"/>
      <c r="CZ29" s="5"/>
      <c r="DA29" s="5"/>
      <c r="DB29" s="5"/>
      <c r="DC29" s="5"/>
      <c r="DD29" s="5"/>
      <c r="DE29" s="5"/>
      <c r="DF29" s="5"/>
      <c r="DG29" s="6"/>
    </row>
    <row r="30" spans="1:111" x14ac:dyDescent="0.25">
      <c r="A30" s="54">
        <v>14</v>
      </c>
      <c r="B30" s="54">
        <v>2</v>
      </c>
      <c r="C30" s="54">
        <v>4</v>
      </c>
      <c r="D30" s="47">
        <f t="shared" si="24"/>
        <v>2</v>
      </c>
      <c r="E30" s="47" t="str">
        <f t="shared" si="25"/>
        <v>14_2</v>
      </c>
      <c r="F30" s="54">
        <v>1618</v>
      </c>
      <c r="G30" s="1"/>
      <c r="H30" s="54">
        <v>14</v>
      </c>
      <c r="I30" s="54">
        <v>2</v>
      </c>
      <c r="J30" s="54">
        <v>4</v>
      </c>
      <c r="K30" s="47">
        <f t="shared" si="0"/>
        <v>2</v>
      </c>
      <c r="L30" s="47" t="str">
        <f t="shared" si="1"/>
        <v>14_2</v>
      </c>
      <c r="M30" s="54">
        <v>1667</v>
      </c>
      <c r="N30" s="75"/>
      <c r="O30" s="54">
        <v>14</v>
      </c>
      <c r="P30" s="54">
        <v>2</v>
      </c>
      <c r="Q30" s="54">
        <v>4</v>
      </c>
      <c r="R30" s="47">
        <f t="shared" si="2"/>
        <v>2</v>
      </c>
      <c r="S30" s="47" t="str">
        <f t="shared" si="3"/>
        <v>14_2</v>
      </c>
      <c r="T30" s="54">
        <v>1702</v>
      </c>
      <c r="U30" s="5"/>
      <c r="V30" s="54">
        <v>14</v>
      </c>
      <c r="W30" s="54">
        <v>2</v>
      </c>
      <c r="X30" s="54">
        <v>4</v>
      </c>
      <c r="Y30" s="47">
        <f t="shared" si="4"/>
        <v>2</v>
      </c>
      <c r="Z30" s="47" t="str">
        <f t="shared" si="5"/>
        <v>14_2</v>
      </c>
      <c r="AA30" s="54">
        <v>1702</v>
      </c>
      <c r="AB30" s="5"/>
      <c r="AC30" s="54">
        <v>14</v>
      </c>
      <c r="AD30" s="54">
        <v>2</v>
      </c>
      <c r="AE30" s="54">
        <v>4</v>
      </c>
      <c r="AF30" s="47">
        <f t="shared" si="6"/>
        <v>2</v>
      </c>
      <c r="AG30" s="47" t="str">
        <f t="shared" si="7"/>
        <v>14_2</v>
      </c>
      <c r="AH30" s="54">
        <v>1762</v>
      </c>
      <c r="AI30" s="75"/>
      <c r="AJ30" s="54">
        <v>14</v>
      </c>
      <c r="AK30" s="54">
        <v>2</v>
      </c>
      <c r="AL30" s="54">
        <v>4</v>
      </c>
      <c r="AM30" s="47">
        <f t="shared" si="8"/>
        <v>2</v>
      </c>
      <c r="AN30" s="47" t="str">
        <f t="shared" si="9"/>
        <v>14_2</v>
      </c>
      <c r="AO30" s="54">
        <v>1822</v>
      </c>
      <c r="AP30" s="466"/>
      <c r="AQ30" s="54">
        <v>14</v>
      </c>
      <c r="AR30" s="54">
        <v>2</v>
      </c>
      <c r="AS30" s="54">
        <v>4</v>
      </c>
      <c r="AT30" s="47">
        <f t="shared" si="10"/>
        <v>2</v>
      </c>
      <c r="AU30" s="47" t="str">
        <f t="shared" si="11"/>
        <v>14_2</v>
      </c>
      <c r="AV30" s="54">
        <v>1972</v>
      </c>
      <c r="AW30" s="466"/>
      <c r="AX30" s="54">
        <v>14</v>
      </c>
      <c r="AY30" s="54">
        <v>2</v>
      </c>
      <c r="AZ30" s="54">
        <v>4</v>
      </c>
      <c r="BA30" s="47">
        <f t="shared" si="12"/>
        <v>2</v>
      </c>
      <c r="BB30" s="47" t="str">
        <f t="shared" si="13"/>
        <v>14_2</v>
      </c>
      <c r="BC30" s="54">
        <v>2032</v>
      </c>
      <c r="BD30" s="466"/>
      <c r="BE30" s="54">
        <v>14</v>
      </c>
      <c r="BF30" s="54">
        <v>2</v>
      </c>
      <c r="BG30" s="54">
        <v>4</v>
      </c>
      <c r="BH30" s="47">
        <f t="shared" si="14"/>
        <v>2</v>
      </c>
      <c r="BI30" s="47" t="str">
        <f t="shared" si="15"/>
        <v>14_2</v>
      </c>
      <c r="BJ30" s="132">
        <v>2152</v>
      </c>
      <c r="BK30" s="132"/>
      <c r="BL30" s="54">
        <v>14</v>
      </c>
      <c r="BM30" s="54">
        <v>2</v>
      </c>
      <c r="BN30" s="54">
        <v>4</v>
      </c>
      <c r="BO30" s="47">
        <f t="shared" si="16"/>
        <v>2</v>
      </c>
      <c r="BP30" s="47" t="str">
        <f t="shared" si="17"/>
        <v>14_2</v>
      </c>
      <c r="BQ30" s="612">
        <v>2200</v>
      </c>
      <c r="BR30" s="610"/>
      <c r="BS30" s="54">
        <v>14</v>
      </c>
      <c r="BT30" s="54">
        <v>2</v>
      </c>
      <c r="BU30" s="54">
        <v>4</v>
      </c>
      <c r="BV30" s="47">
        <f t="shared" si="18"/>
        <v>2</v>
      </c>
      <c r="BW30" s="47" t="str">
        <f t="shared" si="19"/>
        <v>14_2</v>
      </c>
      <c r="BX30" s="612">
        <v>2348</v>
      </c>
      <c r="BY30" s="612"/>
      <c r="BZ30" s="54">
        <v>14</v>
      </c>
      <c r="CA30" s="54">
        <v>2</v>
      </c>
      <c r="CB30" s="54">
        <v>4</v>
      </c>
      <c r="CC30" s="47">
        <f t="shared" si="20"/>
        <v>2</v>
      </c>
      <c r="CD30" s="47" t="str">
        <f t="shared" si="21"/>
        <v>14_2</v>
      </c>
      <c r="CE30" s="612">
        <v>2348</v>
      </c>
      <c r="CF30" s="132"/>
      <c r="CG30" s="54">
        <v>14</v>
      </c>
      <c r="CH30" s="54">
        <v>2</v>
      </c>
      <c r="CI30" s="54">
        <v>4</v>
      </c>
      <c r="CJ30" s="47">
        <f t="shared" si="22"/>
        <v>2</v>
      </c>
      <c r="CK30" s="47" t="str">
        <f t="shared" si="23"/>
        <v>14_2</v>
      </c>
      <c r="CL30" s="132">
        <f t="shared" si="37"/>
        <v>2200</v>
      </c>
      <c r="CM30" s="132">
        <f t="shared" si="38"/>
        <v>2348</v>
      </c>
      <c r="CN30" s="132">
        <f t="shared" si="26"/>
        <v>2348</v>
      </c>
      <c r="CO30" s="132">
        <f t="shared" si="27"/>
        <v>2274</v>
      </c>
      <c r="CP30" s="42">
        <f t="shared" si="39"/>
        <v>14.576923076923077</v>
      </c>
      <c r="CQ30" s="5"/>
      <c r="CR30" s="5"/>
      <c r="CS30" s="5"/>
      <c r="CT30" s="5"/>
      <c r="CU30" s="5"/>
      <c r="CV30" s="5"/>
      <c r="CW30" s="5"/>
      <c r="CX30" s="5"/>
      <c r="CY30" s="5"/>
      <c r="CZ30" s="5"/>
      <c r="DA30" s="5"/>
      <c r="DB30" s="5"/>
      <c r="DC30" s="5"/>
      <c r="DD30" s="5"/>
      <c r="DE30" s="5"/>
      <c r="DF30" s="5"/>
      <c r="DG30" s="6"/>
    </row>
    <row r="31" spans="1:111" x14ac:dyDescent="0.25">
      <c r="A31" s="47">
        <v>15</v>
      </c>
      <c r="B31" s="54">
        <v>0</v>
      </c>
      <c r="C31" s="54">
        <v>5</v>
      </c>
      <c r="D31" s="47">
        <f t="shared" si="24"/>
        <v>0</v>
      </c>
      <c r="E31" s="47" t="str">
        <f t="shared" si="25"/>
        <v>15_0</v>
      </c>
      <c r="F31" s="54">
        <v>1677</v>
      </c>
      <c r="G31" s="1"/>
      <c r="H31" s="47">
        <v>15</v>
      </c>
      <c r="I31" s="54">
        <v>0</v>
      </c>
      <c r="J31" s="54">
        <v>5</v>
      </c>
      <c r="K31" s="47">
        <f t="shared" si="0"/>
        <v>0</v>
      </c>
      <c r="L31" s="47" t="str">
        <f t="shared" si="1"/>
        <v>15_0</v>
      </c>
      <c r="M31" s="54">
        <v>1728</v>
      </c>
      <c r="N31" s="75"/>
      <c r="O31" s="47">
        <v>15</v>
      </c>
      <c r="P31" s="54">
        <v>0</v>
      </c>
      <c r="Q31" s="54">
        <v>5</v>
      </c>
      <c r="R31" s="47">
        <f t="shared" si="2"/>
        <v>0</v>
      </c>
      <c r="S31" s="47" t="str">
        <f t="shared" si="3"/>
        <v>15_0</v>
      </c>
      <c r="T31" s="54">
        <v>1764</v>
      </c>
      <c r="U31" s="5"/>
      <c r="V31" s="47">
        <v>15</v>
      </c>
      <c r="W31" s="54">
        <v>0</v>
      </c>
      <c r="X31" s="54">
        <v>5</v>
      </c>
      <c r="Y31" s="47">
        <f t="shared" si="4"/>
        <v>0</v>
      </c>
      <c r="Z31" s="47" t="str">
        <f t="shared" si="5"/>
        <v>15_0</v>
      </c>
      <c r="AA31" s="54">
        <v>1764</v>
      </c>
      <c r="AB31" s="5"/>
      <c r="AC31" s="47">
        <v>15</v>
      </c>
      <c r="AD31" s="54">
        <v>0</v>
      </c>
      <c r="AE31" s="54">
        <v>5</v>
      </c>
      <c r="AF31" s="47">
        <f t="shared" si="6"/>
        <v>0</v>
      </c>
      <c r="AG31" s="47" t="str">
        <f t="shared" si="7"/>
        <v>15_0</v>
      </c>
      <c r="AH31" s="54">
        <v>1824</v>
      </c>
      <c r="AI31" s="75"/>
      <c r="AJ31" s="47">
        <v>15</v>
      </c>
      <c r="AK31" s="54">
        <v>0</v>
      </c>
      <c r="AL31" s="54">
        <v>5</v>
      </c>
      <c r="AM31" s="47">
        <f t="shared" si="8"/>
        <v>0</v>
      </c>
      <c r="AN31" s="47" t="str">
        <f t="shared" si="9"/>
        <v>15_0</v>
      </c>
      <c r="AO31" s="54">
        <v>1884</v>
      </c>
      <c r="AP31" s="466"/>
      <c r="AQ31" s="47">
        <v>15</v>
      </c>
      <c r="AR31" s="54">
        <v>0</v>
      </c>
      <c r="AS31" s="54">
        <v>5</v>
      </c>
      <c r="AT31" s="47">
        <f t="shared" si="10"/>
        <v>0</v>
      </c>
      <c r="AU31" s="47" t="str">
        <f t="shared" si="11"/>
        <v>15_0</v>
      </c>
      <c r="AV31" s="54">
        <v>2034</v>
      </c>
      <c r="AW31" s="466"/>
      <c r="AX31" s="47">
        <v>15</v>
      </c>
      <c r="AY31" s="54">
        <v>0</v>
      </c>
      <c r="AZ31" s="54">
        <v>5</v>
      </c>
      <c r="BA31" s="47">
        <f t="shared" si="12"/>
        <v>0</v>
      </c>
      <c r="BB31" s="47" t="str">
        <f t="shared" si="13"/>
        <v>15_0</v>
      </c>
      <c r="BC31" s="54">
        <v>2094</v>
      </c>
      <c r="BD31" s="466"/>
      <c r="BE31" s="47">
        <v>15</v>
      </c>
      <c r="BF31" s="54">
        <v>0</v>
      </c>
      <c r="BG31" s="54">
        <v>5</v>
      </c>
      <c r="BH31" s="47">
        <f t="shared" si="14"/>
        <v>0</v>
      </c>
      <c r="BI31" s="47" t="str">
        <f t="shared" si="15"/>
        <v>15_0</v>
      </c>
      <c r="BJ31" s="132">
        <v>2214</v>
      </c>
      <c r="BK31" s="132"/>
      <c r="BL31" s="47">
        <v>15</v>
      </c>
      <c r="BM31" s="54">
        <v>0</v>
      </c>
      <c r="BN31" s="54">
        <v>5</v>
      </c>
      <c r="BO31" s="47">
        <f t="shared" si="16"/>
        <v>0</v>
      </c>
      <c r="BP31" s="47" t="str">
        <f t="shared" si="17"/>
        <v>15_0</v>
      </c>
      <c r="BQ31" s="612">
        <v>2214.0052199742913</v>
      </c>
      <c r="BR31" s="610"/>
      <c r="BS31" s="47">
        <v>15</v>
      </c>
      <c r="BT31" s="54">
        <v>0</v>
      </c>
      <c r="BU31" s="54">
        <v>5</v>
      </c>
      <c r="BV31" s="47">
        <f t="shared" si="18"/>
        <v>0</v>
      </c>
      <c r="BW31" s="47" t="str">
        <f t="shared" si="19"/>
        <v>15_0</v>
      </c>
      <c r="BX31" s="612">
        <v>2348</v>
      </c>
      <c r="BY31" s="612"/>
      <c r="BZ31" s="47">
        <v>15</v>
      </c>
      <c r="CA31" s="54">
        <v>0</v>
      </c>
      <c r="CB31" s="54">
        <v>5</v>
      </c>
      <c r="CC31" s="47">
        <f t="shared" si="20"/>
        <v>0</v>
      </c>
      <c r="CD31" s="47" t="str">
        <f t="shared" si="21"/>
        <v>15_0</v>
      </c>
      <c r="CE31" s="612">
        <v>2348</v>
      </c>
      <c r="CF31" s="132"/>
      <c r="CG31" s="47">
        <v>15</v>
      </c>
      <c r="CH31" s="54">
        <v>0</v>
      </c>
      <c r="CI31" s="54">
        <v>5</v>
      </c>
      <c r="CJ31" s="47">
        <f t="shared" si="22"/>
        <v>0</v>
      </c>
      <c r="CK31" s="47" t="str">
        <f t="shared" si="23"/>
        <v>15_0</v>
      </c>
      <c r="CL31" s="132">
        <f t="shared" si="37"/>
        <v>2214.0052199742913</v>
      </c>
      <c r="CM31" s="132">
        <f t="shared" si="38"/>
        <v>2348</v>
      </c>
      <c r="CN31" s="132">
        <f t="shared" si="26"/>
        <v>2348</v>
      </c>
      <c r="CO31" s="132">
        <f t="shared" si="27"/>
        <v>2281.0026099871457</v>
      </c>
      <c r="CP31" s="42">
        <f t="shared" si="39"/>
        <v>14.621811602481703</v>
      </c>
      <c r="CQ31" s="75"/>
      <c r="CR31" s="75"/>
      <c r="CS31" s="75"/>
      <c r="CT31" s="75"/>
      <c r="CU31" s="75"/>
      <c r="CV31" s="75"/>
      <c r="CW31" s="75"/>
      <c r="CX31" s="75"/>
      <c r="CY31" s="75"/>
      <c r="CZ31" s="75"/>
      <c r="DA31" s="75"/>
      <c r="DB31" s="75"/>
      <c r="DC31" s="5"/>
      <c r="DD31" s="5"/>
      <c r="DE31" s="5"/>
      <c r="DF31" s="5"/>
      <c r="DG31" s="6"/>
    </row>
    <row r="32" spans="1:111" x14ac:dyDescent="0.25">
      <c r="A32" s="47">
        <v>15</v>
      </c>
      <c r="B32" s="54">
        <v>1</v>
      </c>
      <c r="C32" s="54">
        <v>6</v>
      </c>
      <c r="D32" s="47">
        <f t="shared" si="24"/>
        <v>1</v>
      </c>
      <c r="E32" s="47" t="str">
        <f t="shared" si="25"/>
        <v>15_1</v>
      </c>
      <c r="F32" s="54">
        <v>1710</v>
      </c>
      <c r="G32" s="1"/>
      <c r="H32" s="47">
        <v>15</v>
      </c>
      <c r="I32" s="54">
        <v>1</v>
      </c>
      <c r="J32" s="54">
        <v>6</v>
      </c>
      <c r="K32" s="47">
        <f t="shared" si="0"/>
        <v>1</v>
      </c>
      <c r="L32" s="47" t="str">
        <f t="shared" si="1"/>
        <v>15_1</v>
      </c>
      <c r="M32" s="54">
        <v>1761</v>
      </c>
      <c r="N32" s="75"/>
      <c r="O32" s="47">
        <v>15</v>
      </c>
      <c r="P32" s="54">
        <v>1</v>
      </c>
      <c r="Q32" s="54">
        <v>6</v>
      </c>
      <c r="R32" s="47">
        <f t="shared" si="2"/>
        <v>1</v>
      </c>
      <c r="S32" s="47" t="str">
        <f t="shared" si="3"/>
        <v>15_1</v>
      </c>
      <c r="T32" s="54">
        <v>1798</v>
      </c>
      <c r="U32" s="5"/>
      <c r="V32" s="47">
        <v>15</v>
      </c>
      <c r="W32" s="54">
        <v>1</v>
      </c>
      <c r="X32" s="54">
        <v>6</v>
      </c>
      <c r="Y32" s="47">
        <f t="shared" si="4"/>
        <v>1</v>
      </c>
      <c r="Z32" s="47" t="str">
        <f t="shared" si="5"/>
        <v>15_1</v>
      </c>
      <c r="AA32" s="54">
        <v>1798</v>
      </c>
      <c r="AB32" s="5"/>
      <c r="AC32" s="47">
        <v>15</v>
      </c>
      <c r="AD32" s="54">
        <v>1</v>
      </c>
      <c r="AE32" s="54">
        <v>6</v>
      </c>
      <c r="AF32" s="47">
        <f t="shared" si="6"/>
        <v>1</v>
      </c>
      <c r="AG32" s="47" t="str">
        <f t="shared" si="7"/>
        <v>15_1</v>
      </c>
      <c r="AH32" s="54">
        <v>1858</v>
      </c>
      <c r="AI32" s="75"/>
      <c r="AJ32" s="47">
        <v>15</v>
      </c>
      <c r="AK32" s="54">
        <v>1</v>
      </c>
      <c r="AL32" s="54">
        <v>6</v>
      </c>
      <c r="AM32" s="47">
        <f t="shared" si="8"/>
        <v>1</v>
      </c>
      <c r="AN32" s="47" t="str">
        <f t="shared" si="9"/>
        <v>15_1</v>
      </c>
      <c r="AO32" s="54">
        <v>1918</v>
      </c>
      <c r="AP32" s="466"/>
      <c r="AQ32" s="47">
        <v>15</v>
      </c>
      <c r="AR32" s="54">
        <v>1</v>
      </c>
      <c r="AS32" s="54">
        <v>6</v>
      </c>
      <c r="AT32" s="47">
        <f t="shared" si="10"/>
        <v>1</v>
      </c>
      <c r="AU32" s="47" t="str">
        <f t="shared" si="11"/>
        <v>15_1</v>
      </c>
      <c r="AV32" s="54">
        <v>2068</v>
      </c>
      <c r="AW32" s="466"/>
      <c r="AX32" s="47">
        <v>15</v>
      </c>
      <c r="AY32" s="54">
        <v>1</v>
      </c>
      <c r="AZ32" s="54">
        <v>6</v>
      </c>
      <c r="BA32" s="47">
        <f t="shared" si="12"/>
        <v>1</v>
      </c>
      <c r="BB32" s="47" t="str">
        <f t="shared" si="13"/>
        <v>15_1</v>
      </c>
      <c r="BC32" s="54">
        <v>2128</v>
      </c>
      <c r="BD32" s="466"/>
      <c r="BE32" s="47">
        <v>15</v>
      </c>
      <c r="BF32" s="54">
        <v>1</v>
      </c>
      <c r="BG32" s="54">
        <v>6</v>
      </c>
      <c r="BH32" s="47">
        <f t="shared" si="14"/>
        <v>1</v>
      </c>
      <c r="BI32" s="47" t="str">
        <f t="shared" si="15"/>
        <v>15_1</v>
      </c>
      <c r="BJ32" s="132">
        <v>2248</v>
      </c>
      <c r="BK32" s="132"/>
      <c r="BL32" s="47">
        <v>15</v>
      </c>
      <c r="BM32" s="54">
        <v>1</v>
      </c>
      <c r="BN32" s="54">
        <v>6</v>
      </c>
      <c r="BO32" s="47">
        <f t="shared" si="16"/>
        <v>1</v>
      </c>
      <c r="BP32" s="47" t="str">
        <f t="shared" si="17"/>
        <v>15_1</v>
      </c>
      <c r="BQ32" s="612">
        <v>2248.4808920259065</v>
      </c>
      <c r="BR32" s="610"/>
      <c r="BS32" s="47">
        <v>15</v>
      </c>
      <c r="BT32" s="54">
        <v>1</v>
      </c>
      <c r="BU32" s="54">
        <v>6</v>
      </c>
      <c r="BV32" s="47">
        <f t="shared" si="18"/>
        <v>1</v>
      </c>
      <c r="BW32" s="47" t="str">
        <f t="shared" si="19"/>
        <v>15_1</v>
      </c>
      <c r="BX32" s="612">
        <v>2348</v>
      </c>
      <c r="BY32" s="612"/>
      <c r="BZ32" s="47">
        <v>15</v>
      </c>
      <c r="CA32" s="54">
        <v>1</v>
      </c>
      <c r="CB32" s="54">
        <v>6</v>
      </c>
      <c r="CC32" s="47">
        <f t="shared" si="20"/>
        <v>1</v>
      </c>
      <c r="CD32" s="47" t="str">
        <f t="shared" si="21"/>
        <v>15_1</v>
      </c>
      <c r="CE32" s="612">
        <v>2348</v>
      </c>
      <c r="CF32" s="132"/>
      <c r="CG32" s="47">
        <v>15</v>
      </c>
      <c r="CH32" s="54">
        <v>1</v>
      </c>
      <c r="CI32" s="54">
        <v>6</v>
      </c>
      <c r="CJ32" s="47">
        <f t="shared" si="22"/>
        <v>1</v>
      </c>
      <c r="CK32" s="47" t="str">
        <f t="shared" si="23"/>
        <v>15_1</v>
      </c>
      <c r="CL32" s="132">
        <f t="shared" si="37"/>
        <v>2248.4808920259065</v>
      </c>
      <c r="CM32" s="132">
        <f t="shared" si="38"/>
        <v>2348</v>
      </c>
      <c r="CN32" s="132">
        <f t="shared" si="26"/>
        <v>2348</v>
      </c>
      <c r="CO32" s="132">
        <f t="shared" si="27"/>
        <v>2298.2404460129533</v>
      </c>
      <c r="CP32" s="42">
        <f t="shared" si="39"/>
        <v>14.732310551365085</v>
      </c>
      <c r="CQ32" s="75"/>
      <c r="CR32" s="75"/>
      <c r="CS32" s="75"/>
      <c r="CT32" s="75"/>
      <c r="CU32" s="75"/>
      <c r="CV32" s="75"/>
      <c r="CW32" s="75"/>
      <c r="CX32" s="75"/>
      <c r="CY32" s="75"/>
      <c r="CZ32" s="75"/>
      <c r="DA32" s="75"/>
      <c r="DB32" s="75"/>
      <c r="DC32" s="5"/>
      <c r="DD32" s="5"/>
      <c r="DE32" s="5"/>
      <c r="DF32" s="5"/>
      <c r="DG32" s="6"/>
    </row>
    <row r="33" spans="1:111" x14ac:dyDescent="0.25">
      <c r="A33" s="47">
        <v>15</v>
      </c>
      <c r="B33" s="54">
        <v>2</v>
      </c>
      <c r="C33" s="54">
        <v>7</v>
      </c>
      <c r="D33" s="47">
        <f t="shared" si="24"/>
        <v>2</v>
      </c>
      <c r="E33" s="47" t="str">
        <f t="shared" si="25"/>
        <v>15_2</v>
      </c>
      <c r="F33" s="54">
        <v>1755</v>
      </c>
      <c r="G33" s="1"/>
      <c r="H33" s="47">
        <v>15</v>
      </c>
      <c r="I33" s="54">
        <v>2</v>
      </c>
      <c r="J33" s="54">
        <v>7</v>
      </c>
      <c r="K33" s="47">
        <f t="shared" si="0"/>
        <v>2</v>
      </c>
      <c r="L33" s="47" t="str">
        <f t="shared" si="1"/>
        <v>15_2</v>
      </c>
      <c r="M33" s="54">
        <v>1808</v>
      </c>
      <c r="N33" s="77"/>
      <c r="O33" s="47">
        <v>15</v>
      </c>
      <c r="P33" s="54">
        <v>2</v>
      </c>
      <c r="Q33" s="54">
        <v>7</v>
      </c>
      <c r="R33" s="47">
        <f t="shared" si="2"/>
        <v>2</v>
      </c>
      <c r="S33" s="47" t="str">
        <f t="shared" si="3"/>
        <v>15_2</v>
      </c>
      <c r="T33" s="54">
        <v>1846</v>
      </c>
      <c r="U33" s="5"/>
      <c r="V33" s="47">
        <v>15</v>
      </c>
      <c r="W33" s="54">
        <v>2</v>
      </c>
      <c r="X33" s="54">
        <v>7</v>
      </c>
      <c r="Y33" s="47">
        <f t="shared" si="4"/>
        <v>2</v>
      </c>
      <c r="Z33" s="47" t="str">
        <f t="shared" si="5"/>
        <v>15_2</v>
      </c>
      <c r="AA33" s="54">
        <v>1846</v>
      </c>
      <c r="AB33" s="5"/>
      <c r="AC33" s="47">
        <v>15</v>
      </c>
      <c r="AD33" s="54">
        <v>2</v>
      </c>
      <c r="AE33" s="54">
        <v>7</v>
      </c>
      <c r="AF33" s="47">
        <f t="shared" si="6"/>
        <v>2</v>
      </c>
      <c r="AG33" s="47" t="str">
        <f t="shared" si="7"/>
        <v>15_2</v>
      </c>
      <c r="AH33" s="54">
        <v>1906</v>
      </c>
      <c r="AI33" s="77"/>
      <c r="AJ33" s="47">
        <v>15</v>
      </c>
      <c r="AK33" s="54">
        <v>2</v>
      </c>
      <c r="AL33" s="54">
        <v>7</v>
      </c>
      <c r="AM33" s="47">
        <f t="shared" si="8"/>
        <v>2</v>
      </c>
      <c r="AN33" s="47" t="str">
        <f t="shared" si="9"/>
        <v>15_2</v>
      </c>
      <c r="AO33" s="54">
        <v>1966</v>
      </c>
      <c r="AP33" s="466"/>
      <c r="AQ33" s="47">
        <v>15</v>
      </c>
      <c r="AR33" s="54">
        <v>2</v>
      </c>
      <c r="AS33" s="54">
        <v>7</v>
      </c>
      <c r="AT33" s="47">
        <f t="shared" si="10"/>
        <v>2</v>
      </c>
      <c r="AU33" s="47" t="str">
        <f t="shared" si="11"/>
        <v>15_2</v>
      </c>
      <c r="AV33" s="54">
        <v>2116</v>
      </c>
      <c r="AW33" s="466"/>
      <c r="AX33" s="47">
        <v>15</v>
      </c>
      <c r="AY33" s="54">
        <v>2</v>
      </c>
      <c r="AZ33" s="54">
        <v>7</v>
      </c>
      <c r="BA33" s="47">
        <f t="shared" si="12"/>
        <v>2</v>
      </c>
      <c r="BB33" s="47" t="str">
        <f t="shared" si="13"/>
        <v>15_2</v>
      </c>
      <c r="BC33" s="54">
        <v>2176</v>
      </c>
      <c r="BD33" s="466"/>
      <c r="BE33" s="47">
        <v>15</v>
      </c>
      <c r="BF33" s="54">
        <v>2</v>
      </c>
      <c r="BG33" s="54">
        <v>7</v>
      </c>
      <c r="BH33" s="47">
        <f t="shared" si="14"/>
        <v>2</v>
      </c>
      <c r="BI33" s="47" t="str">
        <f t="shared" si="15"/>
        <v>15_2</v>
      </c>
      <c r="BJ33" s="132">
        <v>2296</v>
      </c>
      <c r="BK33" s="132"/>
      <c r="BL33" s="47">
        <v>15</v>
      </c>
      <c r="BM33" s="54">
        <v>2</v>
      </c>
      <c r="BN33" s="54">
        <v>7</v>
      </c>
      <c r="BO33" s="47">
        <f t="shared" si="16"/>
        <v>2</v>
      </c>
      <c r="BP33" s="47" t="str">
        <f t="shared" si="17"/>
        <v>15_2</v>
      </c>
      <c r="BQ33" s="612">
        <v>2296.0901534305181</v>
      </c>
      <c r="BR33" s="610"/>
      <c r="BS33" s="47">
        <v>15</v>
      </c>
      <c r="BT33" s="54">
        <v>2</v>
      </c>
      <c r="BU33" s="54">
        <v>7</v>
      </c>
      <c r="BV33" s="47">
        <f t="shared" si="18"/>
        <v>2</v>
      </c>
      <c r="BW33" s="47" t="str">
        <f t="shared" si="19"/>
        <v>15_2</v>
      </c>
      <c r="BX33" s="612">
        <v>2348</v>
      </c>
      <c r="BY33" s="612"/>
      <c r="BZ33" s="47">
        <v>15</v>
      </c>
      <c r="CA33" s="54">
        <v>2</v>
      </c>
      <c r="CB33" s="54">
        <v>7</v>
      </c>
      <c r="CC33" s="47">
        <f t="shared" si="20"/>
        <v>2</v>
      </c>
      <c r="CD33" s="47" t="str">
        <f t="shared" si="21"/>
        <v>15_2</v>
      </c>
      <c r="CE33" s="612">
        <v>2371.2297037015319</v>
      </c>
      <c r="CF33" s="132"/>
      <c r="CG33" s="47">
        <v>15</v>
      </c>
      <c r="CH33" s="54">
        <v>2</v>
      </c>
      <c r="CI33" s="54">
        <v>7</v>
      </c>
      <c r="CJ33" s="47">
        <f t="shared" si="22"/>
        <v>2</v>
      </c>
      <c r="CK33" s="47" t="str">
        <f t="shared" si="23"/>
        <v>15_2</v>
      </c>
      <c r="CL33" s="132">
        <f t="shared" si="37"/>
        <v>2296.0901534305181</v>
      </c>
      <c r="CM33" s="132">
        <f t="shared" si="38"/>
        <v>2348</v>
      </c>
      <c r="CN33" s="132">
        <f t="shared" si="26"/>
        <v>2371.2297037015319</v>
      </c>
      <c r="CO33" s="132">
        <f t="shared" si="27"/>
        <v>2323.9808853570535</v>
      </c>
      <c r="CP33" s="42">
        <f t="shared" si="39"/>
        <v>14.897313367673419</v>
      </c>
      <c r="CQ33" s="75"/>
      <c r="CR33" s="75"/>
      <c r="CS33" s="75"/>
      <c r="CT33" s="75"/>
      <c r="CU33" s="75"/>
      <c r="CV33" s="75"/>
      <c r="CW33" s="75"/>
      <c r="CX33" s="75"/>
      <c r="CY33" s="75"/>
      <c r="CZ33" s="75"/>
      <c r="DA33" s="75"/>
      <c r="DB33" s="75"/>
      <c r="DC33" s="5"/>
      <c r="DD33" s="5"/>
      <c r="DE33" s="5"/>
      <c r="DF33" s="5"/>
      <c r="DG33" s="6"/>
    </row>
    <row r="34" spans="1:111" x14ac:dyDescent="0.25">
      <c r="A34" s="47">
        <v>15</v>
      </c>
      <c r="B34" s="54">
        <v>3</v>
      </c>
      <c r="C34" s="54">
        <v>8</v>
      </c>
      <c r="D34" s="47">
        <f t="shared" si="24"/>
        <v>3</v>
      </c>
      <c r="E34" s="47" t="str">
        <f t="shared" si="25"/>
        <v>15_3</v>
      </c>
      <c r="F34" s="54">
        <v>1800</v>
      </c>
      <c r="G34" s="1"/>
      <c r="H34" s="47">
        <v>15</v>
      </c>
      <c r="I34" s="54">
        <v>3</v>
      </c>
      <c r="J34" s="54">
        <v>8</v>
      </c>
      <c r="K34" s="47">
        <f t="shared" si="0"/>
        <v>3</v>
      </c>
      <c r="L34" s="47" t="str">
        <f t="shared" si="1"/>
        <v>15_3</v>
      </c>
      <c r="M34" s="54">
        <v>1854</v>
      </c>
      <c r="N34" s="5"/>
      <c r="O34" s="47">
        <v>15</v>
      </c>
      <c r="P34" s="54">
        <v>3</v>
      </c>
      <c r="Q34" s="54">
        <v>8</v>
      </c>
      <c r="R34" s="47">
        <f t="shared" si="2"/>
        <v>3</v>
      </c>
      <c r="S34" s="47" t="str">
        <f t="shared" si="3"/>
        <v>15_3</v>
      </c>
      <c r="T34" s="54">
        <v>1893</v>
      </c>
      <c r="U34" s="5"/>
      <c r="V34" s="47">
        <v>15</v>
      </c>
      <c r="W34" s="54">
        <v>3</v>
      </c>
      <c r="X34" s="54">
        <v>8</v>
      </c>
      <c r="Y34" s="47">
        <f t="shared" si="4"/>
        <v>3</v>
      </c>
      <c r="Z34" s="47" t="str">
        <f t="shared" si="5"/>
        <v>15_3</v>
      </c>
      <c r="AA34" s="54">
        <v>1893</v>
      </c>
      <c r="AB34" s="5"/>
      <c r="AC34" s="47">
        <v>15</v>
      </c>
      <c r="AD34" s="54">
        <v>3</v>
      </c>
      <c r="AE34" s="54">
        <v>8</v>
      </c>
      <c r="AF34" s="47">
        <f t="shared" si="6"/>
        <v>3</v>
      </c>
      <c r="AG34" s="47" t="str">
        <f t="shared" si="7"/>
        <v>15_3</v>
      </c>
      <c r="AH34" s="54">
        <v>1953</v>
      </c>
      <c r="AI34" s="5"/>
      <c r="AJ34" s="47">
        <v>15</v>
      </c>
      <c r="AK34" s="54">
        <v>3</v>
      </c>
      <c r="AL34" s="54">
        <v>8</v>
      </c>
      <c r="AM34" s="47">
        <f t="shared" si="8"/>
        <v>3</v>
      </c>
      <c r="AN34" s="47" t="str">
        <f t="shared" si="9"/>
        <v>15_3</v>
      </c>
      <c r="AO34" s="54">
        <v>2013</v>
      </c>
      <c r="AP34" s="466"/>
      <c r="AQ34" s="47">
        <v>15</v>
      </c>
      <c r="AR34" s="54">
        <v>3</v>
      </c>
      <c r="AS34" s="54">
        <v>8</v>
      </c>
      <c r="AT34" s="47">
        <f t="shared" si="10"/>
        <v>3</v>
      </c>
      <c r="AU34" s="47" t="str">
        <f t="shared" si="11"/>
        <v>15_3</v>
      </c>
      <c r="AV34" s="54">
        <v>2163</v>
      </c>
      <c r="AW34" s="466"/>
      <c r="AX34" s="47">
        <v>15</v>
      </c>
      <c r="AY34" s="54">
        <v>3</v>
      </c>
      <c r="AZ34" s="54">
        <v>8</v>
      </c>
      <c r="BA34" s="47">
        <f t="shared" si="12"/>
        <v>3</v>
      </c>
      <c r="BB34" s="47" t="str">
        <f t="shared" si="13"/>
        <v>15_3</v>
      </c>
      <c r="BC34" s="54">
        <v>2223</v>
      </c>
      <c r="BD34" s="466"/>
      <c r="BE34" s="47">
        <v>15</v>
      </c>
      <c r="BF34" s="54">
        <v>3</v>
      </c>
      <c r="BG34" s="54">
        <v>8</v>
      </c>
      <c r="BH34" s="47">
        <f t="shared" si="14"/>
        <v>3</v>
      </c>
      <c r="BI34" s="47" t="str">
        <f t="shared" si="15"/>
        <v>15_3</v>
      </c>
      <c r="BJ34" s="132">
        <v>2343</v>
      </c>
      <c r="BK34" s="132"/>
      <c r="BL34" s="47">
        <v>15</v>
      </c>
      <c r="BM34" s="54">
        <v>3</v>
      </c>
      <c r="BN34" s="54">
        <v>8</v>
      </c>
      <c r="BO34" s="47">
        <f t="shared" si="16"/>
        <v>3</v>
      </c>
      <c r="BP34" s="47" t="str">
        <f t="shared" si="17"/>
        <v>15_3</v>
      </c>
      <c r="BQ34" s="612">
        <v>2342.8785655005659</v>
      </c>
      <c r="BR34" s="610"/>
      <c r="BS34" s="47">
        <v>15</v>
      </c>
      <c r="BT34" s="54">
        <v>3</v>
      </c>
      <c r="BU34" s="54">
        <v>8</v>
      </c>
      <c r="BV34" s="47">
        <f t="shared" si="18"/>
        <v>3</v>
      </c>
      <c r="BW34" s="47" t="str">
        <f t="shared" si="19"/>
        <v>15_3</v>
      </c>
      <c r="BX34" s="612">
        <v>2366.3073511555717</v>
      </c>
      <c r="BY34" s="612"/>
      <c r="BZ34" s="47">
        <v>15</v>
      </c>
      <c r="CA34" s="54">
        <v>3</v>
      </c>
      <c r="CB34" s="54">
        <v>8</v>
      </c>
      <c r="CC34" s="47">
        <f t="shared" si="20"/>
        <v>3</v>
      </c>
      <c r="CD34" s="47" t="str">
        <f t="shared" si="21"/>
        <v>15_3</v>
      </c>
      <c r="CE34" s="612">
        <v>2419.5492665565721</v>
      </c>
      <c r="CF34" s="132"/>
      <c r="CG34" s="47">
        <v>15</v>
      </c>
      <c r="CH34" s="54">
        <v>3</v>
      </c>
      <c r="CI34" s="54">
        <v>8</v>
      </c>
      <c r="CJ34" s="47">
        <f t="shared" si="22"/>
        <v>3</v>
      </c>
      <c r="CK34" s="47" t="str">
        <f t="shared" si="23"/>
        <v>15_3</v>
      </c>
      <c r="CL34" s="132">
        <f t="shared" si="37"/>
        <v>2342.8785655005659</v>
      </c>
      <c r="CM34" s="132">
        <f t="shared" si="38"/>
        <v>2366.3073511555717</v>
      </c>
      <c r="CN34" s="132">
        <f t="shared" si="26"/>
        <v>2419.5492665565721</v>
      </c>
      <c r="CO34" s="132">
        <f t="shared" si="27"/>
        <v>2359.0297846114859</v>
      </c>
      <c r="CP34" s="42">
        <f t="shared" si="39"/>
        <v>15.121985798791576</v>
      </c>
      <c r="CQ34" s="5"/>
      <c r="CR34" s="5"/>
      <c r="CS34" s="5"/>
      <c r="CT34" s="5"/>
      <c r="CU34" s="5"/>
      <c r="CV34" s="5"/>
      <c r="CW34" s="5"/>
      <c r="CX34" s="5"/>
      <c r="CY34" s="5"/>
      <c r="CZ34" s="5"/>
      <c r="DA34" s="5"/>
      <c r="DB34" s="5"/>
      <c r="DC34" s="5"/>
      <c r="DD34" s="5"/>
      <c r="DE34" s="5"/>
      <c r="DF34" s="5"/>
      <c r="DG34" s="6"/>
    </row>
    <row r="35" spans="1:111" x14ac:dyDescent="0.25">
      <c r="A35" s="47">
        <v>15</v>
      </c>
      <c r="B35" s="54">
        <v>4</v>
      </c>
      <c r="C35" s="54">
        <v>9</v>
      </c>
      <c r="D35" s="47">
        <f t="shared" si="24"/>
        <v>4</v>
      </c>
      <c r="E35" s="47" t="str">
        <f t="shared" si="25"/>
        <v>15_4</v>
      </c>
      <c r="F35" s="54">
        <v>1847</v>
      </c>
      <c r="G35" s="1"/>
      <c r="H35" s="47">
        <v>15</v>
      </c>
      <c r="I35" s="54">
        <v>4</v>
      </c>
      <c r="J35" s="54">
        <v>9</v>
      </c>
      <c r="K35" s="47">
        <f t="shared" si="0"/>
        <v>4</v>
      </c>
      <c r="L35" s="47" t="str">
        <f t="shared" si="1"/>
        <v>15_4</v>
      </c>
      <c r="M35" s="54">
        <v>1902</v>
      </c>
      <c r="N35" s="73"/>
      <c r="O35" s="47">
        <v>15</v>
      </c>
      <c r="P35" s="54">
        <v>4</v>
      </c>
      <c r="Q35" s="54">
        <v>9</v>
      </c>
      <c r="R35" s="47">
        <f t="shared" si="2"/>
        <v>4</v>
      </c>
      <c r="S35" s="47" t="str">
        <f t="shared" si="3"/>
        <v>15_4</v>
      </c>
      <c r="T35" s="54">
        <v>1942</v>
      </c>
      <c r="U35" s="5"/>
      <c r="V35" s="47">
        <v>15</v>
      </c>
      <c r="W35" s="54">
        <v>4</v>
      </c>
      <c r="X35" s="54">
        <v>9</v>
      </c>
      <c r="Y35" s="47">
        <f t="shared" si="4"/>
        <v>4</v>
      </c>
      <c r="Z35" s="47" t="str">
        <f t="shared" si="5"/>
        <v>15_4</v>
      </c>
      <c r="AA35" s="54">
        <v>1942</v>
      </c>
      <c r="AB35" s="5"/>
      <c r="AC35" s="47">
        <v>15</v>
      </c>
      <c r="AD35" s="54">
        <v>4</v>
      </c>
      <c r="AE35" s="54">
        <v>9</v>
      </c>
      <c r="AF35" s="47">
        <f t="shared" si="6"/>
        <v>4</v>
      </c>
      <c r="AG35" s="47" t="str">
        <f t="shared" si="7"/>
        <v>15_4</v>
      </c>
      <c r="AH35" s="54">
        <v>2002</v>
      </c>
      <c r="AI35" s="73"/>
      <c r="AJ35" s="47">
        <v>15</v>
      </c>
      <c r="AK35" s="54">
        <v>4</v>
      </c>
      <c r="AL35" s="54">
        <v>9</v>
      </c>
      <c r="AM35" s="47">
        <f t="shared" si="8"/>
        <v>4</v>
      </c>
      <c r="AN35" s="47" t="str">
        <f t="shared" si="9"/>
        <v>15_4</v>
      </c>
      <c r="AO35" s="54">
        <v>2062</v>
      </c>
      <c r="AP35" s="466"/>
      <c r="AQ35" s="47">
        <v>15</v>
      </c>
      <c r="AR35" s="54">
        <v>4</v>
      </c>
      <c r="AS35" s="54">
        <v>9</v>
      </c>
      <c r="AT35" s="47">
        <f t="shared" si="10"/>
        <v>4</v>
      </c>
      <c r="AU35" s="47" t="str">
        <f t="shared" si="11"/>
        <v>15_4</v>
      </c>
      <c r="AV35" s="54">
        <v>2212</v>
      </c>
      <c r="AW35" s="466"/>
      <c r="AX35" s="47">
        <v>15</v>
      </c>
      <c r="AY35" s="54">
        <v>4</v>
      </c>
      <c r="AZ35" s="54">
        <v>9</v>
      </c>
      <c r="BA35" s="47">
        <f t="shared" si="12"/>
        <v>4</v>
      </c>
      <c r="BB35" s="47" t="str">
        <f t="shared" si="13"/>
        <v>15_4</v>
      </c>
      <c r="BC35" s="54">
        <v>2272</v>
      </c>
      <c r="BD35" s="466"/>
      <c r="BE35" s="47">
        <v>15</v>
      </c>
      <c r="BF35" s="54">
        <v>4</v>
      </c>
      <c r="BG35" s="54">
        <v>9</v>
      </c>
      <c r="BH35" s="47">
        <f t="shared" si="14"/>
        <v>4</v>
      </c>
      <c r="BI35" s="47" t="str">
        <f t="shared" si="15"/>
        <v>15_4</v>
      </c>
      <c r="BJ35" s="132">
        <v>2392</v>
      </c>
      <c r="BK35" s="132"/>
      <c r="BL35" s="47">
        <v>15</v>
      </c>
      <c r="BM35" s="54">
        <v>4</v>
      </c>
      <c r="BN35" s="54">
        <v>9</v>
      </c>
      <c r="BO35" s="47">
        <f t="shared" si="16"/>
        <v>4</v>
      </c>
      <c r="BP35" s="47" t="str">
        <f t="shared" si="17"/>
        <v>15_4</v>
      </c>
      <c r="BQ35" s="612">
        <v>2392.1295255743021</v>
      </c>
      <c r="BR35" s="610"/>
      <c r="BS35" s="47">
        <v>15</v>
      </c>
      <c r="BT35" s="54">
        <v>4</v>
      </c>
      <c r="BU35" s="54">
        <v>9</v>
      </c>
      <c r="BV35" s="47">
        <f t="shared" si="18"/>
        <v>4</v>
      </c>
      <c r="BW35" s="47" t="str">
        <f t="shared" si="19"/>
        <v>15_4</v>
      </c>
      <c r="BX35" s="612">
        <v>2416.0508208300453</v>
      </c>
      <c r="BY35" s="612"/>
      <c r="BZ35" s="47">
        <v>15</v>
      </c>
      <c r="CA35" s="54">
        <v>4</v>
      </c>
      <c r="CB35" s="54">
        <v>9</v>
      </c>
      <c r="CC35" s="47">
        <f t="shared" si="20"/>
        <v>4</v>
      </c>
      <c r="CD35" s="47" t="str">
        <f t="shared" si="21"/>
        <v>15_4</v>
      </c>
      <c r="CE35" s="612">
        <v>2470.4119642987212</v>
      </c>
      <c r="CF35" s="132"/>
      <c r="CG35" s="47">
        <v>15</v>
      </c>
      <c r="CH35" s="54">
        <v>4</v>
      </c>
      <c r="CI35" s="54">
        <v>9</v>
      </c>
      <c r="CJ35" s="47">
        <f t="shared" si="22"/>
        <v>4</v>
      </c>
      <c r="CK35" s="47" t="str">
        <f t="shared" si="23"/>
        <v>15_4</v>
      </c>
      <c r="CL35" s="132">
        <f t="shared" si="37"/>
        <v>2392.1295255743021</v>
      </c>
      <c r="CM35" s="132">
        <f t="shared" si="38"/>
        <v>2416.0508208300453</v>
      </c>
      <c r="CN35" s="132">
        <f t="shared" si="26"/>
        <v>2470.4119642987212</v>
      </c>
      <c r="CO35" s="132">
        <f t="shared" si="27"/>
        <v>2408.62026849123</v>
      </c>
      <c r="CP35" s="42">
        <f t="shared" si="39"/>
        <v>15.439873515969424</v>
      </c>
      <c r="CQ35" s="5"/>
      <c r="CR35" s="5"/>
      <c r="CS35" s="5"/>
      <c r="CT35" s="5"/>
      <c r="CU35" s="5"/>
      <c r="CV35" s="5"/>
      <c r="CW35" s="5"/>
      <c r="CX35" s="5"/>
      <c r="CY35" s="5"/>
      <c r="CZ35" s="5"/>
      <c r="DA35" s="5"/>
      <c r="DB35" s="5"/>
      <c r="DC35" s="5"/>
      <c r="DD35" s="5"/>
      <c r="DE35" s="5"/>
      <c r="DF35" s="5"/>
      <c r="DG35" s="6"/>
    </row>
    <row r="36" spans="1:111" x14ac:dyDescent="0.25">
      <c r="A36" s="47">
        <v>15</v>
      </c>
      <c r="B36" s="54">
        <v>5</v>
      </c>
      <c r="C36" s="54">
        <v>10</v>
      </c>
      <c r="D36" s="47">
        <f t="shared" si="24"/>
        <v>5</v>
      </c>
      <c r="E36" s="47" t="str">
        <f t="shared" si="25"/>
        <v>15_5</v>
      </c>
      <c r="F36" s="54">
        <v>1898</v>
      </c>
      <c r="G36" s="1"/>
      <c r="H36" s="47">
        <v>15</v>
      </c>
      <c r="I36" s="54">
        <v>5</v>
      </c>
      <c r="J36" s="54">
        <v>10</v>
      </c>
      <c r="K36" s="47">
        <f t="shared" si="0"/>
        <v>5</v>
      </c>
      <c r="L36" s="47" t="str">
        <f t="shared" si="1"/>
        <v>15_5</v>
      </c>
      <c r="M36" s="54">
        <v>1955</v>
      </c>
      <c r="N36" s="78"/>
      <c r="O36" s="47">
        <v>15</v>
      </c>
      <c r="P36" s="54">
        <v>5</v>
      </c>
      <c r="Q36" s="54">
        <v>10</v>
      </c>
      <c r="R36" s="47">
        <f t="shared" si="2"/>
        <v>5</v>
      </c>
      <c r="S36" s="47" t="str">
        <f t="shared" si="3"/>
        <v>15_5</v>
      </c>
      <c r="T36" s="54">
        <v>1996</v>
      </c>
      <c r="U36" s="5"/>
      <c r="V36" s="47">
        <v>15</v>
      </c>
      <c r="W36" s="54">
        <v>5</v>
      </c>
      <c r="X36" s="54">
        <v>10</v>
      </c>
      <c r="Y36" s="47">
        <f t="shared" si="4"/>
        <v>5</v>
      </c>
      <c r="Z36" s="47" t="str">
        <f t="shared" si="5"/>
        <v>15_5</v>
      </c>
      <c r="AA36" s="54">
        <v>1996</v>
      </c>
      <c r="AB36" s="5"/>
      <c r="AC36" s="47">
        <v>15</v>
      </c>
      <c r="AD36" s="54">
        <v>5</v>
      </c>
      <c r="AE36" s="54">
        <v>10</v>
      </c>
      <c r="AF36" s="47">
        <f t="shared" si="6"/>
        <v>5</v>
      </c>
      <c r="AG36" s="47" t="str">
        <f t="shared" si="7"/>
        <v>15_5</v>
      </c>
      <c r="AH36" s="54">
        <v>2056</v>
      </c>
      <c r="AI36" s="78"/>
      <c r="AJ36" s="47">
        <v>15</v>
      </c>
      <c r="AK36" s="54">
        <v>5</v>
      </c>
      <c r="AL36" s="54">
        <v>10</v>
      </c>
      <c r="AM36" s="47">
        <f t="shared" si="8"/>
        <v>5</v>
      </c>
      <c r="AN36" s="47" t="str">
        <f t="shared" si="9"/>
        <v>15_5</v>
      </c>
      <c r="AO36" s="54">
        <v>2116</v>
      </c>
      <c r="AP36" s="466"/>
      <c r="AQ36" s="47">
        <v>15</v>
      </c>
      <c r="AR36" s="54">
        <v>5</v>
      </c>
      <c r="AS36" s="54">
        <v>10</v>
      </c>
      <c r="AT36" s="47">
        <f t="shared" si="10"/>
        <v>5</v>
      </c>
      <c r="AU36" s="47" t="str">
        <f t="shared" si="11"/>
        <v>15_5</v>
      </c>
      <c r="AV36" s="54">
        <v>2266</v>
      </c>
      <c r="AW36" s="466"/>
      <c r="AX36" s="47">
        <v>15</v>
      </c>
      <c r="AY36" s="54">
        <v>5</v>
      </c>
      <c r="AZ36" s="54">
        <v>10</v>
      </c>
      <c r="BA36" s="47">
        <f t="shared" si="12"/>
        <v>5</v>
      </c>
      <c r="BB36" s="47" t="str">
        <f t="shared" si="13"/>
        <v>15_5</v>
      </c>
      <c r="BC36" s="54">
        <v>2326</v>
      </c>
      <c r="BD36" s="466"/>
      <c r="BE36" s="47">
        <v>15</v>
      </c>
      <c r="BF36" s="54">
        <v>5</v>
      </c>
      <c r="BG36" s="54">
        <v>10</v>
      </c>
      <c r="BH36" s="47">
        <f t="shared" si="14"/>
        <v>5</v>
      </c>
      <c r="BI36" s="47" t="str">
        <f t="shared" si="15"/>
        <v>15_5</v>
      </c>
      <c r="BJ36" s="132">
        <v>2446</v>
      </c>
      <c r="BK36" s="132"/>
      <c r="BL36" s="47">
        <v>15</v>
      </c>
      <c r="BM36" s="54">
        <v>5</v>
      </c>
      <c r="BN36" s="54">
        <v>10</v>
      </c>
      <c r="BO36" s="47">
        <f t="shared" si="16"/>
        <v>5</v>
      </c>
      <c r="BP36" s="47" t="str">
        <f t="shared" si="17"/>
        <v>15_5</v>
      </c>
      <c r="BQ36" s="612">
        <v>2446.3055816554106</v>
      </c>
      <c r="BR36" s="610"/>
      <c r="BS36" s="47">
        <v>15</v>
      </c>
      <c r="BT36" s="54">
        <v>5</v>
      </c>
      <c r="BU36" s="54">
        <v>10</v>
      </c>
      <c r="BV36" s="47">
        <f t="shared" si="18"/>
        <v>5</v>
      </c>
      <c r="BW36" s="47" t="str">
        <f t="shared" si="19"/>
        <v>15_5</v>
      </c>
      <c r="BX36" s="612">
        <v>2470.7686374719647</v>
      </c>
      <c r="BY36" s="612"/>
      <c r="BZ36" s="47">
        <v>15</v>
      </c>
      <c r="CA36" s="54">
        <v>5</v>
      </c>
      <c r="CB36" s="54">
        <v>10</v>
      </c>
      <c r="CC36" s="47">
        <f t="shared" si="20"/>
        <v>5</v>
      </c>
      <c r="CD36" s="47" t="str">
        <f t="shared" si="21"/>
        <v>15_5</v>
      </c>
      <c r="CE36" s="612">
        <v>2526.3609318150839</v>
      </c>
      <c r="CF36" s="132"/>
      <c r="CG36" s="47">
        <v>15</v>
      </c>
      <c r="CH36" s="54">
        <v>5</v>
      </c>
      <c r="CI36" s="54">
        <v>10</v>
      </c>
      <c r="CJ36" s="47">
        <f t="shared" si="22"/>
        <v>5</v>
      </c>
      <c r="CK36" s="47" t="str">
        <f t="shared" si="23"/>
        <v>15_5</v>
      </c>
      <c r="CL36" s="132">
        <f t="shared" si="37"/>
        <v>2446.3055816554106</v>
      </c>
      <c r="CM36" s="132">
        <f t="shared" si="38"/>
        <v>2470.7686374719647</v>
      </c>
      <c r="CN36" s="132">
        <f t="shared" si="26"/>
        <v>2526.3609318150839</v>
      </c>
      <c r="CO36" s="132">
        <f t="shared" si="27"/>
        <v>2463.1698007589475</v>
      </c>
      <c r="CP36" s="42">
        <f t="shared" si="39"/>
        <v>15.789550004865049</v>
      </c>
      <c r="CQ36" s="5"/>
      <c r="CR36" s="5"/>
      <c r="CS36" s="5"/>
      <c r="CT36" s="5"/>
      <c r="CU36" s="5"/>
      <c r="CV36" s="5"/>
      <c r="CW36" s="5"/>
      <c r="CX36" s="5"/>
      <c r="CY36" s="5"/>
      <c r="CZ36" s="5"/>
      <c r="DA36" s="5"/>
      <c r="DB36" s="5"/>
      <c r="DC36" s="5"/>
      <c r="DD36" s="5"/>
      <c r="DE36" s="5"/>
      <c r="DF36" s="5"/>
      <c r="DG36" s="6"/>
    </row>
    <row r="37" spans="1:111" x14ac:dyDescent="0.25">
      <c r="A37" s="47">
        <v>15</v>
      </c>
      <c r="B37" s="54">
        <v>6</v>
      </c>
      <c r="C37" s="54">
        <v>11</v>
      </c>
      <c r="D37" s="47">
        <f t="shared" si="24"/>
        <v>6</v>
      </c>
      <c r="E37" s="47" t="str">
        <f t="shared" si="25"/>
        <v>15_6</v>
      </c>
      <c r="F37" s="54">
        <v>1956</v>
      </c>
      <c r="G37" s="1"/>
      <c r="H37" s="47">
        <v>15</v>
      </c>
      <c r="I37" s="54">
        <v>6</v>
      </c>
      <c r="J37" s="54">
        <v>11</v>
      </c>
      <c r="K37" s="47">
        <f t="shared" si="0"/>
        <v>6</v>
      </c>
      <c r="L37" s="47" t="str">
        <f t="shared" si="1"/>
        <v>15_6</v>
      </c>
      <c r="M37" s="54">
        <v>2015</v>
      </c>
      <c r="N37" s="78"/>
      <c r="O37" s="47">
        <v>15</v>
      </c>
      <c r="P37" s="54">
        <v>6</v>
      </c>
      <c r="Q37" s="54">
        <v>11</v>
      </c>
      <c r="R37" s="47">
        <f t="shared" si="2"/>
        <v>6</v>
      </c>
      <c r="S37" s="47" t="str">
        <f t="shared" si="3"/>
        <v>15_6</v>
      </c>
      <c r="T37" s="54">
        <v>2057</v>
      </c>
      <c r="U37" s="5"/>
      <c r="V37" s="47">
        <v>15</v>
      </c>
      <c r="W37" s="54">
        <v>6</v>
      </c>
      <c r="X37" s="54">
        <v>11</v>
      </c>
      <c r="Y37" s="47">
        <f t="shared" si="4"/>
        <v>6</v>
      </c>
      <c r="Z37" s="47" t="str">
        <f t="shared" si="5"/>
        <v>15_6</v>
      </c>
      <c r="AA37" s="54">
        <v>2057</v>
      </c>
      <c r="AB37" s="5"/>
      <c r="AC37" s="47">
        <v>15</v>
      </c>
      <c r="AD37" s="54">
        <v>6</v>
      </c>
      <c r="AE37" s="54">
        <v>11</v>
      </c>
      <c r="AF37" s="47">
        <f t="shared" si="6"/>
        <v>6</v>
      </c>
      <c r="AG37" s="47" t="str">
        <f t="shared" si="7"/>
        <v>15_6</v>
      </c>
      <c r="AH37" s="54">
        <v>2117</v>
      </c>
      <c r="AI37" s="78"/>
      <c r="AJ37" s="47">
        <v>15</v>
      </c>
      <c r="AK37" s="54">
        <v>6</v>
      </c>
      <c r="AL37" s="54">
        <v>11</v>
      </c>
      <c r="AM37" s="47">
        <f t="shared" si="8"/>
        <v>6</v>
      </c>
      <c r="AN37" s="47" t="str">
        <f t="shared" si="9"/>
        <v>15_6</v>
      </c>
      <c r="AO37" s="54">
        <v>2177</v>
      </c>
      <c r="AP37" s="466"/>
      <c r="AQ37" s="47">
        <v>15</v>
      </c>
      <c r="AR37" s="54">
        <v>6</v>
      </c>
      <c r="AS37" s="54">
        <v>11</v>
      </c>
      <c r="AT37" s="47">
        <f t="shared" si="10"/>
        <v>6</v>
      </c>
      <c r="AU37" s="47" t="str">
        <f t="shared" si="11"/>
        <v>15_6</v>
      </c>
      <c r="AV37" s="54">
        <v>2327</v>
      </c>
      <c r="AW37" s="466"/>
      <c r="AX37" s="47">
        <v>15</v>
      </c>
      <c r="AY37" s="54">
        <v>6</v>
      </c>
      <c r="AZ37" s="54">
        <v>11</v>
      </c>
      <c r="BA37" s="47">
        <f t="shared" si="12"/>
        <v>6</v>
      </c>
      <c r="BB37" s="47" t="str">
        <f t="shared" si="13"/>
        <v>15_6</v>
      </c>
      <c r="BC37" s="54">
        <v>2387</v>
      </c>
      <c r="BD37" s="466"/>
      <c r="BE37" s="47">
        <v>15</v>
      </c>
      <c r="BF37" s="54">
        <v>6</v>
      </c>
      <c r="BG37" s="54">
        <v>11</v>
      </c>
      <c r="BH37" s="47">
        <f t="shared" si="14"/>
        <v>6</v>
      </c>
      <c r="BI37" s="47" t="str">
        <f t="shared" si="15"/>
        <v>15_6</v>
      </c>
      <c r="BJ37" s="132">
        <v>2507</v>
      </c>
      <c r="BK37" s="132"/>
      <c r="BL37" s="47">
        <v>15</v>
      </c>
      <c r="BM37" s="54">
        <v>6</v>
      </c>
      <c r="BN37" s="54">
        <v>11</v>
      </c>
      <c r="BO37" s="47">
        <f t="shared" si="16"/>
        <v>6</v>
      </c>
      <c r="BP37" s="47" t="str">
        <f t="shared" si="17"/>
        <v>15_6</v>
      </c>
      <c r="BQ37" s="612">
        <v>2507.0484324130184</v>
      </c>
      <c r="BR37" s="610"/>
      <c r="BS37" s="47">
        <v>15</v>
      </c>
      <c r="BT37" s="54">
        <v>6</v>
      </c>
      <c r="BU37" s="54">
        <v>11</v>
      </c>
      <c r="BV37" s="47">
        <f t="shared" si="18"/>
        <v>6</v>
      </c>
      <c r="BW37" s="47" t="str">
        <f t="shared" si="19"/>
        <v>15_6</v>
      </c>
      <c r="BX37" s="612">
        <v>2532.1189167371485</v>
      </c>
      <c r="BY37" s="612"/>
      <c r="BZ37" s="47">
        <v>15</v>
      </c>
      <c r="CA37" s="54">
        <v>6</v>
      </c>
      <c r="CB37" s="54">
        <v>11</v>
      </c>
      <c r="CC37" s="47">
        <f t="shared" si="20"/>
        <v>6</v>
      </c>
      <c r="CD37" s="47" t="str">
        <f t="shared" si="21"/>
        <v>15_6</v>
      </c>
      <c r="CE37" s="612">
        <v>2589.0915923637344</v>
      </c>
      <c r="CF37" s="132"/>
      <c r="CG37" s="47">
        <v>15</v>
      </c>
      <c r="CH37" s="54">
        <v>6</v>
      </c>
      <c r="CI37" s="54">
        <v>11</v>
      </c>
      <c r="CJ37" s="47">
        <f t="shared" si="22"/>
        <v>6</v>
      </c>
      <c r="CK37" s="47" t="str">
        <f t="shared" si="23"/>
        <v>15_6</v>
      </c>
      <c r="CL37" s="132">
        <f t="shared" si="37"/>
        <v>2507.0484324130184</v>
      </c>
      <c r="CM37" s="132">
        <f t="shared" si="38"/>
        <v>2532.1189167371485</v>
      </c>
      <c r="CN37" s="132">
        <f t="shared" si="26"/>
        <v>2589.0915923637344</v>
      </c>
      <c r="CO37" s="132">
        <f t="shared" si="27"/>
        <v>2524.3313975439655</v>
      </c>
      <c r="CP37" s="42">
        <f t="shared" si="39"/>
        <v>16.181611522717727</v>
      </c>
      <c r="CQ37" s="5"/>
      <c r="CR37" s="5"/>
      <c r="CS37" s="5"/>
      <c r="CT37" s="5"/>
      <c r="CU37" s="5"/>
      <c r="CV37" s="5"/>
      <c r="CW37" s="5"/>
      <c r="CX37" s="5"/>
      <c r="CY37" s="5"/>
      <c r="CZ37" s="5"/>
      <c r="DA37" s="5"/>
      <c r="DB37" s="5"/>
      <c r="DC37" s="5"/>
      <c r="DD37" s="5"/>
      <c r="DE37" s="5"/>
      <c r="DF37" s="5"/>
      <c r="DG37" s="6"/>
    </row>
    <row r="38" spans="1:111" x14ac:dyDescent="0.25">
      <c r="A38" s="47">
        <v>15</v>
      </c>
      <c r="B38" s="54">
        <v>7</v>
      </c>
      <c r="C38" s="54">
        <v>12</v>
      </c>
      <c r="D38" s="47">
        <f t="shared" si="24"/>
        <v>7</v>
      </c>
      <c r="E38" s="47" t="str">
        <f t="shared" si="25"/>
        <v>15_7</v>
      </c>
      <c r="F38" s="54">
        <v>2017</v>
      </c>
      <c r="G38" s="1"/>
      <c r="H38" s="47">
        <v>15</v>
      </c>
      <c r="I38" s="54">
        <v>7</v>
      </c>
      <c r="J38" s="54">
        <v>12</v>
      </c>
      <c r="K38" s="47">
        <f t="shared" si="0"/>
        <v>7</v>
      </c>
      <c r="L38" s="47" t="str">
        <f t="shared" si="1"/>
        <v>15_7</v>
      </c>
      <c r="M38" s="54">
        <v>2077</v>
      </c>
      <c r="N38" s="78"/>
      <c r="O38" s="47">
        <v>15</v>
      </c>
      <c r="P38" s="54">
        <v>7</v>
      </c>
      <c r="Q38" s="54">
        <v>12</v>
      </c>
      <c r="R38" s="47">
        <f t="shared" si="2"/>
        <v>7</v>
      </c>
      <c r="S38" s="47" t="str">
        <f t="shared" si="3"/>
        <v>15_7</v>
      </c>
      <c r="T38" s="54">
        <v>2121</v>
      </c>
      <c r="U38" s="5"/>
      <c r="V38" s="47">
        <v>15</v>
      </c>
      <c r="W38" s="54">
        <v>7</v>
      </c>
      <c r="X38" s="54">
        <v>12</v>
      </c>
      <c r="Y38" s="47">
        <f t="shared" si="4"/>
        <v>7</v>
      </c>
      <c r="Z38" s="47" t="str">
        <f t="shared" si="5"/>
        <v>15_7</v>
      </c>
      <c r="AA38" s="54">
        <v>2121</v>
      </c>
      <c r="AB38" s="5"/>
      <c r="AC38" s="47">
        <v>15</v>
      </c>
      <c r="AD38" s="54">
        <v>7</v>
      </c>
      <c r="AE38" s="54">
        <v>12</v>
      </c>
      <c r="AF38" s="47">
        <f t="shared" si="6"/>
        <v>7</v>
      </c>
      <c r="AG38" s="47" t="str">
        <f t="shared" si="7"/>
        <v>15_7</v>
      </c>
      <c r="AH38" s="54">
        <v>2181</v>
      </c>
      <c r="AI38" s="78"/>
      <c r="AJ38" s="47">
        <v>15</v>
      </c>
      <c r="AK38" s="54">
        <v>7</v>
      </c>
      <c r="AL38" s="54">
        <v>12</v>
      </c>
      <c r="AM38" s="47">
        <f t="shared" si="8"/>
        <v>7</v>
      </c>
      <c r="AN38" s="47" t="str">
        <f t="shared" si="9"/>
        <v>15_7</v>
      </c>
      <c r="AO38" s="54">
        <v>2241</v>
      </c>
      <c r="AP38" s="466"/>
      <c r="AQ38" s="47">
        <v>15</v>
      </c>
      <c r="AR38" s="54">
        <v>7</v>
      </c>
      <c r="AS38" s="54">
        <v>12</v>
      </c>
      <c r="AT38" s="47">
        <f t="shared" si="10"/>
        <v>7</v>
      </c>
      <c r="AU38" s="47" t="str">
        <f t="shared" si="11"/>
        <v>15_7</v>
      </c>
      <c r="AV38" s="54">
        <v>2391</v>
      </c>
      <c r="AW38" s="466"/>
      <c r="AX38" s="47">
        <v>15</v>
      </c>
      <c r="AY38" s="54">
        <v>7</v>
      </c>
      <c r="AZ38" s="54">
        <v>12</v>
      </c>
      <c r="BA38" s="47">
        <f t="shared" si="12"/>
        <v>7</v>
      </c>
      <c r="BB38" s="47" t="str">
        <f t="shared" si="13"/>
        <v>15_7</v>
      </c>
      <c r="BC38" s="54">
        <v>2451</v>
      </c>
      <c r="BD38" s="466"/>
      <c r="BE38" s="47">
        <v>15</v>
      </c>
      <c r="BF38" s="54">
        <v>7</v>
      </c>
      <c r="BG38" s="54">
        <v>12</v>
      </c>
      <c r="BH38" s="47">
        <f t="shared" si="14"/>
        <v>7</v>
      </c>
      <c r="BI38" s="47" t="str">
        <f t="shared" si="15"/>
        <v>15_7</v>
      </c>
      <c r="BJ38" s="132">
        <v>2571</v>
      </c>
      <c r="BK38" s="132"/>
      <c r="BL38" s="47">
        <v>15</v>
      </c>
      <c r="BM38" s="54">
        <v>7</v>
      </c>
      <c r="BN38" s="54">
        <v>12</v>
      </c>
      <c r="BO38" s="47">
        <f t="shared" si="16"/>
        <v>7</v>
      </c>
      <c r="BP38" s="47" t="str">
        <f t="shared" si="17"/>
        <v>15_7</v>
      </c>
      <c r="BQ38" s="612">
        <v>2571.0746805088734</v>
      </c>
      <c r="BR38" s="610"/>
      <c r="BS38" s="47">
        <v>15</v>
      </c>
      <c r="BT38" s="54">
        <v>7</v>
      </c>
      <c r="BU38" s="54">
        <v>12</v>
      </c>
      <c r="BV38" s="47">
        <f t="shared" si="18"/>
        <v>7</v>
      </c>
      <c r="BW38" s="47" t="str">
        <f t="shared" si="19"/>
        <v>15_7</v>
      </c>
      <c r="BX38" s="612">
        <v>2596.7854273139619</v>
      </c>
      <c r="BY38" s="612"/>
      <c r="BZ38" s="47">
        <v>15</v>
      </c>
      <c r="CA38" s="54">
        <v>7</v>
      </c>
      <c r="CB38" s="54">
        <v>12</v>
      </c>
      <c r="CC38" s="47">
        <f t="shared" si="20"/>
        <v>7</v>
      </c>
      <c r="CD38" s="47" t="str">
        <f t="shared" si="21"/>
        <v>15_7</v>
      </c>
      <c r="CE38" s="612">
        <v>2655.2130994285258</v>
      </c>
      <c r="CF38" s="132"/>
      <c r="CG38" s="47">
        <v>15</v>
      </c>
      <c r="CH38" s="54">
        <v>7</v>
      </c>
      <c r="CI38" s="54">
        <v>12</v>
      </c>
      <c r="CJ38" s="47">
        <f t="shared" si="22"/>
        <v>7</v>
      </c>
      <c r="CK38" s="47" t="str">
        <f t="shared" si="23"/>
        <v>15_7</v>
      </c>
      <c r="CL38" s="132">
        <f t="shared" si="37"/>
        <v>2571.0746805088734</v>
      </c>
      <c r="CM38" s="132">
        <f t="shared" si="38"/>
        <v>2596.7854273139619</v>
      </c>
      <c r="CN38" s="132">
        <f t="shared" si="26"/>
        <v>2655.2130994285258</v>
      </c>
      <c r="CO38" s="132">
        <f t="shared" si="27"/>
        <v>2588.7990265876315</v>
      </c>
      <c r="CP38" s="42">
        <f t="shared" si="39"/>
        <v>16.594865555048919</v>
      </c>
      <c r="CQ38" s="5"/>
      <c r="CR38" s="5"/>
      <c r="CS38" s="5"/>
      <c r="CT38" s="5"/>
      <c r="CU38" s="5"/>
      <c r="CV38" s="5"/>
      <c r="CW38" s="5"/>
      <c r="CX38" s="5"/>
      <c r="CY38" s="5"/>
      <c r="CZ38" s="5"/>
      <c r="DA38" s="5"/>
      <c r="DB38" s="5"/>
      <c r="DC38" s="5"/>
      <c r="DD38" s="5"/>
      <c r="DE38" s="5"/>
      <c r="DF38" s="5"/>
      <c r="DG38" s="6"/>
    </row>
    <row r="39" spans="1:111" x14ac:dyDescent="0.25">
      <c r="A39" s="47">
        <v>15</v>
      </c>
      <c r="B39" s="54">
        <v>8</v>
      </c>
      <c r="C39" s="54">
        <v>13</v>
      </c>
      <c r="D39" s="47">
        <f t="shared" si="24"/>
        <v>8</v>
      </c>
      <c r="E39" s="47" t="str">
        <f t="shared" si="25"/>
        <v>15_8</v>
      </c>
      <c r="F39" s="54">
        <v>2085</v>
      </c>
      <c r="G39" s="1"/>
      <c r="H39" s="47">
        <v>15</v>
      </c>
      <c r="I39" s="54">
        <v>8</v>
      </c>
      <c r="J39" s="54">
        <v>13</v>
      </c>
      <c r="K39" s="47">
        <f t="shared" si="0"/>
        <v>8</v>
      </c>
      <c r="L39" s="47" t="str">
        <f t="shared" si="1"/>
        <v>15_8</v>
      </c>
      <c r="M39" s="54">
        <v>2147</v>
      </c>
      <c r="N39" s="78"/>
      <c r="O39" s="47">
        <v>15</v>
      </c>
      <c r="P39" s="54">
        <v>8</v>
      </c>
      <c r="Q39" s="54">
        <v>13</v>
      </c>
      <c r="R39" s="47">
        <f t="shared" si="2"/>
        <v>8</v>
      </c>
      <c r="S39" s="47" t="str">
        <f t="shared" si="3"/>
        <v>15_8</v>
      </c>
      <c r="T39" s="54">
        <v>2192</v>
      </c>
      <c r="U39" s="5"/>
      <c r="V39" s="47">
        <v>15</v>
      </c>
      <c r="W39" s="54">
        <v>8</v>
      </c>
      <c r="X39" s="54">
        <v>13</v>
      </c>
      <c r="Y39" s="47">
        <f t="shared" si="4"/>
        <v>8</v>
      </c>
      <c r="Z39" s="47" t="str">
        <f t="shared" si="5"/>
        <v>15_8</v>
      </c>
      <c r="AA39" s="54">
        <v>2192</v>
      </c>
      <c r="AB39" s="5"/>
      <c r="AC39" s="47">
        <v>15</v>
      </c>
      <c r="AD39" s="54">
        <v>8</v>
      </c>
      <c r="AE39" s="54">
        <v>13</v>
      </c>
      <c r="AF39" s="47">
        <f t="shared" si="6"/>
        <v>8</v>
      </c>
      <c r="AG39" s="47" t="str">
        <f t="shared" si="7"/>
        <v>15_8</v>
      </c>
      <c r="AH39" s="54">
        <v>2252</v>
      </c>
      <c r="AI39" s="78"/>
      <c r="AJ39" s="47">
        <v>15</v>
      </c>
      <c r="AK39" s="54">
        <v>8</v>
      </c>
      <c r="AL39" s="54">
        <v>13</v>
      </c>
      <c r="AM39" s="47">
        <f t="shared" si="8"/>
        <v>8</v>
      </c>
      <c r="AN39" s="47" t="str">
        <f t="shared" si="9"/>
        <v>15_8</v>
      </c>
      <c r="AO39" s="54">
        <v>2312</v>
      </c>
      <c r="AP39" s="466"/>
      <c r="AQ39" s="47">
        <v>15</v>
      </c>
      <c r="AR39" s="54">
        <v>8</v>
      </c>
      <c r="AS39" s="54">
        <v>13</v>
      </c>
      <c r="AT39" s="47">
        <f t="shared" si="10"/>
        <v>8</v>
      </c>
      <c r="AU39" s="47" t="str">
        <f t="shared" si="11"/>
        <v>15_8</v>
      </c>
      <c r="AV39" s="54">
        <v>2462</v>
      </c>
      <c r="AW39" s="466"/>
      <c r="AX39" s="47">
        <v>15</v>
      </c>
      <c r="AY39" s="54">
        <v>8</v>
      </c>
      <c r="AZ39" s="54">
        <v>13</v>
      </c>
      <c r="BA39" s="47">
        <f t="shared" si="12"/>
        <v>8</v>
      </c>
      <c r="BB39" s="47" t="str">
        <f t="shared" si="13"/>
        <v>15_8</v>
      </c>
      <c r="BC39" s="54">
        <v>2522</v>
      </c>
      <c r="BD39" s="466"/>
      <c r="BE39" s="47">
        <v>15</v>
      </c>
      <c r="BF39" s="54">
        <v>8</v>
      </c>
      <c r="BG39" s="54">
        <v>13</v>
      </c>
      <c r="BH39" s="47">
        <f t="shared" si="14"/>
        <v>8</v>
      </c>
      <c r="BI39" s="47" t="str">
        <f t="shared" si="15"/>
        <v>15_8</v>
      </c>
      <c r="BJ39" s="132">
        <v>2642</v>
      </c>
      <c r="BK39" s="132"/>
      <c r="BL39" s="47">
        <v>15</v>
      </c>
      <c r="BM39" s="54">
        <v>8</v>
      </c>
      <c r="BN39" s="54">
        <v>13</v>
      </c>
      <c r="BO39" s="47">
        <f t="shared" si="16"/>
        <v>8</v>
      </c>
      <c r="BP39" s="47" t="str">
        <f t="shared" si="17"/>
        <v>15_8</v>
      </c>
      <c r="BQ39" s="612">
        <v>2642.4885726157904</v>
      </c>
      <c r="BR39" s="610"/>
      <c r="BS39" s="47">
        <v>15</v>
      </c>
      <c r="BT39" s="54">
        <v>8</v>
      </c>
      <c r="BU39" s="54">
        <v>13</v>
      </c>
      <c r="BV39" s="47">
        <f t="shared" si="18"/>
        <v>8</v>
      </c>
      <c r="BW39" s="47" t="str">
        <f t="shared" si="19"/>
        <v>15_8</v>
      </c>
      <c r="BX39" s="612">
        <v>2668.9134583419482</v>
      </c>
      <c r="BY39" s="612"/>
      <c r="BZ39" s="47">
        <v>15</v>
      </c>
      <c r="CA39" s="54">
        <v>8</v>
      </c>
      <c r="CB39" s="54">
        <v>13</v>
      </c>
      <c r="CC39" s="47">
        <f t="shared" si="20"/>
        <v>8</v>
      </c>
      <c r="CD39" s="47" t="str">
        <f t="shared" si="21"/>
        <v>15_8</v>
      </c>
      <c r="CE39" s="612">
        <v>2728.9640111546419</v>
      </c>
      <c r="CF39" s="132"/>
      <c r="CG39" s="47">
        <v>15</v>
      </c>
      <c r="CH39" s="54">
        <v>8</v>
      </c>
      <c r="CI39" s="54">
        <v>13</v>
      </c>
      <c r="CJ39" s="47">
        <f t="shared" si="22"/>
        <v>8</v>
      </c>
      <c r="CK39" s="47" t="str">
        <f t="shared" si="23"/>
        <v>15_8</v>
      </c>
      <c r="CL39" s="132">
        <f t="shared" si="37"/>
        <v>2642.4885726157904</v>
      </c>
      <c r="CM39" s="132">
        <f t="shared" si="38"/>
        <v>2668.9134583419482</v>
      </c>
      <c r="CN39" s="132">
        <f t="shared" si="26"/>
        <v>2728.9640111546419</v>
      </c>
      <c r="CO39" s="132">
        <f t="shared" si="27"/>
        <v>2660.7052282132604</v>
      </c>
      <c r="CP39" s="42">
        <f t="shared" si="39"/>
        <v>17.055802744956797</v>
      </c>
      <c r="CQ39" s="5"/>
      <c r="CR39" s="5"/>
      <c r="CS39" s="5"/>
      <c r="CT39" s="5"/>
      <c r="CU39" s="5"/>
      <c r="CV39" s="5"/>
      <c r="CW39" s="5"/>
      <c r="CX39" s="5"/>
      <c r="CY39" s="5"/>
      <c r="CZ39" s="5"/>
      <c r="DA39" s="5"/>
      <c r="DB39" s="5"/>
      <c r="DC39" s="5"/>
      <c r="DD39" s="5"/>
      <c r="DE39" s="5"/>
      <c r="DF39" s="5"/>
      <c r="DG39" s="6"/>
    </row>
    <row r="40" spans="1:111" x14ac:dyDescent="0.25">
      <c r="A40" s="47">
        <v>15</v>
      </c>
      <c r="B40" s="54">
        <v>9</v>
      </c>
      <c r="C40" s="54">
        <v>14</v>
      </c>
      <c r="D40" s="47">
        <f t="shared" si="24"/>
        <v>9</v>
      </c>
      <c r="E40" s="47" t="str">
        <f t="shared" si="25"/>
        <v>15_9</v>
      </c>
      <c r="F40" s="54">
        <v>2154</v>
      </c>
      <c r="G40" s="1"/>
      <c r="H40" s="47">
        <v>15</v>
      </c>
      <c r="I40" s="54">
        <v>9</v>
      </c>
      <c r="J40" s="54">
        <v>14</v>
      </c>
      <c r="K40" s="47">
        <f t="shared" si="0"/>
        <v>9</v>
      </c>
      <c r="L40" s="47" t="str">
        <f t="shared" si="1"/>
        <v>15_9</v>
      </c>
      <c r="M40" s="54">
        <v>2218</v>
      </c>
      <c r="N40" s="78"/>
      <c r="O40" s="47">
        <v>15</v>
      </c>
      <c r="P40" s="54">
        <v>9</v>
      </c>
      <c r="Q40" s="54">
        <v>14</v>
      </c>
      <c r="R40" s="47">
        <f t="shared" si="2"/>
        <v>9</v>
      </c>
      <c r="S40" s="47" t="str">
        <f t="shared" si="3"/>
        <v>15_9</v>
      </c>
      <c r="T40" s="54">
        <v>2265</v>
      </c>
      <c r="U40" s="5"/>
      <c r="V40" s="47">
        <v>15</v>
      </c>
      <c r="W40" s="54">
        <v>9</v>
      </c>
      <c r="X40" s="54">
        <v>14</v>
      </c>
      <c r="Y40" s="47">
        <f t="shared" si="4"/>
        <v>9</v>
      </c>
      <c r="Z40" s="47" t="str">
        <f t="shared" si="5"/>
        <v>15_9</v>
      </c>
      <c r="AA40" s="54">
        <v>2265</v>
      </c>
      <c r="AB40" s="5"/>
      <c r="AC40" s="47">
        <v>15</v>
      </c>
      <c r="AD40" s="54">
        <v>9</v>
      </c>
      <c r="AE40" s="54">
        <v>14</v>
      </c>
      <c r="AF40" s="47">
        <f t="shared" si="6"/>
        <v>9</v>
      </c>
      <c r="AG40" s="47" t="str">
        <f t="shared" si="7"/>
        <v>15_9</v>
      </c>
      <c r="AH40" s="54">
        <v>2325</v>
      </c>
      <c r="AI40" s="78"/>
      <c r="AJ40" s="47">
        <v>15</v>
      </c>
      <c r="AK40" s="54">
        <v>9</v>
      </c>
      <c r="AL40" s="54">
        <v>14</v>
      </c>
      <c r="AM40" s="47">
        <f t="shared" si="8"/>
        <v>9</v>
      </c>
      <c r="AN40" s="47" t="str">
        <f t="shared" si="9"/>
        <v>15_9</v>
      </c>
      <c r="AO40" s="54">
        <v>2385</v>
      </c>
      <c r="AP40" s="466"/>
      <c r="AQ40" s="47">
        <v>15</v>
      </c>
      <c r="AR40" s="54">
        <v>9</v>
      </c>
      <c r="AS40" s="54">
        <v>14</v>
      </c>
      <c r="AT40" s="47">
        <f t="shared" si="10"/>
        <v>9</v>
      </c>
      <c r="AU40" s="47" t="str">
        <f t="shared" si="11"/>
        <v>15_9</v>
      </c>
      <c r="AV40" s="54">
        <v>2535</v>
      </c>
      <c r="AW40" s="466"/>
      <c r="AX40" s="47">
        <v>15</v>
      </c>
      <c r="AY40" s="54">
        <v>9</v>
      </c>
      <c r="AZ40" s="54">
        <v>14</v>
      </c>
      <c r="BA40" s="47">
        <f t="shared" si="12"/>
        <v>9</v>
      </c>
      <c r="BB40" s="47" t="str">
        <f t="shared" si="13"/>
        <v>15_9</v>
      </c>
      <c r="BC40" s="54">
        <v>2595</v>
      </c>
      <c r="BD40" s="466"/>
      <c r="BE40" s="47">
        <v>15</v>
      </c>
      <c r="BF40" s="54">
        <v>9</v>
      </c>
      <c r="BG40" s="54">
        <v>14</v>
      </c>
      <c r="BH40" s="47">
        <f t="shared" si="14"/>
        <v>9</v>
      </c>
      <c r="BI40" s="47" t="str">
        <f t="shared" si="15"/>
        <v>15_9</v>
      </c>
      <c r="BJ40" s="132">
        <v>2715</v>
      </c>
      <c r="BK40" s="132"/>
      <c r="BL40" s="47">
        <v>15</v>
      </c>
      <c r="BM40" s="54">
        <v>9</v>
      </c>
      <c r="BN40" s="54">
        <v>14</v>
      </c>
      <c r="BO40" s="47">
        <f t="shared" si="16"/>
        <v>9</v>
      </c>
      <c r="BP40" s="47" t="str">
        <f t="shared" si="17"/>
        <v>15_9</v>
      </c>
      <c r="BQ40" s="612">
        <v>2714.7233140572685</v>
      </c>
      <c r="BR40" s="610"/>
      <c r="BS40" s="47">
        <v>15</v>
      </c>
      <c r="BT40" s="54">
        <v>9</v>
      </c>
      <c r="BU40" s="54">
        <v>14</v>
      </c>
      <c r="BV40" s="47">
        <f t="shared" si="18"/>
        <v>9</v>
      </c>
      <c r="BW40" s="47" t="str">
        <f t="shared" si="19"/>
        <v>15_9</v>
      </c>
      <c r="BX40" s="612">
        <v>2741.870547197841</v>
      </c>
      <c r="BY40" s="612"/>
      <c r="BZ40" s="47">
        <v>15</v>
      </c>
      <c r="CA40" s="54">
        <v>9</v>
      </c>
      <c r="CB40" s="54">
        <v>14</v>
      </c>
      <c r="CC40" s="47">
        <f t="shared" si="20"/>
        <v>9</v>
      </c>
      <c r="CD40" s="47" t="str">
        <f t="shared" si="21"/>
        <v>15_9</v>
      </c>
      <c r="CE40" s="612">
        <v>2803.5626345097921</v>
      </c>
      <c r="CF40" s="132"/>
      <c r="CG40" s="47">
        <v>15</v>
      </c>
      <c r="CH40" s="54">
        <v>9</v>
      </c>
      <c r="CI40" s="54">
        <v>14</v>
      </c>
      <c r="CJ40" s="47">
        <f t="shared" si="22"/>
        <v>9</v>
      </c>
      <c r="CK40" s="47" t="str">
        <f t="shared" si="23"/>
        <v>15_9</v>
      </c>
      <c r="CL40" s="132">
        <f t="shared" si="37"/>
        <v>2714.7233140572685</v>
      </c>
      <c r="CM40" s="132">
        <f t="shared" si="38"/>
        <v>2741.870547197841</v>
      </c>
      <c r="CN40" s="132">
        <f t="shared" si="26"/>
        <v>2803.5626345097921</v>
      </c>
      <c r="CO40" s="132">
        <f t="shared" si="27"/>
        <v>2733.4379379035508</v>
      </c>
      <c r="CP40" s="42">
        <f t="shared" si="39"/>
        <v>17.522038063484299</v>
      </c>
      <c r="CQ40" s="5"/>
      <c r="CR40" s="5"/>
      <c r="CS40" s="5"/>
      <c r="CT40" s="5"/>
      <c r="CU40" s="5"/>
      <c r="CV40" s="5"/>
      <c r="CW40" s="5"/>
      <c r="CX40" s="5"/>
      <c r="CY40" s="5"/>
      <c r="CZ40" s="5"/>
      <c r="DA40" s="5"/>
      <c r="DB40" s="5"/>
      <c r="DC40" s="5"/>
      <c r="DD40" s="5"/>
      <c r="DE40" s="5"/>
      <c r="DF40" s="5"/>
      <c r="DG40" s="6"/>
    </row>
    <row r="41" spans="1:111" x14ac:dyDescent="0.25">
      <c r="A41" s="47">
        <v>19</v>
      </c>
      <c r="B41" s="54">
        <v>0</v>
      </c>
      <c r="C41" s="54">
        <v>3</v>
      </c>
      <c r="D41" s="47">
        <f t="shared" si="24"/>
        <v>0</v>
      </c>
      <c r="E41" s="47" t="str">
        <f t="shared" si="25"/>
        <v>19_0</v>
      </c>
      <c r="F41" s="54">
        <v>1557</v>
      </c>
      <c r="G41" s="1"/>
      <c r="H41" s="47">
        <v>19</v>
      </c>
      <c r="I41" s="54">
        <v>0</v>
      </c>
      <c r="J41" s="54">
        <v>3</v>
      </c>
      <c r="K41" s="47">
        <f t="shared" si="0"/>
        <v>0</v>
      </c>
      <c r="L41" s="47" t="str">
        <f t="shared" si="1"/>
        <v>19_0</v>
      </c>
      <c r="M41" s="54">
        <v>1604</v>
      </c>
      <c r="N41" s="78"/>
      <c r="O41" s="47">
        <v>19</v>
      </c>
      <c r="P41" s="54">
        <v>0</v>
      </c>
      <c r="Q41" s="54">
        <v>3</v>
      </c>
      <c r="R41" s="47">
        <f t="shared" si="2"/>
        <v>0</v>
      </c>
      <c r="S41" s="47" t="str">
        <f t="shared" si="3"/>
        <v>19_0</v>
      </c>
      <c r="T41" s="54">
        <v>1638</v>
      </c>
      <c r="U41" s="5"/>
      <c r="V41" s="47">
        <v>19</v>
      </c>
      <c r="W41" s="54">
        <v>0</v>
      </c>
      <c r="X41" s="54">
        <v>3</v>
      </c>
      <c r="Y41" s="47">
        <f t="shared" si="4"/>
        <v>0</v>
      </c>
      <c r="Z41" s="47" t="str">
        <f t="shared" si="5"/>
        <v>19_0</v>
      </c>
      <c r="AA41" s="54">
        <v>1638</v>
      </c>
      <c r="AB41" s="5"/>
      <c r="AC41" s="47">
        <v>19</v>
      </c>
      <c r="AD41" s="54">
        <v>0</v>
      </c>
      <c r="AE41" s="54">
        <v>3</v>
      </c>
      <c r="AF41" s="47">
        <f t="shared" si="6"/>
        <v>0</v>
      </c>
      <c r="AG41" s="47" t="str">
        <f t="shared" si="7"/>
        <v>19_0</v>
      </c>
      <c r="AH41" s="54">
        <v>1698</v>
      </c>
      <c r="AI41" s="78"/>
      <c r="AJ41" s="47">
        <v>19</v>
      </c>
      <c r="AK41" s="54">
        <v>0</v>
      </c>
      <c r="AL41" s="54">
        <v>3</v>
      </c>
      <c r="AM41" s="47">
        <f t="shared" si="8"/>
        <v>0</v>
      </c>
      <c r="AN41" s="47" t="str">
        <f t="shared" si="9"/>
        <v>19_0</v>
      </c>
      <c r="AO41" s="54">
        <v>1758</v>
      </c>
      <c r="AP41" s="466"/>
      <c r="AQ41" s="47">
        <v>19</v>
      </c>
      <c r="AR41" s="54">
        <v>0</v>
      </c>
      <c r="AS41" s="54">
        <v>3</v>
      </c>
      <c r="AT41" s="47">
        <f t="shared" si="10"/>
        <v>0</v>
      </c>
      <c r="AU41" s="47" t="str">
        <f t="shared" si="11"/>
        <v>19_0</v>
      </c>
      <c r="AV41" s="54">
        <v>1908</v>
      </c>
      <c r="AW41" s="466"/>
      <c r="AX41" s="47">
        <v>19</v>
      </c>
      <c r="AY41" s="54">
        <v>0</v>
      </c>
      <c r="AZ41" s="54">
        <v>3</v>
      </c>
      <c r="BA41" s="47">
        <f t="shared" si="12"/>
        <v>0</v>
      </c>
      <c r="BB41" s="47" t="str">
        <f t="shared" si="13"/>
        <v>19_0</v>
      </c>
      <c r="BC41" s="54">
        <v>1968</v>
      </c>
      <c r="BD41" s="466"/>
      <c r="BE41" s="47">
        <v>19</v>
      </c>
      <c r="BF41" s="54">
        <v>0</v>
      </c>
      <c r="BG41" s="54">
        <v>3</v>
      </c>
      <c r="BH41" s="47">
        <f t="shared" si="14"/>
        <v>0</v>
      </c>
      <c r="BI41" s="47" t="str">
        <f t="shared" si="15"/>
        <v>19_0</v>
      </c>
      <c r="BJ41" s="132">
        <v>2088</v>
      </c>
      <c r="BK41" s="132"/>
      <c r="BL41" s="47">
        <v>19</v>
      </c>
      <c r="BM41" s="54">
        <v>0</v>
      </c>
      <c r="BN41" s="54">
        <v>3</v>
      </c>
      <c r="BO41" s="47">
        <f t="shared" si="16"/>
        <v>0</v>
      </c>
      <c r="BP41" s="47" t="str">
        <f t="shared" si="17"/>
        <v>19_0</v>
      </c>
      <c r="BQ41" s="612">
        <v>2200</v>
      </c>
      <c r="BR41" s="610"/>
      <c r="BS41" s="47">
        <v>19</v>
      </c>
      <c r="BT41" s="54">
        <v>0</v>
      </c>
      <c r="BU41" s="54">
        <v>3</v>
      </c>
      <c r="BV41" s="47">
        <f t="shared" si="18"/>
        <v>0</v>
      </c>
      <c r="BW41" s="47" t="str">
        <f t="shared" si="19"/>
        <v>19_0</v>
      </c>
      <c r="BX41" s="612">
        <v>2348</v>
      </c>
      <c r="BY41" s="612"/>
      <c r="BZ41" s="47">
        <v>19</v>
      </c>
      <c r="CA41" s="54">
        <v>0</v>
      </c>
      <c r="CB41" s="54">
        <v>3</v>
      </c>
      <c r="CC41" s="47">
        <f t="shared" si="20"/>
        <v>0</v>
      </c>
      <c r="CD41" s="47" t="str">
        <f t="shared" si="21"/>
        <v>19_0</v>
      </c>
      <c r="CE41" s="612">
        <v>2348</v>
      </c>
      <c r="CF41" s="132"/>
      <c r="CG41" s="47">
        <v>19</v>
      </c>
      <c r="CH41" s="54">
        <v>0</v>
      </c>
      <c r="CI41" s="54">
        <v>3</v>
      </c>
      <c r="CJ41" s="47">
        <f t="shared" si="22"/>
        <v>0</v>
      </c>
      <c r="CK41" s="47" t="str">
        <f t="shared" si="23"/>
        <v>19_0</v>
      </c>
      <c r="CL41" s="132">
        <f t="shared" si="37"/>
        <v>2200</v>
      </c>
      <c r="CM41" s="132">
        <f t="shared" si="38"/>
        <v>2348</v>
      </c>
      <c r="CN41" s="132">
        <f t="shared" si="26"/>
        <v>2348</v>
      </c>
      <c r="CO41" s="132">
        <f t="shared" si="27"/>
        <v>2274</v>
      </c>
      <c r="CP41" s="42">
        <f t="shared" si="39"/>
        <v>14.576923076923077</v>
      </c>
      <c r="CQ41" s="5"/>
      <c r="CR41" s="5"/>
      <c r="CS41" s="5"/>
      <c r="CT41" s="5"/>
      <c r="CU41" s="5"/>
      <c r="CV41" s="5"/>
      <c r="CW41" s="5"/>
      <c r="CX41" s="5"/>
      <c r="CY41" s="5"/>
      <c r="CZ41" s="5"/>
      <c r="DA41" s="5"/>
      <c r="DB41" s="5"/>
      <c r="DC41" s="5"/>
      <c r="DD41" s="5"/>
      <c r="DE41" s="5"/>
      <c r="DF41" s="5"/>
      <c r="DG41" s="6"/>
    </row>
    <row r="42" spans="1:111" x14ac:dyDescent="0.25">
      <c r="A42" s="47">
        <v>19</v>
      </c>
      <c r="B42" s="54">
        <v>1</v>
      </c>
      <c r="C42" s="54">
        <v>4</v>
      </c>
      <c r="D42" s="47">
        <f t="shared" si="24"/>
        <v>1</v>
      </c>
      <c r="E42" s="47" t="str">
        <f t="shared" si="25"/>
        <v>19_1</v>
      </c>
      <c r="F42" s="54">
        <v>1618</v>
      </c>
      <c r="G42" s="1"/>
      <c r="H42" s="47">
        <v>19</v>
      </c>
      <c r="I42" s="54">
        <v>1</v>
      </c>
      <c r="J42" s="54">
        <v>4</v>
      </c>
      <c r="K42" s="47">
        <f t="shared" si="0"/>
        <v>1</v>
      </c>
      <c r="L42" s="47" t="str">
        <f t="shared" si="1"/>
        <v>19_1</v>
      </c>
      <c r="M42" s="54">
        <v>1667</v>
      </c>
      <c r="N42" s="78"/>
      <c r="O42" s="47">
        <v>19</v>
      </c>
      <c r="P42" s="54">
        <v>1</v>
      </c>
      <c r="Q42" s="54">
        <v>4</v>
      </c>
      <c r="R42" s="47">
        <f t="shared" si="2"/>
        <v>1</v>
      </c>
      <c r="S42" s="47" t="str">
        <f t="shared" si="3"/>
        <v>19_1</v>
      </c>
      <c r="T42" s="54">
        <v>1702</v>
      </c>
      <c r="U42" s="5"/>
      <c r="V42" s="47">
        <v>19</v>
      </c>
      <c r="W42" s="54">
        <v>1</v>
      </c>
      <c r="X42" s="54">
        <v>4</v>
      </c>
      <c r="Y42" s="47">
        <f t="shared" si="4"/>
        <v>1</v>
      </c>
      <c r="Z42" s="47" t="str">
        <f t="shared" si="5"/>
        <v>19_1</v>
      </c>
      <c r="AA42" s="54">
        <v>1702</v>
      </c>
      <c r="AB42" s="5"/>
      <c r="AC42" s="47">
        <v>19</v>
      </c>
      <c r="AD42" s="54">
        <v>1</v>
      </c>
      <c r="AE42" s="54">
        <v>4</v>
      </c>
      <c r="AF42" s="47">
        <f t="shared" si="6"/>
        <v>1</v>
      </c>
      <c r="AG42" s="47" t="str">
        <f t="shared" si="7"/>
        <v>19_1</v>
      </c>
      <c r="AH42" s="54">
        <v>1762</v>
      </c>
      <c r="AI42" s="78"/>
      <c r="AJ42" s="47">
        <v>19</v>
      </c>
      <c r="AK42" s="54">
        <v>1</v>
      </c>
      <c r="AL42" s="54">
        <v>4</v>
      </c>
      <c r="AM42" s="47">
        <f t="shared" si="8"/>
        <v>1</v>
      </c>
      <c r="AN42" s="47" t="str">
        <f t="shared" si="9"/>
        <v>19_1</v>
      </c>
      <c r="AO42" s="54">
        <v>1822</v>
      </c>
      <c r="AP42" s="466"/>
      <c r="AQ42" s="47">
        <v>19</v>
      </c>
      <c r="AR42" s="54">
        <v>1</v>
      </c>
      <c r="AS42" s="54">
        <v>4</v>
      </c>
      <c r="AT42" s="47">
        <f t="shared" si="10"/>
        <v>1</v>
      </c>
      <c r="AU42" s="47" t="str">
        <f t="shared" si="11"/>
        <v>19_1</v>
      </c>
      <c r="AV42" s="54">
        <v>1972</v>
      </c>
      <c r="AW42" s="466"/>
      <c r="AX42" s="47">
        <v>19</v>
      </c>
      <c r="AY42" s="54">
        <v>1</v>
      </c>
      <c r="AZ42" s="54">
        <v>4</v>
      </c>
      <c r="BA42" s="47">
        <f t="shared" si="12"/>
        <v>1</v>
      </c>
      <c r="BB42" s="47" t="str">
        <f t="shared" si="13"/>
        <v>19_1</v>
      </c>
      <c r="BC42" s="54">
        <v>2032</v>
      </c>
      <c r="BD42" s="466"/>
      <c r="BE42" s="47">
        <v>19</v>
      </c>
      <c r="BF42" s="54">
        <v>1</v>
      </c>
      <c r="BG42" s="54">
        <v>4</v>
      </c>
      <c r="BH42" s="47">
        <f t="shared" si="14"/>
        <v>1</v>
      </c>
      <c r="BI42" s="47" t="str">
        <f t="shared" si="15"/>
        <v>19_1</v>
      </c>
      <c r="BJ42" s="132">
        <v>2152</v>
      </c>
      <c r="BK42" s="132"/>
      <c r="BL42" s="47">
        <v>19</v>
      </c>
      <c r="BM42" s="54">
        <v>1</v>
      </c>
      <c r="BN42" s="54">
        <v>4</v>
      </c>
      <c r="BO42" s="47">
        <f t="shared" si="16"/>
        <v>1</v>
      </c>
      <c r="BP42" s="47" t="str">
        <f t="shared" si="17"/>
        <v>19_1</v>
      </c>
      <c r="BQ42" s="612">
        <v>2200</v>
      </c>
      <c r="BR42" s="610"/>
      <c r="BS42" s="47">
        <v>19</v>
      </c>
      <c r="BT42" s="54">
        <v>1</v>
      </c>
      <c r="BU42" s="54">
        <v>4</v>
      </c>
      <c r="BV42" s="47">
        <f t="shared" si="18"/>
        <v>1</v>
      </c>
      <c r="BW42" s="47" t="str">
        <f t="shared" si="19"/>
        <v>19_1</v>
      </c>
      <c r="BX42" s="612">
        <v>2348</v>
      </c>
      <c r="BY42" s="612"/>
      <c r="BZ42" s="47">
        <v>19</v>
      </c>
      <c r="CA42" s="54">
        <v>1</v>
      </c>
      <c r="CB42" s="54">
        <v>4</v>
      </c>
      <c r="CC42" s="47">
        <f t="shared" si="20"/>
        <v>1</v>
      </c>
      <c r="CD42" s="47" t="str">
        <f t="shared" si="21"/>
        <v>19_1</v>
      </c>
      <c r="CE42" s="612">
        <v>2348</v>
      </c>
      <c r="CF42" s="132"/>
      <c r="CG42" s="47">
        <v>19</v>
      </c>
      <c r="CH42" s="54">
        <v>1</v>
      </c>
      <c r="CI42" s="54">
        <v>4</v>
      </c>
      <c r="CJ42" s="47">
        <f t="shared" si="22"/>
        <v>1</v>
      </c>
      <c r="CK42" s="47" t="str">
        <f t="shared" si="23"/>
        <v>19_1</v>
      </c>
      <c r="CL42" s="132">
        <f t="shared" si="37"/>
        <v>2200</v>
      </c>
      <c r="CM42" s="132">
        <f t="shared" si="38"/>
        <v>2348</v>
      </c>
      <c r="CN42" s="132">
        <f t="shared" si="26"/>
        <v>2348</v>
      </c>
      <c r="CO42" s="132">
        <f t="shared" si="27"/>
        <v>2274</v>
      </c>
      <c r="CP42" s="42">
        <f t="shared" si="39"/>
        <v>14.576923076923077</v>
      </c>
      <c r="CQ42" s="5"/>
      <c r="CR42" s="5"/>
      <c r="CS42" s="5"/>
      <c r="CT42" s="5"/>
      <c r="CU42" s="5"/>
      <c r="CV42" s="5"/>
      <c r="CW42" s="5"/>
      <c r="CX42" s="5"/>
      <c r="CY42" s="5"/>
      <c r="CZ42" s="5"/>
      <c r="DA42" s="5"/>
      <c r="DB42" s="5"/>
      <c r="DC42" s="5"/>
      <c r="DD42" s="5"/>
      <c r="DE42" s="5"/>
      <c r="DF42" s="5"/>
      <c r="DG42" s="6"/>
    </row>
    <row r="43" spans="1:111" x14ac:dyDescent="0.25">
      <c r="A43" s="47">
        <v>19</v>
      </c>
      <c r="B43" s="54">
        <v>2</v>
      </c>
      <c r="C43" s="54">
        <v>5</v>
      </c>
      <c r="D43" s="47">
        <f t="shared" si="24"/>
        <v>2</v>
      </c>
      <c r="E43" s="47" t="str">
        <f t="shared" si="25"/>
        <v>19_2</v>
      </c>
      <c r="F43" s="54">
        <v>1677</v>
      </c>
      <c r="G43" s="1"/>
      <c r="H43" s="47">
        <v>19</v>
      </c>
      <c r="I43" s="54">
        <v>2</v>
      </c>
      <c r="J43" s="54">
        <v>5</v>
      </c>
      <c r="K43" s="47">
        <f t="shared" si="0"/>
        <v>2</v>
      </c>
      <c r="L43" s="47" t="str">
        <f t="shared" si="1"/>
        <v>19_2</v>
      </c>
      <c r="M43" s="54">
        <v>1728</v>
      </c>
      <c r="N43" s="5"/>
      <c r="O43" s="47">
        <v>19</v>
      </c>
      <c r="P43" s="54">
        <v>2</v>
      </c>
      <c r="Q43" s="54">
        <v>5</v>
      </c>
      <c r="R43" s="47">
        <f t="shared" si="2"/>
        <v>2</v>
      </c>
      <c r="S43" s="47" t="str">
        <f t="shared" si="3"/>
        <v>19_2</v>
      </c>
      <c r="T43" s="54">
        <v>1764</v>
      </c>
      <c r="U43" s="5"/>
      <c r="V43" s="47">
        <v>19</v>
      </c>
      <c r="W43" s="54">
        <v>2</v>
      </c>
      <c r="X43" s="54">
        <v>5</v>
      </c>
      <c r="Y43" s="47">
        <f t="shared" si="4"/>
        <v>2</v>
      </c>
      <c r="Z43" s="47" t="str">
        <f t="shared" si="5"/>
        <v>19_2</v>
      </c>
      <c r="AA43" s="54">
        <v>1764</v>
      </c>
      <c r="AB43" s="5"/>
      <c r="AC43" s="47">
        <v>19</v>
      </c>
      <c r="AD43" s="54">
        <v>2</v>
      </c>
      <c r="AE43" s="54">
        <v>5</v>
      </c>
      <c r="AF43" s="47">
        <f t="shared" si="6"/>
        <v>2</v>
      </c>
      <c r="AG43" s="47" t="str">
        <f t="shared" si="7"/>
        <v>19_2</v>
      </c>
      <c r="AH43" s="54">
        <v>1824</v>
      </c>
      <c r="AI43" s="5"/>
      <c r="AJ43" s="47">
        <v>19</v>
      </c>
      <c r="AK43" s="54">
        <v>2</v>
      </c>
      <c r="AL43" s="54">
        <v>5</v>
      </c>
      <c r="AM43" s="47">
        <f t="shared" si="8"/>
        <v>2</v>
      </c>
      <c r="AN43" s="47" t="str">
        <f t="shared" si="9"/>
        <v>19_2</v>
      </c>
      <c r="AO43" s="54">
        <v>1884</v>
      </c>
      <c r="AP43" s="466"/>
      <c r="AQ43" s="47">
        <v>19</v>
      </c>
      <c r="AR43" s="54">
        <v>2</v>
      </c>
      <c r="AS43" s="54">
        <v>5</v>
      </c>
      <c r="AT43" s="47">
        <f t="shared" si="10"/>
        <v>2</v>
      </c>
      <c r="AU43" s="47" t="str">
        <f t="shared" si="11"/>
        <v>19_2</v>
      </c>
      <c r="AV43" s="54">
        <v>2034</v>
      </c>
      <c r="AW43" s="466"/>
      <c r="AX43" s="47">
        <v>19</v>
      </c>
      <c r="AY43" s="54">
        <v>2</v>
      </c>
      <c r="AZ43" s="54">
        <v>5</v>
      </c>
      <c r="BA43" s="47">
        <f t="shared" si="12"/>
        <v>2</v>
      </c>
      <c r="BB43" s="47" t="str">
        <f t="shared" si="13"/>
        <v>19_2</v>
      </c>
      <c r="BC43" s="54">
        <v>2094</v>
      </c>
      <c r="BD43" s="466"/>
      <c r="BE43" s="47">
        <v>19</v>
      </c>
      <c r="BF43" s="54">
        <v>2</v>
      </c>
      <c r="BG43" s="54">
        <v>5</v>
      </c>
      <c r="BH43" s="47">
        <f t="shared" si="14"/>
        <v>2</v>
      </c>
      <c r="BI43" s="47" t="str">
        <f t="shared" si="15"/>
        <v>19_2</v>
      </c>
      <c r="BJ43" s="132">
        <v>2214</v>
      </c>
      <c r="BK43" s="132"/>
      <c r="BL43" s="47">
        <v>19</v>
      </c>
      <c r="BM43" s="54">
        <v>2</v>
      </c>
      <c r="BN43" s="54">
        <v>5</v>
      </c>
      <c r="BO43" s="47">
        <f t="shared" si="16"/>
        <v>2</v>
      </c>
      <c r="BP43" s="47" t="str">
        <f t="shared" si="17"/>
        <v>19_2</v>
      </c>
      <c r="BQ43" s="612">
        <v>2214.0052199742913</v>
      </c>
      <c r="BR43" s="610"/>
      <c r="BS43" s="47">
        <v>19</v>
      </c>
      <c r="BT43" s="54">
        <v>2</v>
      </c>
      <c r="BU43" s="54">
        <v>5</v>
      </c>
      <c r="BV43" s="47">
        <f t="shared" si="18"/>
        <v>2</v>
      </c>
      <c r="BW43" s="47" t="str">
        <f t="shared" si="19"/>
        <v>19_2</v>
      </c>
      <c r="BX43" s="612">
        <v>2348</v>
      </c>
      <c r="BY43" s="612"/>
      <c r="BZ43" s="47">
        <v>19</v>
      </c>
      <c r="CA43" s="54">
        <v>2</v>
      </c>
      <c r="CB43" s="54">
        <v>5</v>
      </c>
      <c r="CC43" s="47">
        <f t="shared" si="20"/>
        <v>2</v>
      </c>
      <c r="CD43" s="47" t="str">
        <f t="shared" si="21"/>
        <v>19_2</v>
      </c>
      <c r="CE43" s="612">
        <v>2348</v>
      </c>
      <c r="CF43" s="132"/>
      <c r="CG43" s="47">
        <v>19</v>
      </c>
      <c r="CH43" s="54">
        <v>2</v>
      </c>
      <c r="CI43" s="54">
        <v>5</v>
      </c>
      <c r="CJ43" s="47">
        <f t="shared" si="22"/>
        <v>2</v>
      </c>
      <c r="CK43" s="47" t="str">
        <f t="shared" si="23"/>
        <v>19_2</v>
      </c>
      <c r="CL43" s="132">
        <f t="shared" si="37"/>
        <v>2214.0052199742913</v>
      </c>
      <c r="CM43" s="132">
        <f t="shared" si="38"/>
        <v>2348</v>
      </c>
      <c r="CN43" s="132">
        <f t="shared" si="26"/>
        <v>2348</v>
      </c>
      <c r="CO43" s="132">
        <f t="shared" si="27"/>
        <v>2281.0026099871457</v>
      </c>
      <c r="CP43" s="42">
        <f t="shared" si="39"/>
        <v>14.621811602481703</v>
      </c>
      <c r="CQ43" s="5"/>
      <c r="CR43" s="5"/>
      <c r="CS43" s="5"/>
      <c r="CT43" s="5"/>
      <c r="CU43" s="5"/>
      <c r="CV43" s="5"/>
      <c r="CW43" s="5"/>
      <c r="CX43" s="5"/>
      <c r="CY43" s="5"/>
      <c r="CZ43" s="5"/>
      <c r="DA43" s="5"/>
      <c r="DB43" s="5"/>
      <c r="DC43" s="5"/>
      <c r="DD43" s="5"/>
      <c r="DE43" s="5"/>
      <c r="DF43" s="5"/>
      <c r="DG43" s="6"/>
    </row>
    <row r="44" spans="1:111" x14ac:dyDescent="0.25">
      <c r="A44" s="47">
        <v>20</v>
      </c>
      <c r="B44" s="54">
        <v>0</v>
      </c>
      <c r="C44" s="54">
        <v>6</v>
      </c>
      <c r="D44" s="47">
        <f t="shared" si="24"/>
        <v>0</v>
      </c>
      <c r="E44" s="47" t="str">
        <f t="shared" si="25"/>
        <v>20_0</v>
      </c>
      <c r="F44" s="54">
        <v>1710</v>
      </c>
      <c r="G44" s="1"/>
      <c r="H44" s="47">
        <v>20</v>
      </c>
      <c r="I44" s="54">
        <v>0</v>
      </c>
      <c r="J44" s="54">
        <v>6</v>
      </c>
      <c r="K44" s="47">
        <f t="shared" si="0"/>
        <v>0</v>
      </c>
      <c r="L44" s="47" t="str">
        <f t="shared" si="1"/>
        <v>20_0</v>
      </c>
      <c r="M44" s="54">
        <v>1761</v>
      </c>
      <c r="N44" s="73"/>
      <c r="O44" s="47">
        <v>20</v>
      </c>
      <c r="P44" s="54">
        <v>0</v>
      </c>
      <c r="Q44" s="54">
        <v>6</v>
      </c>
      <c r="R44" s="47">
        <f t="shared" si="2"/>
        <v>0</v>
      </c>
      <c r="S44" s="47" t="str">
        <f t="shared" si="3"/>
        <v>20_0</v>
      </c>
      <c r="T44" s="54">
        <v>1798</v>
      </c>
      <c r="U44" s="5"/>
      <c r="V44" s="47">
        <v>20</v>
      </c>
      <c r="W44" s="54">
        <v>0</v>
      </c>
      <c r="X44" s="54">
        <v>6</v>
      </c>
      <c r="Y44" s="47">
        <f t="shared" si="4"/>
        <v>0</v>
      </c>
      <c r="Z44" s="47" t="str">
        <f t="shared" si="5"/>
        <v>20_0</v>
      </c>
      <c r="AA44" s="54">
        <v>1798</v>
      </c>
      <c r="AB44" s="5"/>
      <c r="AC44" s="47">
        <v>20</v>
      </c>
      <c r="AD44" s="54">
        <v>0</v>
      </c>
      <c r="AE44" s="54">
        <v>6</v>
      </c>
      <c r="AF44" s="47">
        <f t="shared" si="6"/>
        <v>0</v>
      </c>
      <c r="AG44" s="47" t="str">
        <f t="shared" si="7"/>
        <v>20_0</v>
      </c>
      <c r="AH44" s="54">
        <v>1858</v>
      </c>
      <c r="AI44" s="73"/>
      <c r="AJ44" s="47">
        <v>20</v>
      </c>
      <c r="AK44" s="54">
        <v>0</v>
      </c>
      <c r="AL44" s="54">
        <v>6</v>
      </c>
      <c r="AM44" s="47">
        <f t="shared" si="8"/>
        <v>0</v>
      </c>
      <c r="AN44" s="47" t="str">
        <f t="shared" si="9"/>
        <v>20_0</v>
      </c>
      <c r="AO44" s="54">
        <v>1918</v>
      </c>
      <c r="AP44" s="466"/>
      <c r="AQ44" s="47">
        <v>20</v>
      </c>
      <c r="AR44" s="54">
        <v>0</v>
      </c>
      <c r="AS44" s="54">
        <v>6</v>
      </c>
      <c r="AT44" s="47">
        <f t="shared" si="10"/>
        <v>0</v>
      </c>
      <c r="AU44" s="47" t="str">
        <f t="shared" si="11"/>
        <v>20_0</v>
      </c>
      <c r="AV44" s="54">
        <v>2068</v>
      </c>
      <c r="AW44" s="466"/>
      <c r="AX44" s="47">
        <v>20</v>
      </c>
      <c r="AY44" s="54">
        <v>0</v>
      </c>
      <c r="AZ44" s="54">
        <v>6</v>
      </c>
      <c r="BA44" s="47">
        <f t="shared" si="12"/>
        <v>0</v>
      </c>
      <c r="BB44" s="47" t="str">
        <f t="shared" si="13"/>
        <v>20_0</v>
      </c>
      <c r="BC44" s="54">
        <v>2128</v>
      </c>
      <c r="BD44" s="466"/>
      <c r="BE44" s="47">
        <v>20</v>
      </c>
      <c r="BF44" s="54">
        <v>0</v>
      </c>
      <c r="BG44" s="54">
        <v>6</v>
      </c>
      <c r="BH44" s="47">
        <f t="shared" si="14"/>
        <v>0</v>
      </c>
      <c r="BI44" s="47" t="str">
        <f t="shared" si="15"/>
        <v>20_0</v>
      </c>
      <c r="BJ44" s="132">
        <v>2248</v>
      </c>
      <c r="BK44" s="132"/>
      <c r="BL44" s="47">
        <v>20</v>
      </c>
      <c r="BM44" s="54">
        <v>0</v>
      </c>
      <c r="BN44" s="54">
        <v>6</v>
      </c>
      <c r="BO44" s="47">
        <f t="shared" si="16"/>
        <v>0</v>
      </c>
      <c r="BP44" s="47" t="str">
        <f t="shared" si="17"/>
        <v>20_0</v>
      </c>
      <c r="BQ44" s="612">
        <v>2248.4808920259065</v>
      </c>
      <c r="BR44" s="610"/>
      <c r="BS44" s="47">
        <v>20</v>
      </c>
      <c r="BT44" s="54">
        <v>0</v>
      </c>
      <c r="BU44" s="54">
        <v>6</v>
      </c>
      <c r="BV44" s="47">
        <f t="shared" si="18"/>
        <v>0</v>
      </c>
      <c r="BW44" s="47" t="str">
        <f t="shared" si="19"/>
        <v>20_0</v>
      </c>
      <c r="BX44" s="612">
        <v>2348</v>
      </c>
      <c r="BY44" s="612"/>
      <c r="BZ44" s="47">
        <v>20</v>
      </c>
      <c r="CA44" s="54">
        <v>0</v>
      </c>
      <c r="CB44" s="54">
        <v>6</v>
      </c>
      <c r="CC44" s="47">
        <f t="shared" si="20"/>
        <v>0</v>
      </c>
      <c r="CD44" s="47" t="str">
        <f t="shared" si="21"/>
        <v>20_0</v>
      </c>
      <c r="CE44" s="612">
        <v>2348</v>
      </c>
      <c r="CF44" s="132"/>
      <c r="CG44" s="47">
        <v>20</v>
      </c>
      <c r="CH44" s="54">
        <v>0</v>
      </c>
      <c r="CI44" s="54">
        <v>6</v>
      </c>
      <c r="CJ44" s="47">
        <f t="shared" si="22"/>
        <v>0</v>
      </c>
      <c r="CK44" s="47" t="str">
        <f t="shared" si="23"/>
        <v>20_0</v>
      </c>
      <c r="CL44" s="132">
        <f t="shared" si="37"/>
        <v>2248.4808920259065</v>
      </c>
      <c r="CM44" s="132">
        <f t="shared" si="38"/>
        <v>2348</v>
      </c>
      <c r="CN44" s="132">
        <f t="shared" si="26"/>
        <v>2348</v>
      </c>
      <c r="CO44" s="132">
        <f t="shared" si="27"/>
        <v>2298.2404460129533</v>
      </c>
      <c r="CP44" s="42">
        <f t="shared" si="39"/>
        <v>14.732310551365085</v>
      </c>
      <c r="CQ44" s="5"/>
      <c r="CR44" s="5"/>
      <c r="CS44" s="5"/>
      <c r="CT44" s="5"/>
      <c r="CU44" s="5"/>
      <c r="CV44" s="5"/>
      <c r="CW44" s="5"/>
      <c r="CX44" s="5"/>
      <c r="CY44" s="5"/>
      <c r="CZ44" s="5"/>
      <c r="DA44" s="5"/>
      <c r="DB44" s="5"/>
      <c r="DC44" s="5"/>
      <c r="DD44" s="5"/>
      <c r="DE44" s="5"/>
      <c r="DF44" s="5"/>
      <c r="DG44" s="6"/>
    </row>
    <row r="45" spans="1:111" x14ac:dyDescent="0.25">
      <c r="A45" s="47">
        <v>20</v>
      </c>
      <c r="B45" s="54">
        <v>1</v>
      </c>
      <c r="C45" s="54">
        <v>7</v>
      </c>
      <c r="D45" s="47">
        <f t="shared" si="24"/>
        <v>1</v>
      </c>
      <c r="E45" s="47" t="str">
        <f t="shared" si="25"/>
        <v>20_1</v>
      </c>
      <c r="F45" s="54">
        <v>1755</v>
      </c>
      <c r="G45" s="1"/>
      <c r="H45" s="47">
        <v>20</v>
      </c>
      <c r="I45" s="54">
        <v>1</v>
      </c>
      <c r="J45" s="54">
        <v>7</v>
      </c>
      <c r="K45" s="47">
        <f t="shared" si="0"/>
        <v>1</v>
      </c>
      <c r="L45" s="47" t="str">
        <f t="shared" si="1"/>
        <v>20_1</v>
      </c>
      <c r="M45" s="54">
        <v>1808</v>
      </c>
      <c r="N45" s="78"/>
      <c r="O45" s="47">
        <v>20</v>
      </c>
      <c r="P45" s="54">
        <v>1</v>
      </c>
      <c r="Q45" s="54">
        <v>7</v>
      </c>
      <c r="R45" s="47">
        <f t="shared" si="2"/>
        <v>1</v>
      </c>
      <c r="S45" s="47" t="str">
        <f t="shared" si="3"/>
        <v>20_1</v>
      </c>
      <c r="T45" s="54">
        <v>1846</v>
      </c>
      <c r="U45" s="5"/>
      <c r="V45" s="47">
        <v>20</v>
      </c>
      <c r="W45" s="54">
        <v>1</v>
      </c>
      <c r="X45" s="54">
        <v>7</v>
      </c>
      <c r="Y45" s="47">
        <f t="shared" si="4"/>
        <v>1</v>
      </c>
      <c r="Z45" s="47" t="str">
        <f t="shared" si="5"/>
        <v>20_1</v>
      </c>
      <c r="AA45" s="54">
        <v>1846</v>
      </c>
      <c r="AB45" s="5"/>
      <c r="AC45" s="47">
        <v>20</v>
      </c>
      <c r="AD45" s="54">
        <v>1</v>
      </c>
      <c r="AE45" s="54">
        <v>7</v>
      </c>
      <c r="AF45" s="47">
        <f t="shared" si="6"/>
        <v>1</v>
      </c>
      <c r="AG45" s="47" t="str">
        <f t="shared" si="7"/>
        <v>20_1</v>
      </c>
      <c r="AH45" s="54">
        <v>1906</v>
      </c>
      <c r="AI45" s="78"/>
      <c r="AJ45" s="47">
        <v>20</v>
      </c>
      <c r="AK45" s="54">
        <v>1</v>
      </c>
      <c r="AL45" s="54">
        <v>7</v>
      </c>
      <c r="AM45" s="47">
        <f t="shared" si="8"/>
        <v>1</v>
      </c>
      <c r="AN45" s="47" t="str">
        <f t="shared" si="9"/>
        <v>20_1</v>
      </c>
      <c r="AO45" s="54">
        <v>1966</v>
      </c>
      <c r="AP45" s="466"/>
      <c r="AQ45" s="47">
        <v>20</v>
      </c>
      <c r="AR45" s="54">
        <v>1</v>
      </c>
      <c r="AS45" s="54">
        <v>7</v>
      </c>
      <c r="AT45" s="47">
        <f t="shared" si="10"/>
        <v>1</v>
      </c>
      <c r="AU45" s="47" t="str">
        <f t="shared" si="11"/>
        <v>20_1</v>
      </c>
      <c r="AV45" s="54">
        <v>2116</v>
      </c>
      <c r="AW45" s="466"/>
      <c r="AX45" s="47">
        <v>20</v>
      </c>
      <c r="AY45" s="54">
        <v>1</v>
      </c>
      <c r="AZ45" s="54">
        <v>7</v>
      </c>
      <c r="BA45" s="47">
        <f t="shared" si="12"/>
        <v>1</v>
      </c>
      <c r="BB45" s="47" t="str">
        <f t="shared" si="13"/>
        <v>20_1</v>
      </c>
      <c r="BC45" s="54">
        <v>2176</v>
      </c>
      <c r="BD45" s="466"/>
      <c r="BE45" s="47">
        <v>20</v>
      </c>
      <c r="BF45" s="54">
        <v>1</v>
      </c>
      <c r="BG45" s="54">
        <v>7</v>
      </c>
      <c r="BH45" s="47">
        <f t="shared" si="14"/>
        <v>1</v>
      </c>
      <c r="BI45" s="47" t="str">
        <f t="shared" si="15"/>
        <v>20_1</v>
      </c>
      <c r="BJ45" s="132">
        <v>2296</v>
      </c>
      <c r="BK45" s="132"/>
      <c r="BL45" s="47">
        <v>20</v>
      </c>
      <c r="BM45" s="54">
        <v>1</v>
      </c>
      <c r="BN45" s="54">
        <v>7</v>
      </c>
      <c r="BO45" s="47">
        <f t="shared" si="16"/>
        <v>1</v>
      </c>
      <c r="BP45" s="47" t="str">
        <f t="shared" si="17"/>
        <v>20_1</v>
      </c>
      <c r="BQ45" s="612">
        <v>2296.0901534305181</v>
      </c>
      <c r="BR45" s="610"/>
      <c r="BS45" s="47">
        <v>20</v>
      </c>
      <c r="BT45" s="54">
        <v>1</v>
      </c>
      <c r="BU45" s="54">
        <v>7</v>
      </c>
      <c r="BV45" s="47">
        <f t="shared" si="18"/>
        <v>1</v>
      </c>
      <c r="BW45" s="47" t="str">
        <f t="shared" si="19"/>
        <v>20_1</v>
      </c>
      <c r="BX45" s="612">
        <v>2348</v>
      </c>
      <c r="BY45" s="612"/>
      <c r="BZ45" s="47">
        <v>20</v>
      </c>
      <c r="CA45" s="54">
        <v>1</v>
      </c>
      <c r="CB45" s="54">
        <v>7</v>
      </c>
      <c r="CC45" s="47">
        <f t="shared" si="20"/>
        <v>1</v>
      </c>
      <c r="CD45" s="47" t="str">
        <f t="shared" si="21"/>
        <v>20_1</v>
      </c>
      <c r="CE45" s="612">
        <v>2371.2297037015319</v>
      </c>
      <c r="CF45" s="132"/>
      <c r="CG45" s="47">
        <v>20</v>
      </c>
      <c r="CH45" s="54">
        <v>1</v>
      </c>
      <c r="CI45" s="54">
        <v>7</v>
      </c>
      <c r="CJ45" s="47">
        <f t="shared" si="22"/>
        <v>1</v>
      </c>
      <c r="CK45" s="47" t="str">
        <f t="shared" si="23"/>
        <v>20_1</v>
      </c>
      <c r="CL45" s="132">
        <f t="shared" si="37"/>
        <v>2296.0901534305181</v>
      </c>
      <c r="CM45" s="132">
        <f t="shared" si="38"/>
        <v>2348</v>
      </c>
      <c r="CN45" s="132">
        <f t="shared" si="26"/>
        <v>2371.2297037015319</v>
      </c>
      <c r="CO45" s="132">
        <f t="shared" si="27"/>
        <v>2323.9808853570535</v>
      </c>
      <c r="CP45" s="42">
        <f t="shared" si="39"/>
        <v>14.897313367673419</v>
      </c>
      <c r="CQ45" s="5"/>
      <c r="CR45" s="5"/>
      <c r="CS45" s="5"/>
      <c r="CT45" s="5"/>
      <c r="CU45" s="5"/>
      <c r="CV45" s="5"/>
      <c r="CW45" s="5"/>
      <c r="CX45" s="5"/>
      <c r="CY45" s="5"/>
      <c r="CZ45" s="5"/>
      <c r="DA45" s="5"/>
      <c r="DB45" s="5"/>
      <c r="DC45" s="5"/>
      <c r="DD45" s="5"/>
      <c r="DE45" s="5"/>
      <c r="DF45" s="5"/>
      <c r="DG45" s="6"/>
    </row>
    <row r="46" spans="1:111" x14ac:dyDescent="0.25">
      <c r="A46" s="47">
        <v>20</v>
      </c>
      <c r="B46" s="54">
        <v>2</v>
      </c>
      <c r="C46" s="54">
        <v>8</v>
      </c>
      <c r="D46" s="47">
        <f t="shared" si="24"/>
        <v>2</v>
      </c>
      <c r="E46" s="47" t="str">
        <f t="shared" si="25"/>
        <v>20_2</v>
      </c>
      <c r="F46" s="54">
        <v>1800</v>
      </c>
      <c r="G46" s="1"/>
      <c r="H46" s="47">
        <v>20</v>
      </c>
      <c r="I46" s="54">
        <v>2</v>
      </c>
      <c r="J46" s="54">
        <v>8</v>
      </c>
      <c r="K46" s="47">
        <f t="shared" si="0"/>
        <v>2</v>
      </c>
      <c r="L46" s="47" t="str">
        <f t="shared" si="1"/>
        <v>20_2</v>
      </c>
      <c r="M46" s="54">
        <v>1854</v>
      </c>
      <c r="N46" s="78"/>
      <c r="O46" s="47">
        <v>20</v>
      </c>
      <c r="P46" s="54">
        <v>2</v>
      </c>
      <c r="Q46" s="54">
        <v>8</v>
      </c>
      <c r="R46" s="47">
        <f t="shared" si="2"/>
        <v>2</v>
      </c>
      <c r="S46" s="47" t="str">
        <f t="shared" si="3"/>
        <v>20_2</v>
      </c>
      <c r="T46" s="54">
        <v>1893</v>
      </c>
      <c r="U46" s="5"/>
      <c r="V46" s="47">
        <v>20</v>
      </c>
      <c r="W46" s="54">
        <v>2</v>
      </c>
      <c r="X46" s="54">
        <v>8</v>
      </c>
      <c r="Y46" s="47">
        <f t="shared" si="4"/>
        <v>2</v>
      </c>
      <c r="Z46" s="47" t="str">
        <f t="shared" si="5"/>
        <v>20_2</v>
      </c>
      <c r="AA46" s="54">
        <v>1893</v>
      </c>
      <c r="AB46" s="5"/>
      <c r="AC46" s="47">
        <v>20</v>
      </c>
      <c r="AD46" s="54">
        <v>2</v>
      </c>
      <c r="AE46" s="54">
        <v>8</v>
      </c>
      <c r="AF46" s="47">
        <f t="shared" si="6"/>
        <v>2</v>
      </c>
      <c r="AG46" s="47" t="str">
        <f t="shared" si="7"/>
        <v>20_2</v>
      </c>
      <c r="AH46" s="54">
        <v>1953</v>
      </c>
      <c r="AI46" s="78"/>
      <c r="AJ46" s="47">
        <v>20</v>
      </c>
      <c r="AK46" s="54">
        <v>2</v>
      </c>
      <c r="AL46" s="54">
        <v>8</v>
      </c>
      <c r="AM46" s="47">
        <f t="shared" si="8"/>
        <v>2</v>
      </c>
      <c r="AN46" s="47" t="str">
        <f t="shared" si="9"/>
        <v>20_2</v>
      </c>
      <c r="AO46" s="54">
        <v>2013</v>
      </c>
      <c r="AP46" s="466"/>
      <c r="AQ46" s="47">
        <v>20</v>
      </c>
      <c r="AR46" s="54">
        <v>2</v>
      </c>
      <c r="AS46" s="54">
        <v>8</v>
      </c>
      <c r="AT46" s="47">
        <f t="shared" si="10"/>
        <v>2</v>
      </c>
      <c r="AU46" s="47" t="str">
        <f t="shared" si="11"/>
        <v>20_2</v>
      </c>
      <c r="AV46" s="54">
        <v>2163</v>
      </c>
      <c r="AW46" s="466"/>
      <c r="AX46" s="47">
        <v>20</v>
      </c>
      <c r="AY46" s="54">
        <v>2</v>
      </c>
      <c r="AZ46" s="54">
        <v>8</v>
      </c>
      <c r="BA46" s="47">
        <f t="shared" si="12"/>
        <v>2</v>
      </c>
      <c r="BB46" s="47" t="str">
        <f t="shared" si="13"/>
        <v>20_2</v>
      </c>
      <c r="BC46" s="54">
        <v>2223</v>
      </c>
      <c r="BD46" s="466"/>
      <c r="BE46" s="47">
        <v>20</v>
      </c>
      <c r="BF46" s="54">
        <v>2</v>
      </c>
      <c r="BG46" s="54">
        <v>8</v>
      </c>
      <c r="BH46" s="47">
        <f t="shared" si="14"/>
        <v>2</v>
      </c>
      <c r="BI46" s="47" t="str">
        <f t="shared" si="15"/>
        <v>20_2</v>
      </c>
      <c r="BJ46" s="132">
        <v>2343</v>
      </c>
      <c r="BK46" s="132"/>
      <c r="BL46" s="47">
        <v>20</v>
      </c>
      <c r="BM46" s="54">
        <v>2</v>
      </c>
      <c r="BN46" s="54">
        <v>8</v>
      </c>
      <c r="BO46" s="47">
        <f t="shared" si="16"/>
        <v>2</v>
      </c>
      <c r="BP46" s="47" t="str">
        <f t="shared" si="17"/>
        <v>20_2</v>
      </c>
      <c r="BQ46" s="612">
        <v>2342.8785655005659</v>
      </c>
      <c r="BR46" s="610"/>
      <c r="BS46" s="47">
        <v>20</v>
      </c>
      <c r="BT46" s="54">
        <v>2</v>
      </c>
      <c r="BU46" s="54">
        <v>8</v>
      </c>
      <c r="BV46" s="47">
        <f t="shared" si="18"/>
        <v>2</v>
      </c>
      <c r="BW46" s="47" t="str">
        <f t="shared" si="19"/>
        <v>20_2</v>
      </c>
      <c r="BX46" s="612">
        <v>2366.3073511555717</v>
      </c>
      <c r="BY46" s="612"/>
      <c r="BZ46" s="47">
        <v>20</v>
      </c>
      <c r="CA46" s="54">
        <v>2</v>
      </c>
      <c r="CB46" s="54">
        <v>8</v>
      </c>
      <c r="CC46" s="47">
        <f t="shared" si="20"/>
        <v>2</v>
      </c>
      <c r="CD46" s="47" t="str">
        <f t="shared" si="21"/>
        <v>20_2</v>
      </c>
      <c r="CE46" s="612">
        <v>2419.5492665565721</v>
      </c>
      <c r="CF46" s="132"/>
      <c r="CG46" s="47">
        <v>20</v>
      </c>
      <c r="CH46" s="54">
        <v>2</v>
      </c>
      <c r="CI46" s="54">
        <v>8</v>
      </c>
      <c r="CJ46" s="47">
        <f t="shared" si="22"/>
        <v>2</v>
      </c>
      <c r="CK46" s="47" t="str">
        <f t="shared" si="23"/>
        <v>20_2</v>
      </c>
      <c r="CL46" s="132">
        <f t="shared" si="37"/>
        <v>2342.8785655005659</v>
      </c>
      <c r="CM46" s="132">
        <f t="shared" si="38"/>
        <v>2366.3073511555717</v>
      </c>
      <c r="CN46" s="132">
        <f t="shared" si="26"/>
        <v>2419.5492665565721</v>
      </c>
      <c r="CO46" s="132">
        <f t="shared" si="27"/>
        <v>2359.0297846114859</v>
      </c>
      <c r="CP46" s="42">
        <f t="shared" si="39"/>
        <v>15.121985798791576</v>
      </c>
      <c r="CQ46" s="5"/>
      <c r="CR46" s="5"/>
      <c r="CS46" s="5"/>
      <c r="CT46" s="5"/>
      <c r="CU46" s="5"/>
      <c r="CV46" s="5"/>
      <c r="CW46" s="5"/>
      <c r="CX46" s="5"/>
      <c r="CY46" s="5"/>
      <c r="CZ46" s="5"/>
      <c r="DA46" s="5"/>
      <c r="DB46" s="5"/>
      <c r="DC46" s="5"/>
      <c r="DD46" s="5"/>
      <c r="DE46" s="5"/>
      <c r="DF46" s="5"/>
      <c r="DG46" s="6"/>
    </row>
    <row r="47" spans="1:111" x14ac:dyDescent="0.25">
      <c r="A47" s="47">
        <v>20</v>
      </c>
      <c r="B47" s="54">
        <v>3</v>
      </c>
      <c r="C47" s="54">
        <v>9</v>
      </c>
      <c r="D47" s="47">
        <f t="shared" si="24"/>
        <v>3</v>
      </c>
      <c r="E47" s="47" t="str">
        <f t="shared" si="25"/>
        <v>20_3</v>
      </c>
      <c r="F47" s="54">
        <v>1847</v>
      </c>
      <c r="G47" s="1"/>
      <c r="H47" s="47">
        <v>20</v>
      </c>
      <c r="I47" s="54">
        <v>3</v>
      </c>
      <c r="J47" s="54">
        <v>9</v>
      </c>
      <c r="K47" s="47">
        <f t="shared" si="0"/>
        <v>3</v>
      </c>
      <c r="L47" s="47" t="str">
        <f t="shared" si="1"/>
        <v>20_3</v>
      </c>
      <c r="M47" s="54">
        <v>1902</v>
      </c>
      <c r="N47" s="78"/>
      <c r="O47" s="47">
        <v>20</v>
      </c>
      <c r="P47" s="54">
        <v>3</v>
      </c>
      <c r="Q47" s="54">
        <v>9</v>
      </c>
      <c r="R47" s="47">
        <f t="shared" si="2"/>
        <v>3</v>
      </c>
      <c r="S47" s="47" t="str">
        <f t="shared" si="3"/>
        <v>20_3</v>
      </c>
      <c r="T47" s="54">
        <v>1942</v>
      </c>
      <c r="U47" s="5"/>
      <c r="V47" s="47">
        <v>20</v>
      </c>
      <c r="W47" s="54">
        <v>3</v>
      </c>
      <c r="X47" s="54">
        <v>9</v>
      </c>
      <c r="Y47" s="47">
        <f t="shared" si="4"/>
        <v>3</v>
      </c>
      <c r="Z47" s="47" t="str">
        <f t="shared" si="5"/>
        <v>20_3</v>
      </c>
      <c r="AA47" s="54">
        <v>1942</v>
      </c>
      <c r="AB47" s="5"/>
      <c r="AC47" s="47">
        <v>20</v>
      </c>
      <c r="AD47" s="54">
        <v>3</v>
      </c>
      <c r="AE47" s="54">
        <v>9</v>
      </c>
      <c r="AF47" s="47">
        <f t="shared" si="6"/>
        <v>3</v>
      </c>
      <c r="AG47" s="47" t="str">
        <f t="shared" si="7"/>
        <v>20_3</v>
      </c>
      <c r="AH47" s="54">
        <v>2002</v>
      </c>
      <c r="AI47" s="78"/>
      <c r="AJ47" s="47">
        <v>20</v>
      </c>
      <c r="AK47" s="54">
        <v>3</v>
      </c>
      <c r="AL47" s="54">
        <v>9</v>
      </c>
      <c r="AM47" s="47">
        <f t="shared" si="8"/>
        <v>3</v>
      </c>
      <c r="AN47" s="47" t="str">
        <f t="shared" si="9"/>
        <v>20_3</v>
      </c>
      <c r="AO47" s="54">
        <v>2062</v>
      </c>
      <c r="AP47" s="466"/>
      <c r="AQ47" s="47">
        <v>20</v>
      </c>
      <c r="AR47" s="54">
        <v>3</v>
      </c>
      <c r="AS47" s="54">
        <v>9</v>
      </c>
      <c r="AT47" s="47">
        <f t="shared" si="10"/>
        <v>3</v>
      </c>
      <c r="AU47" s="47" t="str">
        <f t="shared" si="11"/>
        <v>20_3</v>
      </c>
      <c r="AV47" s="54">
        <v>2212</v>
      </c>
      <c r="AW47" s="466"/>
      <c r="AX47" s="47">
        <v>20</v>
      </c>
      <c r="AY47" s="54">
        <v>3</v>
      </c>
      <c r="AZ47" s="54">
        <v>9</v>
      </c>
      <c r="BA47" s="47">
        <f t="shared" si="12"/>
        <v>3</v>
      </c>
      <c r="BB47" s="47" t="str">
        <f t="shared" si="13"/>
        <v>20_3</v>
      </c>
      <c r="BC47" s="54">
        <v>2272</v>
      </c>
      <c r="BD47" s="466"/>
      <c r="BE47" s="47">
        <v>20</v>
      </c>
      <c r="BF47" s="54">
        <v>3</v>
      </c>
      <c r="BG47" s="54">
        <v>9</v>
      </c>
      <c r="BH47" s="47">
        <f t="shared" si="14"/>
        <v>3</v>
      </c>
      <c r="BI47" s="47" t="str">
        <f t="shared" si="15"/>
        <v>20_3</v>
      </c>
      <c r="BJ47" s="132">
        <v>2392</v>
      </c>
      <c r="BK47" s="132"/>
      <c r="BL47" s="47">
        <v>20</v>
      </c>
      <c r="BM47" s="54">
        <v>3</v>
      </c>
      <c r="BN47" s="54">
        <v>9</v>
      </c>
      <c r="BO47" s="47">
        <f t="shared" si="16"/>
        <v>3</v>
      </c>
      <c r="BP47" s="47" t="str">
        <f t="shared" si="17"/>
        <v>20_3</v>
      </c>
      <c r="BQ47" s="612">
        <v>2392.1295255743021</v>
      </c>
      <c r="BR47" s="610"/>
      <c r="BS47" s="47">
        <v>20</v>
      </c>
      <c r="BT47" s="54">
        <v>3</v>
      </c>
      <c r="BU47" s="54">
        <v>9</v>
      </c>
      <c r="BV47" s="47">
        <f t="shared" si="18"/>
        <v>3</v>
      </c>
      <c r="BW47" s="47" t="str">
        <f t="shared" si="19"/>
        <v>20_3</v>
      </c>
      <c r="BX47" s="612">
        <v>2416.0508208300453</v>
      </c>
      <c r="BY47" s="612"/>
      <c r="BZ47" s="47">
        <v>20</v>
      </c>
      <c r="CA47" s="54">
        <v>3</v>
      </c>
      <c r="CB47" s="54">
        <v>9</v>
      </c>
      <c r="CC47" s="47">
        <f t="shared" si="20"/>
        <v>3</v>
      </c>
      <c r="CD47" s="47" t="str">
        <f t="shared" si="21"/>
        <v>20_3</v>
      </c>
      <c r="CE47" s="612">
        <v>2470.4119642987212</v>
      </c>
      <c r="CF47" s="132"/>
      <c r="CG47" s="47">
        <v>20</v>
      </c>
      <c r="CH47" s="54">
        <v>3</v>
      </c>
      <c r="CI47" s="54">
        <v>9</v>
      </c>
      <c r="CJ47" s="47">
        <f t="shared" si="22"/>
        <v>3</v>
      </c>
      <c r="CK47" s="47" t="str">
        <f t="shared" si="23"/>
        <v>20_3</v>
      </c>
      <c r="CL47" s="132">
        <f t="shared" si="37"/>
        <v>2392.1295255743021</v>
      </c>
      <c r="CM47" s="132">
        <f t="shared" si="38"/>
        <v>2416.0508208300453</v>
      </c>
      <c r="CN47" s="132">
        <f t="shared" si="26"/>
        <v>2470.4119642987212</v>
      </c>
      <c r="CO47" s="132">
        <f t="shared" si="27"/>
        <v>2408.62026849123</v>
      </c>
      <c r="CP47" s="42">
        <f t="shared" si="39"/>
        <v>15.439873515969424</v>
      </c>
      <c r="CQ47" s="5"/>
      <c r="CR47" s="5"/>
      <c r="CS47" s="5"/>
      <c r="CT47" s="5"/>
      <c r="CU47" s="5"/>
      <c r="CV47" s="5"/>
      <c r="CW47" s="5"/>
      <c r="CX47" s="5"/>
      <c r="CY47" s="5"/>
      <c r="CZ47" s="5"/>
      <c r="DA47" s="5"/>
      <c r="DB47" s="5"/>
      <c r="DC47" s="5"/>
      <c r="DD47" s="5"/>
      <c r="DE47" s="5"/>
      <c r="DF47" s="5"/>
      <c r="DG47" s="6"/>
    </row>
    <row r="48" spans="1:111" x14ac:dyDescent="0.25">
      <c r="A48" s="47">
        <v>20</v>
      </c>
      <c r="B48" s="54">
        <v>4</v>
      </c>
      <c r="C48" s="54">
        <v>10</v>
      </c>
      <c r="D48" s="47">
        <f t="shared" si="24"/>
        <v>4</v>
      </c>
      <c r="E48" s="47" t="str">
        <f t="shared" si="25"/>
        <v>20_4</v>
      </c>
      <c r="F48" s="54">
        <v>1898</v>
      </c>
      <c r="G48" s="1"/>
      <c r="H48" s="47">
        <v>20</v>
      </c>
      <c r="I48" s="54">
        <v>4</v>
      </c>
      <c r="J48" s="54">
        <v>10</v>
      </c>
      <c r="K48" s="47">
        <f t="shared" si="0"/>
        <v>4</v>
      </c>
      <c r="L48" s="47" t="str">
        <f t="shared" si="1"/>
        <v>20_4</v>
      </c>
      <c r="M48" s="54">
        <v>1955</v>
      </c>
      <c r="N48" s="78"/>
      <c r="O48" s="47">
        <v>20</v>
      </c>
      <c r="P48" s="54">
        <v>4</v>
      </c>
      <c r="Q48" s="54">
        <v>10</v>
      </c>
      <c r="R48" s="47">
        <f t="shared" si="2"/>
        <v>4</v>
      </c>
      <c r="S48" s="47" t="str">
        <f t="shared" si="3"/>
        <v>20_4</v>
      </c>
      <c r="T48" s="54">
        <v>1996</v>
      </c>
      <c r="U48" s="5"/>
      <c r="V48" s="47">
        <v>20</v>
      </c>
      <c r="W48" s="54">
        <v>4</v>
      </c>
      <c r="X48" s="54">
        <v>10</v>
      </c>
      <c r="Y48" s="47">
        <f t="shared" si="4"/>
        <v>4</v>
      </c>
      <c r="Z48" s="47" t="str">
        <f t="shared" si="5"/>
        <v>20_4</v>
      </c>
      <c r="AA48" s="54">
        <v>1996</v>
      </c>
      <c r="AB48" s="5"/>
      <c r="AC48" s="47">
        <v>20</v>
      </c>
      <c r="AD48" s="54">
        <v>4</v>
      </c>
      <c r="AE48" s="54">
        <v>10</v>
      </c>
      <c r="AF48" s="47">
        <f t="shared" si="6"/>
        <v>4</v>
      </c>
      <c r="AG48" s="47" t="str">
        <f t="shared" si="7"/>
        <v>20_4</v>
      </c>
      <c r="AH48" s="54">
        <v>2056</v>
      </c>
      <c r="AI48" s="78"/>
      <c r="AJ48" s="47">
        <v>20</v>
      </c>
      <c r="AK48" s="54">
        <v>4</v>
      </c>
      <c r="AL48" s="54">
        <v>10</v>
      </c>
      <c r="AM48" s="47">
        <f t="shared" si="8"/>
        <v>4</v>
      </c>
      <c r="AN48" s="47" t="str">
        <f t="shared" si="9"/>
        <v>20_4</v>
      </c>
      <c r="AO48" s="54">
        <v>2116</v>
      </c>
      <c r="AP48" s="466"/>
      <c r="AQ48" s="47">
        <v>20</v>
      </c>
      <c r="AR48" s="54">
        <v>4</v>
      </c>
      <c r="AS48" s="54">
        <v>10</v>
      </c>
      <c r="AT48" s="47">
        <f t="shared" si="10"/>
        <v>4</v>
      </c>
      <c r="AU48" s="47" t="str">
        <f t="shared" si="11"/>
        <v>20_4</v>
      </c>
      <c r="AV48" s="54">
        <v>2266</v>
      </c>
      <c r="AW48" s="466"/>
      <c r="AX48" s="47">
        <v>20</v>
      </c>
      <c r="AY48" s="54">
        <v>4</v>
      </c>
      <c r="AZ48" s="54">
        <v>10</v>
      </c>
      <c r="BA48" s="47">
        <f t="shared" si="12"/>
        <v>4</v>
      </c>
      <c r="BB48" s="47" t="str">
        <f t="shared" si="13"/>
        <v>20_4</v>
      </c>
      <c r="BC48" s="54">
        <v>2326</v>
      </c>
      <c r="BD48" s="466"/>
      <c r="BE48" s="47">
        <v>20</v>
      </c>
      <c r="BF48" s="54">
        <v>4</v>
      </c>
      <c r="BG48" s="54">
        <v>10</v>
      </c>
      <c r="BH48" s="47">
        <f t="shared" si="14"/>
        <v>4</v>
      </c>
      <c r="BI48" s="47" t="str">
        <f t="shared" si="15"/>
        <v>20_4</v>
      </c>
      <c r="BJ48" s="132">
        <v>2446</v>
      </c>
      <c r="BK48" s="132"/>
      <c r="BL48" s="47">
        <v>20</v>
      </c>
      <c r="BM48" s="54">
        <v>4</v>
      </c>
      <c r="BN48" s="54">
        <v>10</v>
      </c>
      <c r="BO48" s="47">
        <f t="shared" si="16"/>
        <v>4</v>
      </c>
      <c r="BP48" s="47" t="str">
        <f t="shared" si="17"/>
        <v>20_4</v>
      </c>
      <c r="BQ48" s="612">
        <v>2446.3055816554106</v>
      </c>
      <c r="BR48" s="610"/>
      <c r="BS48" s="47">
        <v>20</v>
      </c>
      <c r="BT48" s="54">
        <v>4</v>
      </c>
      <c r="BU48" s="54">
        <v>10</v>
      </c>
      <c r="BV48" s="47">
        <f t="shared" si="18"/>
        <v>4</v>
      </c>
      <c r="BW48" s="47" t="str">
        <f t="shared" si="19"/>
        <v>20_4</v>
      </c>
      <c r="BX48" s="612">
        <v>2470.7686374719647</v>
      </c>
      <c r="BY48" s="612"/>
      <c r="BZ48" s="47">
        <v>20</v>
      </c>
      <c r="CA48" s="54">
        <v>4</v>
      </c>
      <c r="CB48" s="54">
        <v>10</v>
      </c>
      <c r="CC48" s="47">
        <f t="shared" si="20"/>
        <v>4</v>
      </c>
      <c r="CD48" s="47" t="str">
        <f t="shared" si="21"/>
        <v>20_4</v>
      </c>
      <c r="CE48" s="612">
        <v>2526.3609318150839</v>
      </c>
      <c r="CF48" s="132"/>
      <c r="CG48" s="47">
        <v>20</v>
      </c>
      <c r="CH48" s="54">
        <v>4</v>
      </c>
      <c r="CI48" s="54">
        <v>10</v>
      </c>
      <c r="CJ48" s="47">
        <f t="shared" si="22"/>
        <v>4</v>
      </c>
      <c r="CK48" s="47" t="str">
        <f t="shared" si="23"/>
        <v>20_4</v>
      </c>
      <c r="CL48" s="132">
        <f t="shared" si="37"/>
        <v>2446.3055816554106</v>
      </c>
      <c r="CM48" s="132">
        <f t="shared" si="38"/>
        <v>2470.7686374719647</v>
      </c>
      <c r="CN48" s="132">
        <f t="shared" si="26"/>
        <v>2526.3609318150839</v>
      </c>
      <c r="CO48" s="132">
        <f t="shared" si="27"/>
        <v>2463.1698007589475</v>
      </c>
      <c r="CP48" s="42">
        <f t="shared" si="39"/>
        <v>15.789550004865049</v>
      </c>
      <c r="CQ48" s="5"/>
      <c r="CR48" s="5"/>
      <c r="CS48" s="5"/>
      <c r="CT48" s="5"/>
      <c r="CU48" s="5"/>
      <c r="CV48" s="5"/>
      <c r="CW48" s="5"/>
      <c r="CX48" s="5"/>
      <c r="CY48" s="5"/>
      <c r="CZ48" s="5"/>
      <c r="DA48" s="5"/>
      <c r="DB48" s="5"/>
      <c r="DC48" s="5"/>
      <c r="DD48" s="5"/>
      <c r="DE48" s="5"/>
      <c r="DF48" s="5"/>
      <c r="DG48" s="6"/>
    </row>
    <row r="49" spans="1:111" x14ac:dyDescent="0.25">
      <c r="A49" s="47">
        <v>20</v>
      </c>
      <c r="B49" s="54">
        <v>5</v>
      </c>
      <c r="C49" s="54">
        <v>11</v>
      </c>
      <c r="D49" s="47">
        <f t="shared" si="24"/>
        <v>5</v>
      </c>
      <c r="E49" s="47" t="str">
        <f t="shared" si="25"/>
        <v>20_5</v>
      </c>
      <c r="F49" s="54">
        <v>1956</v>
      </c>
      <c r="G49" s="1"/>
      <c r="H49" s="47">
        <v>20</v>
      </c>
      <c r="I49" s="54">
        <v>5</v>
      </c>
      <c r="J49" s="54">
        <v>11</v>
      </c>
      <c r="K49" s="47">
        <f t="shared" si="0"/>
        <v>5</v>
      </c>
      <c r="L49" s="47" t="str">
        <f t="shared" si="1"/>
        <v>20_5</v>
      </c>
      <c r="M49" s="54">
        <v>2015</v>
      </c>
      <c r="N49" s="78"/>
      <c r="O49" s="47">
        <v>20</v>
      </c>
      <c r="P49" s="54">
        <v>5</v>
      </c>
      <c r="Q49" s="54">
        <v>11</v>
      </c>
      <c r="R49" s="47">
        <f t="shared" si="2"/>
        <v>5</v>
      </c>
      <c r="S49" s="47" t="str">
        <f t="shared" si="3"/>
        <v>20_5</v>
      </c>
      <c r="T49" s="54">
        <v>2057</v>
      </c>
      <c r="U49" s="5"/>
      <c r="V49" s="47">
        <v>20</v>
      </c>
      <c r="W49" s="54">
        <v>5</v>
      </c>
      <c r="X49" s="54">
        <v>11</v>
      </c>
      <c r="Y49" s="47">
        <f t="shared" si="4"/>
        <v>5</v>
      </c>
      <c r="Z49" s="47" t="str">
        <f t="shared" si="5"/>
        <v>20_5</v>
      </c>
      <c r="AA49" s="54">
        <v>2057</v>
      </c>
      <c r="AB49" s="5"/>
      <c r="AC49" s="47">
        <v>20</v>
      </c>
      <c r="AD49" s="54">
        <v>5</v>
      </c>
      <c r="AE49" s="54">
        <v>11</v>
      </c>
      <c r="AF49" s="47">
        <f t="shared" si="6"/>
        <v>5</v>
      </c>
      <c r="AG49" s="47" t="str">
        <f t="shared" si="7"/>
        <v>20_5</v>
      </c>
      <c r="AH49" s="54">
        <v>2117</v>
      </c>
      <c r="AI49" s="78"/>
      <c r="AJ49" s="47">
        <v>20</v>
      </c>
      <c r="AK49" s="54">
        <v>5</v>
      </c>
      <c r="AL49" s="54">
        <v>11</v>
      </c>
      <c r="AM49" s="47">
        <f t="shared" si="8"/>
        <v>5</v>
      </c>
      <c r="AN49" s="47" t="str">
        <f t="shared" si="9"/>
        <v>20_5</v>
      </c>
      <c r="AO49" s="54">
        <v>2177</v>
      </c>
      <c r="AP49" s="466"/>
      <c r="AQ49" s="47">
        <v>20</v>
      </c>
      <c r="AR49" s="54">
        <v>5</v>
      </c>
      <c r="AS49" s="54">
        <v>11</v>
      </c>
      <c r="AT49" s="47">
        <f t="shared" si="10"/>
        <v>5</v>
      </c>
      <c r="AU49" s="47" t="str">
        <f t="shared" si="11"/>
        <v>20_5</v>
      </c>
      <c r="AV49" s="54">
        <v>2327</v>
      </c>
      <c r="AW49" s="466"/>
      <c r="AX49" s="47">
        <v>20</v>
      </c>
      <c r="AY49" s="54">
        <v>5</v>
      </c>
      <c r="AZ49" s="54">
        <v>11</v>
      </c>
      <c r="BA49" s="47">
        <f t="shared" si="12"/>
        <v>5</v>
      </c>
      <c r="BB49" s="47" t="str">
        <f t="shared" si="13"/>
        <v>20_5</v>
      </c>
      <c r="BC49" s="54">
        <v>2387</v>
      </c>
      <c r="BD49" s="466"/>
      <c r="BE49" s="47">
        <v>20</v>
      </c>
      <c r="BF49" s="54">
        <v>5</v>
      </c>
      <c r="BG49" s="54">
        <v>11</v>
      </c>
      <c r="BH49" s="47">
        <f t="shared" si="14"/>
        <v>5</v>
      </c>
      <c r="BI49" s="47" t="str">
        <f t="shared" si="15"/>
        <v>20_5</v>
      </c>
      <c r="BJ49" s="132">
        <v>2507</v>
      </c>
      <c r="BK49" s="132"/>
      <c r="BL49" s="47">
        <v>20</v>
      </c>
      <c r="BM49" s="54">
        <v>5</v>
      </c>
      <c r="BN49" s="54">
        <v>11</v>
      </c>
      <c r="BO49" s="47">
        <f t="shared" si="16"/>
        <v>5</v>
      </c>
      <c r="BP49" s="47" t="str">
        <f t="shared" si="17"/>
        <v>20_5</v>
      </c>
      <c r="BQ49" s="612">
        <v>2507.0484324130184</v>
      </c>
      <c r="BR49" s="610"/>
      <c r="BS49" s="47">
        <v>20</v>
      </c>
      <c r="BT49" s="54">
        <v>5</v>
      </c>
      <c r="BU49" s="54">
        <v>11</v>
      </c>
      <c r="BV49" s="47">
        <f t="shared" si="18"/>
        <v>5</v>
      </c>
      <c r="BW49" s="47" t="str">
        <f t="shared" si="19"/>
        <v>20_5</v>
      </c>
      <c r="BX49" s="612">
        <v>2532.1189167371485</v>
      </c>
      <c r="BY49" s="612"/>
      <c r="BZ49" s="47">
        <v>20</v>
      </c>
      <c r="CA49" s="54">
        <v>5</v>
      </c>
      <c r="CB49" s="54">
        <v>11</v>
      </c>
      <c r="CC49" s="47">
        <f t="shared" si="20"/>
        <v>5</v>
      </c>
      <c r="CD49" s="47" t="str">
        <f t="shared" si="21"/>
        <v>20_5</v>
      </c>
      <c r="CE49" s="612">
        <v>2589.0915923637344</v>
      </c>
      <c r="CF49" s="132"/>
      <c r="CG49" s="47">
        <v>20</v>
      </c>
      <c r="CH49" s="54">
        <v>5</v>
      </c>
      <c r="CI49" s="54">
        <v>11</v>
      </c>
      <c r="CJ49" s="47">
        <f t="shared" si="22"/>
        <v>5</v>
      </c>
      <c r="CK49" s="47" t="str">
        <f t="shared" si="23"/>
        <v>20_5</v>
      </c>
      <c r="CL49" s="132">
        <f t="shared" si="37"/>
        <v>2507.0484324130184</v>
      </c>
      <c r="CM49" s="132">
        <f t="shared" si="38"/>
        <v>2532.1189167371485</v>
      </c>
      <c r="CN49" s="132">
        <f t="shared" si="26"/>
        <v>2589.0915923637344</v>
      </c>
      <c r="CO49" s="132">
        <f t="shared" si="27"/>
        <v>2524.3313975439655</v>
      </c>
      <c r="CP49" s="42">
        <f t="shared" si="39"/>
        <v>16.181611522717727</v>
      </c>
      <c r="CQ49" s="5"/>
      <c r="CR49" s="5"/>
      <c r="CS49" s="5"/>
      <c r="CT49" s="5"/>
      <c r="CU49" s="5"/>
      <c r="CV49" s="5"/>
      <c r="CW49" s="5"/>
      <c r="CX49" s="5"/>
      <c r="CY49" s="5"/>
      <c r="CZ49" s="5"/>
      <c r="DA49" s="5"/>
      <c r="DB49" s="5"/>
      <c r="DC49" s="5"/>
      <c r="DD49" s="5"/>
      <c r="DE49" s="5"/>
      <c r="DF49" s="5"/>
      <c r="DG49" s="6"/>
    </row>
    <row r="50" spans="1:111" x14ac:dyDescent="0.25">
      <c r="A50" s="47">
        <v>20</v>
      </c>
      <c r="B50" s="54">
        <v>6</v>
      </c>
      <c r="C50" s="54">
        <v>12</v>
      </c>
      <c r="D50" s="47">
        <f t="shared" si="24"/>
        <v>6</v>
      </c>
      <c r="E50" s="47" t="str">
        <f t="shared" si="25"/>
        <v>20_6</v>
      </c>
      <c r="F50" s="54">
        <v>2017</v>
      </c>
      <c r="G50" s="1"/>
      <c r="H50" s="47">
        <v>20</v>
      </c>
      <c r="I50" s="54">
        <v>6</v>
      </c>
      <c r="J50" s="54">
        <v>12</v>
      </c>
      <c r="K50" s="47">
        <f t="shared" si="0"/>
        <v>6</v>
      </c>
      <c r="L50" s="47" t="str">
        <f t="shared" si="1"/>
        <v>20_6</v>
      </c>
      <c r="M50" s="54">
        <v>2077</v>
      </c>
      <c r="N50" s="78"/>
      <c r="O50" s="47">
        <v>20</v>
      </c>
      <c r="P50" s="54">
        <v>6</v>
      </c>
      <c r="Q50" s="54">
        <v>12</v>
      </c>
      <c r="R50" s="47">
        <f t="shared" si="2"/>
        <v>6</v>
      </c>
      <c r="S50" s="47" t="str">
        <f t="shared" si="3"/>
        <v>20_6</v>
      </c>
      <c r="T50" s="54">
        <v>2121</v>
      </c>
      <c r="U50" s="5"/>
      <c r="V50" s="47">
        <v>20</v>
      </c>
      <c r="W50" s="54">
        <v>6</v>
      </c>
      <c r="X50" s="54">
        <v>12</v>
      </c>
      <c r="Y50" s="47">
        <f t="shared" si="4"/>
        <v>6</v>
      </c>
      <c r="Z50" s="47" t="str">
        <f t="shared" si="5"/>
        <v>20_6</v>
      </c>
      <c r="AA50" s="54">
        <v>2121</v>
      </c>
      <c r="AB50" s="5"/>
      <c r="AC50" s="47">
        <v>20</v>
      </c>
      <c r="AD50" s="54">
        <v>6</v>
      </c>
      <c r="AE50" s="54">
        <v>12</v>
      </c>
      <c r="AF50" s="47">
        <f t="shared" si="6"/>
        <v>6</v>
      </c>
      <c r="AG50" s="47" t="str">
        <f t="shared" si="7"/>
        <v>20_6</v>
      </c>
      <c r="AH50" s="54">
        <v>2181</v>
      </c>
      <c r="AI50" s="78"/>
      <c r="AJ50" s="47">
        <v>20</v>
      </c>
      <c r="AK50" s="54">
        <v>6</v>
      </c>
      <c r="AL50" s="54">
        <v>12</v>
      </c>
      <c r="AM50" s="47">
        <f t="shared" si="8"/>
        <v>6</v>
      </c>
      <c r="AN50" s="47" t="str">
        <f t="shared" si="9"/>
        <v>20_6</v>
      </c>
      <c r="AO50" s="54">
        <v>2241</v>
      </c>
      <c r="AP50" s="466"/>
      <c r="AQ50" s="47">
        <v>20</v>
      </c>
      <c r="AR50" s="54">
        <v>6</v>
      </c>
      <c r="AS50" s="54">
        <v>12</v>
      </c>
      <c r="AT50" s="47">
        <f t="shared" si="10"/>
        <v>6</v>
      </c>
      <c r="AU50" s="47" t="str">
        <f t="shared" si="11"/>
        <v>20_6</v>
      </c>
      <c r="AV50" s="54">
        <v>2391</v>
      </c>
      <c r="AW50" s="466"/>
      <c r="AX50" s="47">
        <v>20</v>
      </c>
      <c r="AY50" s="54">
        <v>6</v>
      </c>
      <c r="AZ50" s="54">
        <v>12</v>
      </c>
      <c r="BA50" s="47">
        <f t="shared" si="12"/>
        <v>6</v>
      </c>
      <c r="BB50" s="47" t="str">
        <f t="shared" si="13"/>
        <v>20_6</v>
      </c>
      <c r="BC50" s="54">
        <v>2451</v>
      </c>
      <c r="BD50" s="466"/>
      <c r="BE50" s="47">
        <v>20</v>
      </c>
      <c r="BF50" s="54">
        <v>6</v>
      </c>
      <c r="BG50" s="54">
        <v>12</v>
      </c>
      <c r="BH50" s="47">
        <f t="shared" si="14"/>
        <v>6</v>
      </c>
      <c r="BI50" s="47" t="str">
        <f t="shared" si="15"/>
        <v>20_6</v>
      </c>
      <c r="BJ50" s="132">
        <v>2571</v>
      </c>
      <c r="BK50" s="132"/>
      <c r="BL50" s="47">
        <v>20</v>
      </c>
      <c r="BM50" s="54">
        <v>6</v>
      </c>
      <c r="BN50" s="54">
        <v>12</v>
      </c>
      <c r="BO50" s="47">
        <f t="shared" si="16"/>
        <v>6</v>
      </c>
      <c r="BP50" s="47" t="str">
        <f t="shared" si="17"/>
        <v>20_6</v>
      </c>
      <c r="BQ50" s="612">
        <v>2571.0746805088734</v>
      </c>
      <c r="BR50" s="610"/>
      <c r="BS50" s="47">
        <v>20</v>
      </c>
      <c r="BT50" s="54">
        <v>6</v>
      </c>
      <c r="BU50" s="54">
        <v>12</v>
      </c>
      <c r="BV50" s="47">
        <f t="shared" si="18"/>
        <v>6</v>
      </c>
      <c r="BW50" s="47" t="str">
        <f t="shared" si="19"/>
        <v>20_6</v>
      </c>
      <c r="BX50" s="612">
        <v>2596.7854273139619</v>
      </c>
      <c r="BY50" s="612"/>
      <c r="BZ50" s="47">
        <v>20</v>
      </c>
      <c r="CA50" s="54">
        <v>6</v>
      </c>
      <c r="CB50" s="54">
        <v>12</v>
      </c>
      <c r="CC50" s="47">
        <f t="shared" si="20"/>
        <v>6</v>
      </c>
      <c r="CD50" s="47" t="str">
        <f t="shared" si="21"/>
        <v>20_6</v>
      </c>
      <c r="CE50" s="612">
        <v>2655.2130994285258</v>
      </c>
      <c r="CF50" s="132"/>
      <c r="CG50" s="47">
        <v>20</v>
      </c>
      <c r="CH50" s="54">
        <v>6</v>
      </c>
      <c r="CI50" s="54">
        <v>12</v>
      </c>
      <c r="CJ50" s="47">
        <f t="shared" si="22"/>
        <v>6</v>
      </c>
      <c r="CK50" s="47" t="str">
        <f t="shared" si="23"/>
        <v>20_6</v>
      </c>
      <c r="CL50" s="132">
        <f t="shared" si="37"/>
        <v>2571.0746805088734</v>
      </c>
      <c r="CM50" s="132">
        <f t="shared" si="38"/>
        <v>2596.7854273139619</v>
      </c>
      <c r="CN50" s="132">
        <f t="shared" si="26"/>
        <v>2655.2130994285258</v>
      </c>
      <c r="CO50" s="132">
        <f t="shared" si="27"/>
        <v>2588.7990265876315</v>
      </c>
      <c r="CP50" s="42">
        <f t="shared" si="39"/>
        <v>16.594865555048919</v>
      </c>
      <c r="CQ50" s="5"/>
      <c r="CR50" s="5"/>
      <c r="CS50" s="5"/>
      <c r="CT50" s="5"/>
      <c r="CU50" s="5"/>
      <c r="CV50" s="5"/>
      <c r="CW50" s="5"/>
      <c r="CX50" s="5"/>
      <c r="CY50" s="5"/>
      <c r="CZ50" s="5"/>
      <c r="DA50" s="5"/>
      <c r="DB50" s="5"/>
      <c r="DC50" s="5"/>
      <c r="DD50" s="5"/>
      <c r="DE50" s="5"/>
      <c r="DF50" s="5"/>
      <c r="DG50" s="6"/>
    </row>
    <row r="51" spans="1:111" x14ac:dyDescent="0.25">
      <c r="A51" s="47">
        <v>20</v>
      </c>
      <c r="B51" s="54">
        <v>7</v>
      </c>
      <c r="C51" s="54">
        <v>13</v>
      </c>
      <c r="D51" s="47">
        <f t="shared" si="24"/>
        <v>7</v>
      </c>
      <c r="E51" s="47" t="str">
        <f t="shared" si="25"/>
        <v>20_7</v>
      </c>
      <c r="F51" s="54">
        <v>2085</v>
      </c>
      <c r="G51" s="1"/>
      <c r="H51" s="47">
        <v>20</v>
      </c>
      <c r="I51" s="54">
        <v>7</v>
      </c>
      <c r="J51" s="54">
        <v>13</v>
      </c>
      <c r="K51" s="47">
        <f t="shared" si="0"/>
        <v>7</v>
      </c>
      <c r="L51" s="47" t="str">
        <f t="shared" si="1"/>
        <v>20_7</v>
      </c>
      <c r="M51" s="54">
        <v>2147</v>
      </c>
      <c r="N51" s="78"/>
      <c r="O51" s="47">
        <v>20</v>
      </c>
      <c r="P51" s="54">
        <v>7</v>
      </c>
      <c r="Q51" s="54">
        <v>13</v>
      </c>
      <c r="R51" s="47">
        <f t="shared" si="2"/>
        <v>7</v>
      </c>
      <c r="S51" s="47" t="str">
        <f t="shared" si="3"/>
        <v>20_7</v>
      </c>
      <c r="T51" s="54">
        <v>2192</v>
      </c>
      <c r="U51" s="5"/>
      <c r="V51" s="47">
        <v>20</v>
      </c>
      <c r="W51" s="54">
        <v>7</v>
      </c>
      <c r="X51" s="54">
        <v>13</v>
      </c>
      <c r="Y51" s="47">
        <f t="shared" si="4"/>
        <v>7</v>
      </c>
      <c r="Z51" s="47" t="str">
        <f t="shared" si="5"/>
        <v>20_7</v>
      </c>
      <c r="AA51" s="54">
        <v>2192</v>
      </c>
      <c r="AB51" s="5"/>
      <c r="AC51" s="47">
        <v>20</v>
      </c>
      <c r="AD51" s="54">
        <v>7</v>
      </c>
      <c r="AE51" s="54">
        <v>13</v>
      </c>
      <c r="AF51" s="47">
        <f t="shared" si="6"/>
        <v>7</v>
      </c>
      <c r="AG51" s="47" t="str">
        <f t="shared" si="7"/>
        <v>20_7</v>
      </c>
      <c r="AH51" s="54">
        <v>2252</v>
      </c>
      <c r="AI51" s="78"/>
      <c r="AJ51" s="47">
        <v>20</v>
      </c>
      <c r="AK51" s="54">
        <v>7</v>
      </c>
      <c r="AL51" s="54">
        <v>13</v>
      </c>
      <c r="AM51" s="47">
        <f t="shared" si="8"/>
        <v>7</v>
      </c>
      <c r="AN51" s="47" t="str">
        <f t="shared" si="9"/>
        <v>20_7</v>
      </c>
      <c r="AO51" s="54">
        <v>2312</v>
      </c>
      <c r="AP51" s="466"/>
      <c r="AQ51" s="47">
        <v>20</v>
      </c>
      <c r="AR51" s="54">
        <v>7</v>
      </c>
      <c r="AS51" s="54">
        <v>13</v>
      </c>
      <c r="AT51" s="47">
        <f t="shared" si="10"/>
        <v>7</v>
      </c>
      <c r="AU51" s="47" t="str">
        <f t="shared" si="11"/>
        <v>20_7</v>
      </c>
      <c r="AV51" s="54">
        <v>2462</v>
      </c>
      <c r="AW51" s="466"/>
      <c r="AX51" s="47">
        <v>20</v>
      </c>
      <c r="AY51" s="54">
        <v>7</v>
      </c>
      <c r="AZ51" s="54">
        <v>13</v>
      </c>
      <c r="BA51" s="47">
        <f t="shared" si="12"/>
        <v>7</v>
      </c>
      <c r="BB51" s="47" t="str">
        <f t="shared" si="13"/>
        <v>20_7</v>
      </c>
      <c r="BC51" s="54">
        <v>2522</v>
      </c>
      <c r="BD51" s="466"/>
      <c r="BE51" s="47">
        <v>20</v>
      </c>
      <c r="BF51" s="54">
        <v>7</v>
      </c>
      <c r="BG51" s="54">
        <v>13</v>
      </c>
      <c r="BH51" s="47">
        <f t="shared" si="14"/>
        <v>7</v>
      </c>
      <c r="BI51" s="47" t="str">
        <f t="shared" si="15"/>
        <v>20_7</v>
      </c>
      <c r="BJ51" s="132">
        <v>2642</v>
      </c>
      <c r="BK51" s="132"/>
      <c r="BL51" s="47">
        <v>20</v>
      </c>
      <c r="BM51" s="54">
        <v>7</v>
      </c>
      <c r="BN51" s="54">
        <v>13</v>
      </c>
      <c r="BO51" s="47">
        <f t="shared" si="16"/>
        <v>7</v>
      </c>
      <c r="BP51" s="47" t="str">
        <f t="shared" si="17"/>
        <v>20_7</v>
      </c>
      <c r="BQ51" s="612">
        <v>2642.4885726157904</v>
      </c>
      <c r="BR51" s="610"/>
      <c r="BS51" s="47">
        <v>20</v>
      </c>
      <c r="BT51" s="54">
        <v>7</v>
      </c>
      <c r="BU51" s="54">
        <v>13</v>
      </c>
      <c r="BV51" s="47">
        <f t="shared" si="18"/>
        <v>7</v>
      </c>
      <c r="BW51" s="47" t="str">
        <f t="shared" si="19"/>
        <v>20_7</v>
      </c>
      <c r="BX51" s="612">
        <v>2668.9134583419482</v>
      </c>
      <c r="BY51" s="612"/>
      <c r="BZ51" s="47">
        <v>20</v>
      </c>
      <c r="CA51" s="54">
        <v>7</v>
      </c>
      <c r="CB51" s="54">
        <v>13</v>
      </c>
      <c r="CC51" s="47">
        <f t="shared" si="20"/>
        <v>7</v>
      </c>
      <c r="CD51" s="47" t="str">
        <f t="shared" si="21"/>
        <v>20_7</v>
      </c>
      <c r="CE51" s="612">
        <v>2728.9640111546419</v>
      </c>
      <c r="CF51" s="132"/>
      <c r="CG51" s="47">
        <v>20</v>
      </c>
      <c r="CH51" s="54">
        <v>7</v>
      </c>
      <c r="CI51" s="54">
        <v>13</v>
      </c>
      <c r="CJ51" s="47">
        <f t="shared" si="22"/>
        <v>7</v>
      </c>
      <c r="CK51" s="47" t="str">
        <f t="shared" si="23"/>
        <v>20_7</v>
      </c>
      <c r="CL51" s="132">
        <f t="shared" si="37"/>
        <v>2642.4885726157904</v>
      </c>
      <c r="CM51" s="132">
        <f t="shared" si="38"/>
        <v>2668.9134583419482</v>
      </c>
      <c r="CN51" s="132">
        <f t="shared" si="26"/>
        <v>2728.9640111546419</v>
      </c>
      <c r="CO51" s="132">
        <f t="shared" si="27"/>
        <v>2660.7052282132604</v>
      </c>
      <c r="CP51" s="42">
        <f t="shared" si="39"/>
        <v>17.055802744956797</v>
      </c>
      <c r="CQ51" s="5"/>
      <c r="CR51" s="5"/>
      <c r="CS51" s="5"/>
      <c r="CT51" s="5"/>
      <c r="CU51" s="5"/>
      <c r="CV51" s="5"/>
      <c r="CW51" s="5"/>
      <c r="CX51" s="5"/>
      <c r="CY51" s="5"/>
      <c r="CZ51" s="5"/>
      <c r="DA51" s="5"/>
      <c r="DB51" s="5"/>
      <c r="DC51" s="5"/>
      <c r="DD51" s="5"/>
      <c r="DE51" s="5"/>
      <c r="DF51" s="5"/>
      <c r="DG51" s="6"/>
    </row>
    <row r="52" spans="1:111" x14ac:dyDescent="0.25">
      <c r="A52" s="47">
        <v>20</v>
      </c>
      <c r="B52" s="54">
        <v>8</v>
      </c>
      <c r="C52" s="54">
        <v>14</v>
      </c>
      <c r="D52" s="47">
        <f t="shared" si="24"/>
        <v>8</v>
      </c>
      <c r="E52" s="47" t="str">
        <f t="shared" si="25"/>
        <v>20_8</v>
      </c>
      <c r="F52" s="54">
        <v>2154</v>
      </c>
      <c r="G52" s="1"/>
      <c r="H52" s="47">
        <v>20</v>
      </c>
      <c r="I52" s="54">
        <v>8</v>
      </c>
      <c r="J52" s="54">
        <v>14</v>
      </c>
      <c r="K52" s="47">
        <f t="shared" si="0"/>
        <v>8</v>
      </c>
      <c r="L52" s="47" t="str">
        <f t="shared" si="1"/>
        <v>20_8</v>
      </c>
      <c r="M52" s="54">
        <v>2218</v>
      </c>
      <c r="N52" s="5"/>
      <c r="O52" s="47">
        <v>20</v>
      </c>
      <c r="P52" s="54">
        <v>8</v>
      </c>
      <c r="Q52" s="54">
        <v>14</v>
      </c>
      <c r="R52" s="47">
        <f t="shared" si="2"/>
        <v>8</v>
      </c>
      <c r="S52" s="47" t="str">
        <f t="shared" si="3"/>
        <v>20_8</v>
      </c>
      <c r="T52" s="54">
        <v>2265</v>
      </c>
      <c r="U52" s="5"/>
      <c r="V52" s="47">
        <v>20</v>
      </c>
      <c r="W52" s="54">
        <v>8</v>
      </c>
      <c r="X52" s="54">
        <v>14</v>
      </c>
      <c r="Y52" s="47">
        <f t="shared" si="4"/>
        <v>8</v>
      </c>
      <c r="Z52" s="47" t="str">
        <f t="shared" si="5"/>
        <v>20_8</v>
      </c>
      <c r="AA52" s="54">
        <v>2265</v>
      </c>
      <c r="AB52" s="5"/>
      <c r="AC52" s="47">
        <v>20</v>
      </c>
      <c r="AD52" s="54">
        <v>8</v>
      </c>
      <c r="AE52" s="54">
        <v>14</v>
      </c>
      <c r="AF52" s="47">
        <f t="shared" si="6"/>
        <v>8</v>
      </c>
      <c r="AG52" s="47" t="str">
        <f t="shared" si="7"/>
        <v>20_8</v>
      </c>
      <c r="AH52" s="54">
        <v>2325</v>
      </c>
      <c r="AI52" s="5"/>
      <c r="AJ52" s="47">
        <v>20</v>
      </c>
      <c r="AK52" s="54">
        <v>8</v>
      </c>
      <c r="AL52" s="54">
        <v>14</v>
      </c>
      <c r="AM52" s="47">
        <f t="shared" si="8"/>
        <v>8</v>
      </c>
      <c r="AN52" s="47" t="str">
        <f t="shared" si="9"/>
        <v>20_8</v>
      </c>
      <c r="AO52" s="54">
        <v>2385</v>
      </c>
      <c r="AP52" s="466"/>
      <c r="AQ52" s="47">
        <v>20</v>
      </c>
      <c r="AR52" s="54">
        <v>8</v>
      </c>
      <c r="AS52" s="54">
        <v>14</v>
      </c>
      <c r="AT52" s="47">
        <f t="shared" si="10"/>
        <v>8</v>
      </c>
      <c r="AU52" s="47" t="str">
        <f t="shared" si="11"/>
        <v>20_8</v>
      </c>
      <c r="AV52" s="54">
        <v>2535</v>
      </c>
      <c r="AW52" s="466"/>
      <c r="AX52" s="47">
        <v>20</v>
      </c>
      <c r="AY52" s="54">
        <v>8</v>
      </c>
      <c r="AZ52" s="54">
        <v>14</v>
      </c>
      <c r="BA52" s="47">
        <f t="shared" si="12"/>
        <v>8</v>
      </c>
      <c r="BB52" s="47" t="str">
        <f t="shared" si="13"/>
        <v>20_8</v>
      </c>
      <c r="BC52" s="54">
        <v>2595</v>
      </c>
      <c r="BD52" s="466"/>
      <c r="BE52" s="47">
        <v>20</v>
      </c>
      <c r="BF52" s="54">
        <v>8</v>
      </c>
      <c r="BG52" s="54">
        <v>14</v>
      </c>
      <c r="BH52" s="47">
        <f t="shared" si="14"/>
        <v>8</v>
      </c>
      <c r="BI52" s="47" t="str">
        <f t="shared" si="15"/>
        <v>20_8</v>
      </c>
      <c r="BJ52" s="132">
        <v>2715</v>
      </c>
      <c r="BK52" s="132"/>
      <c r="BL52" s="47">
        <v>20</v>
      </c>
      <c r="BM52" s="54">
        <v>8</v>
      </c>
      <c r="BN52" s="54">
        <v>14</v>
      </c>
      <c r="BO52" s="47">
        <f t="shared" si="16"/>
        <v>8</v>
      </c>
      <c r="BP52" s="47" t="str">
        <f t="shared" si="17"/>
        <v>20_8</v>
      </c>
      <c r="BQ52" s="612">
        <v>2714.7233140572685</v>
      </c>
      <c r="BR52" s="610"/>
      <c r="BS52" s="47">
        <v>20</v>
      </c>
      <c r="BT52" s="54">
        <v>8</v>
      </c>
      <c r="BU52" s="54">
        <v>14</v>
      </c>
      <c r="BV52" s="47">
        <f t="shared" si="18"/>
        <v>8</v>
      </c>
      <c r="BW52" s="47" t="str">
        <f t="shared" si="19"/>
        <v>20_8</v>
      </c>
      <c r="BX52" s="612">
        <v>2741.870547197841</v>
      </c>
      <c r="BY52" s="612"/>
      <c r="BZ52" s="47">
        <v>20</v>
      </c>
      <c r="CA52" s="54">
        <v>8</v>
      </c>
      <c r="CB52" s="54">
        <v>14</v>
      </c>
      <c r="CC52" s="47">
        <f t="shared" si="20"/>
        <v>8</v>
      </c>
      <c r="CD52" s="47" t="str">
        <f t="shared" si="21"/>
        <v>20_8</v>
      </c>
      <c r="CE52" s="612">
        <v>2803.5626345097921</v>
      </c>
      <c r="CF52" s="132"/>
      <c r="CG52" s="47">
        <v>20</v>
      </c>
      <c r="CH52" s="54">
        <v>8</v>
      </c>
      <c r="CI52" s="54">
        <v>14</v>
      </c>
      <c r="CJ52" s="47">
        <f t="shared" si="22"/>
        <v>8</v>
      </c>
      <c r="CK52" s="47" t="str">
        <f t="shared" si="23"/>
        <v>20_8</v>
      </c>
      <c r="CL52" s="132">
        <f t="shared" si="37"/>
        <v>2714.7233140572685</v>
      </c>
      <c r="CM52" s="132">
        <f t="shared" si="38"/>
        <v>2741.870547197841</v>
      </c>
      <c r="CN52" s="132">
        <f t="shared" si="26"/>
        <v>2803.5626345097921</v>
      </c>
      <c r="CO52" s="132">
        <f t="shared" si="27"/>
        <v>2733.4379379035508</v>
      </c>
      <c r="CP52" s="42">
        <f t="shared" si="39"/>
        <v>17.522038063484299</v>
      </c>
      <c r="CQ52" s="5"/>
      <c r="CR52" s="5"/>
      <c r="CS52" s="5"/>
      <c r="CT52" s="5"/>
      <c r="CU52" s="5"/>
      <c r="CV52" s="5"/>
      <c r="CW52" s="5"/>
      <c r="CX52" s="5"/>
      <c r="CY52" s="5"/>
      <c r="CZ52" s="5"/>
      <c r="DA52" s="5"/>
      <c r="DB52" s="5"/>
      <c r="DC52" s="5"/>
      <c r="DD52" s="5"/>
      <c r="DE52" s="5"/>
      <c r="DF52" s="5"/>
      <c r="DG52" s="6"/>
    </row>
    <row r="53" spans="1:111" x14ac:dyDescent="0.25">
      <c r="A53" s="47">
        <v>20</v>
      </c>
      <c r="B53" s="54">
        <v>9</v>
      </c>
      <c r="C53" s="54">
        <v>15</v>
      </c>
      <c r="D53" s="47">
        <f t="shared" si="24"/>
        <v>9</v>
      </c>
      <c r="E53" s="47" t="str">
        <f t="shared" si="25"/>
        <v>20_9</v>
      </c>
      <c r="F53" s="54">
        <v>2217</v>
      </c>
      <c r="G53" s="1"/>
      <c r="H53" s="47">
        <v>20</v>
      </c>
      <c r="I53" s="54">
        <v>9</v>
      </c>
      <c r="J53" s="54">
        <v>15</v>
      </c>
      <c r="K53" s="47">
        <f t="shared" si="0"/>
        <v>9</v>
      </c>
      <c r="L53" s="47" t="str">
        <f t="shared" si="1"/>
        <v>20_9</v>
      </c>
      <c r="M53" s="54">
        <v>2283</v>
      </c>
      <c r="N53" s="5"/>
      <c r="O53" s="47">
        <v>20</v>
      </c>
      <c r="P53" s="54">
        <v>9</v>
      </c>
      <c r="Q53" s="54">
        <v>15</v>
      </c>
      <c r="R53" s="47">
        <f t="shared" si="2"/>
        <v>9</v>
      </c>
      <c r="S53" s="47" t="str">
        <f t="shared" si="3"/>
        <v>20_9</v>
      </c>
      <c r="T53" s="54">
        <v>2331</v>
      </c>
      <c r="U53" s="5"/>
      <c r="V53" s="47">
        <v>20</v>
      </c>
      <c r="W53" s="54">
        <v>9</v>
      </c>
      <c r="X53" s="54">
        <v>15</v>
      </c>
      <c r="Y53" s="47">
        <f t="shared" si="4"/>
        <v>9</v>
      </c>
      <c r="Z53" s="47" t="str">
        <f t="shared" si="5"/>
        <v>20_9</v>
      </c>
      <c r="AA53" s="54">
        <v>2331</v>
      </c>
      <c r="AB53" s="5"/>
      <c r="AC53" s="47">
        <v>20</v>
      </c>
      <c r="AD53" s="54">
        <v>9</v>
      </c>
      <c r="AE53" s="54">
        <v>15</v>
      </c>
      <c r="AF53" s="47">
        <f t="shared" si="6"/>
        <v>9</v>
      </c>
      <c r="AG53" s="47" t="str">
        <f t="shared" si="7"/>
        <v>20_9</v>
      </c>
      <c r="AH53" s="54">
        <v>2391</v>
      </c>
      <c r="AI53" s="5"/>
      <c r="AJ53" s="47">
        <v>20</v>
      </c>
      <c r="AK53" s="54">
        <v>9</v>
      </c>
      <c r="AL53" s="54">
        <v>15</v>
      </c>
      <c r="AM53" s="47">
        <f t="shared" si="8"/>
        <v>9</v>
      </c>
      <c r="AN53" s="47" t="str">
        <f t="shared" si="9"/>
        <v>20_9</v>
      </c>
      <c r="AO53" s="54">
        <v>2451</v>
      </c>
      <c r="AP53" s="466"/>
      <c r="AQ53" s="47">
        <v>20</v>
      </c>
      <c r="AR53" s="54">
        <v>9</v>
      </c>
      <c r="AS53" s="54">
        <v>15</v>
      </c>
      <c r="AT53" s="47">
        <f t="shared" si="10"/>
        <v>9</v>
      </c>
      <c r="AU53" s="47" t="str">
        <f t="shared" si="11"/>
        <v>20_9</v>
      </c>
      <c r="AV53" s="54">
        <v>2601</v>
      </c>
      <c r="AW53" s="466"/>
      <c r="AX53" s="47">
        <v>20</v>
      </c>
      <c r="AY53" s="54">
        <v>9</v>
      </c>
      <c r="AZ53" s="54">
        <v>15</v>
      </c>
      <c r="BA53" s="47">
        <f t="shared" si="12"/>
        <v>9</v>
      </c>
      <c r="BB53" s="47" t="str">
        <f t="shared" si="13"/>
        <v>20_9</v>
      </c>
      <c r="BC53" s="54">
        <v>2661</v>
      </c>
      <c r="BD53" s="466"/>
      <c r="BE53" s="47">
        <v>20</v>
      </c>
      <c r="BF53" s="54">
        <v>9</v>
      </c>
      <c r="BG53" s="54">
        <v>15</v>
      </c>
      <c r="BH53" s="47">
        <f t="shared" si="14"/>
        <v>9</v>
      </c>
      <c r="BI53" s="47" t="str">
        <f t="shared" si="15"/>
        <v>20_9</v>
      </c>
      <c r="BJ53" s="132">
        <v>2781</v>
      </c>
      <c r="BK53" s="132"/>
      <c r="BL53" s="47">
        <v>20</v>
      </c>
      <c r="BM53" s="54">
        <v>9</v>
      </c>
      <c r="BN53" s="54">
        <v>15</v>
      </c>
      <c r="BO53" s="47">
        <f t="shared" si="16"/>
        <v>9</v>
      </c>
      <c r="BP53" s="47" t="str">
        <f t="shared" si="17"/>
        <v>20_9</v>
      </c>
      <c r="BQ53" s="612">
        <v>2781.2121101568118</v>
      </c>
      <c r="BR53" s="610"/>
      <c r="BS53" s="47">
        <v>20</v>
      </c>
      <c r="BT53" s="54">
        <v>9</v>
      </c>
      <c r="BU53" s="54">
        <v>15</v>
      </c>
      <c r="BV53" s="47">
        <f t="shared" si="18"/>
        <v>9</v>
      </c>
      <c r="BW53" s="47" t="str">
        <f t="shared" si="19"/>
        <v>20_9</v>
      </c>
      <c r="BX53" s="612">
        <v>2809.02423125838</v>
      </c>
      <c r="BY53" s="612"/>
      <c r="BZ53" s="47">
        <v>20</v>
      </c>
      <c r="CA53" s="54">
        <v>9</v>
      </c>
      <c r="CB53" s="54">
        <v>15</v>
      </c>
      <c r="CC53" s="47">
        <f t="shared" si="20"/>
        <v>9</v>
      </c>
      <c r="CD53" s="47" t="str">
        <f t="shared" si="21"/>
        <v>20_9</v>
      </c>
      <c r="CE53" s="612">
        <v>2872.2272764616937</v>
      </c>
      <c r="CF53" s="132"/>
      <c r="CG53" s="47">
        <v>20</v>
      </c>
      <c r="CH53" s="54">
        <v>9</v>
      </c>
      <c r="CI53" s="54">
        <v>15</v>
      </c>
      <c r="CJ53" s="47">
        <f t="shared" si="22"/>
        <v>9</v>
      </c>
      <c r="CK53" s="47" t="str">
        <f t="shared" si="23"/>
        <v>20_9</v>
      </c>
      <c r="CL53" s="132">
        <f t="shared" si="37"/>
        <v>2781.2121101568118</v>
      </c>
      <c r="CM53" s="132">
        <f t="shared" si="38"/>
        <v>2809.02423125838</v>
      </c>
      <c r="CN53" s="132">
        <f t="shared" si="26"/>
        <v>2872.2272764616937</v>
      </c>
      <c r="CO53" s="132">
        <f t="shared" si="27"/>
        <v>2800.3850911412051</v>
      </c>
      <c r="CP53" s="42">
        <f t="shared" si="39"/>
        <v>17.951186481674391</v>
      </c>
      <c r="CQ53" s="5"/>
      <c r="CR53" s="5"/>
      <c r="CS53" s="5"/>
      <c r="CT53" s="5"/>
      <c r="CU53" s="5"/>
      <c r="CV53" s="5"/>
      <c r="CW53" s="5"/>
      <c r="CX53" s="5"/>
      <c r="CY53" s="5"/>
      <c r="CZ53" s="5"/>
      <c r="DA53" s="5"/>
      <c r="DB53" s="5"/>
      <c r="DC53" s="5"/>
      <c r="DD53" s="5"/>
      <c r="DE53" s="5"/>
      <c r="DF53" s="5"/>
      <c r="DG53" s="6"/>
    </row>
    <row r="54" spans="1:111" x14ac:dyDescent="0.25">
      <c r="A54" s="47">
        <v>20</v>
      </c>
      <c r="B54" s="54">
        <v>10</v>
      </c>
      <c r="C54" s="54">
        <v>16</v>
      </c>
      <c r="D54" s="47">
        <f t="shared" si="24"/>
        <v>10</v>
      </c>
      <c r="E54" s="47" t="str">
        <f t="shared" si="25"/>
        <v>20_10</v>
      </c>
      <c r="F54" s="54">
        <v>2289</v>
      </c>
      <c r="G54" s="1"/>
      <c r="H54" s="47">
        <v>20</v>
      </c>
      <c r="I54" s="54">
        <v>10</v>
      </c>
      <c r="J54" s="54">
        <v>16</v>
      </c>
      <c r="K54" s="47">
        <f t="shared" si="0"/>
        <v>10</v>
      </c>
      <c r="L54" s="47" t="str">
        <f t="shared" si="1"/>
        <v>20_10</v>
      </c>
      <c r="M54" s="54">
        <v>2357</v>
      </c>
      <c r="N54" s="5"/>
      <c r="O54" s="47">
        <v>20</v>
      </c>
      <c r="P54" s="54">
        <v>10</v>
      </c>
      <c r="Q54" s="54">
        <v>16</v>
      </c>
      <c r="R54" s="47">
        <f t="shared" si="2"/>
        <v>10</v>
      </c>
      <c r="S54" s="47" t="str">
        <f t="shared" si="3"/>
        <v>20_10</v>
      </c>
      <c r="T54" s="54">
        <v>2407</v>
      </c>
      <c r="U54" s="5"/>
      <c r="V54" s="47">
        <v>20</v>
      </c>
      <c r="W54" s="54">
        <v>10</v>
      </c>
      <c r="X54" s="54">
        <v>16</v>
      </c>
      <c r="Y54" s="47">
        <f t="shared" si="4"/>
        <v>10</v>
      </c>
      <c r="Z54" s="47" t="str">
        <f t="shared" si="5"/>
        <v>20_10</v>
      </c>
      <c r="AA54" s="54">
        <v>2407</v>
      </c>
      <c r="AB54" s="5"/>
      <c r="AC54" s="47">
        <v>20</v>
      </c>
      <c r="AD54" s="54">
        <v>10</v>
      </c>
      <c r="AE54" s="54">
        <v>16</v>
      </c>
      <c r="AF54" s="47">
        <f t="shared" si="6"/>
        <v>10</v>
      </c>
      <c r="AG54" s="47" t="str">
        <f t="shared" si="7"/>
        <v>20_10</v>
      </c>
      <c r="AH54" s="54">
        <v>2467</v>
      </c>
      <c r="AI54" s="5"/>
      <c r="AJ54" s="47">
        <v>20</v>
      </c>
      <c r="AK54" s="54">
        <v>10</v>
      </c>
      <c r="AL54" s="54">
        <v>16</v>
      </c>
      <c r="AM54" s="47">
        <f t="shared" si="8"/>
        <v>10</v>
      </c>
      <c r="AN54" s="47" t="str">
        <f t="shared" si="9"/>
        <v>20_10</v>
      </c>
      <c r="AO54" s="54">
        <v>2527</v>
      </c>
      <c r="AP54" s="466"/>
      <c r="AQ54" s="47">
        <v>20</v>
      </c>
      <c r="AR54" s="54">
        <v>10</v>
      </c>
      <c r="AS54" s="54">
        <v>16</v>
      </c>
      <c r="AT54" s="47">
        <f t="shared" si="10"/>
        <v>10</v>
      </c>
      <c r="AU54" s="47" t="str">
        <f t="shared" si="11"/>
        <v>20_10</v>
      </c>
      <c r="AV54" s="54">
        <v>2677</v>
      </c>
      <c r="AW54" s="466"/>
      <c r="AX54" s="47">
        <v>20</v>
      </c>
      <c r="AY54" s="54">
        <v>10</v>
      </c>
      <c r="AZ54" s="54">
        <v>16</v>
      </c>
      <c r="BA54" s="47">
        <f t="shared" si="12"/>
        <v>10</v>
      </c>
      <c r="BB54" s="47" t="str">
        <f t="shared" si="13"/>
        <v>20_10</v>
      </c>
      <c r="BC54" s="54">
        <v>2737</v>
      </c>
      <c r="BD54" s="466"/>
      <c r="BE54" s="47">
        <v>20</v>
      </c>
      <c r="BF54" s="54">
        <v>10</v>
      </c>
      <c r="BG54" s="54">
        <v>16</v>
      </c>
      <c r="BH54" s="47">
        <f t="shared" si="14"/>
        <v>10</v>
      </c>
      <c r="BI54" s="47" t="str">
        <f t="shared" si="15"/>
        <v>20_10</v>
      </c>
      <c r="BJ54" s="132">
        <v>2857</v>
      </c>
      <c r="BK54" s="132"/>
      <c r="BL54" s="47">
        <v>20</v>
      </c>
      <c r="BM54" s="54">
        <v>10</v>
      </c>
      <c r="BN54" s="54">
        <v>16</v>
      </c>
      <c r="BO54" s="47">
        <f t="shared" si="16"/>
        <v>10</v>
      </c>
      <c r="BP54" s="47" t="str">
        <f t="shared" si="17"/>
        <v>20_10</v>
      </c>
      <c r="BQ54" s="612">
        <v>2856.7302489365393</v>
      </c>
      <c r="BR54" s="610"/>
      <c r="BS54" s="47">
        <v>20</v>
      </c>
      <c r="BT54" s="54">
        <v>10</v>
      </c>
      <c r="BU54" s="54">
        <v>16</v>
      </c>
      <c r="BV54" s="47">
        <f t="shared" si="18"/>
        <v>10</v>
      </c>
      <c r="BW54" s="47" t="str">
        <f t="shared" si="19"/>
        <v>20_10</v>
      </c>
      <c r="BX54" s="612">
        <v>2885.2975514259047</v>
      </c>
      <c r="BY54" s="612"/>
      <c r="BZ54" s="47">
        <v>20</v>
      </c>
      <c r="CA54" s="54">
        <v>10</v>
      </c>
      <c r="CB54" s="54">
        <v>16</v>
      </c>
      <c r="CC54" s="47">
        <f t="shared" si="20"/>
        <v>10</v>
      </c>
      <c r="CD54" s="47" t="str">
        <f t="shared" si="21"/>
        <v>20_10</v>
      </c>
      <c r="CE54" s="612">
        <v>2950.2167463329874</v>
      </c>
      <c r="CF54" s="132"/>
      <c r="CG54" s="47">
        <v>20</v>
      </c>
      <c r="CH54" s="54">
        <v>10</v>
      </c>
      <c r="CI54" s="54">
        <v>16</v>
      </c>
      <c r="CJ54" s="47">
        <f t="shared" si="22"/>
        <v>10</v>
      </c>
      <c r="CK54" s="47" t="str">
        <f t="shared" si="23"/>
        <v>20_10</v>
      </c>
      <c r="CL54" s="132">
        <f t="shared" si="37"/>
        <v>2856.7302489365393</v>
      </c>
      <c r="CM54" s="132">
        <f t="shared" si="38"/>
        <v>2885.2975514259047</v>
      </c>
      <c r="CN54" s="132">
        <f t="shared" si="26"/>
        <v>2950.2167463329874</v>
      </c>
      <c r="CO54" s="132">
        <f t="shared" si="27"/>
        <v>2876.4238330901458</v>
      </c>
      <c r="CP54" s="42">
        <f t="shared" si="39"/>
        <v>18.438614314680422</v>
      </c>
      <c r="CQ54" s="5"/>
      <c r="CR54" s="5"/>
      <c r="CS54" s="5"/>
      <c r="CT54" s="5"/>
      <c r="CU54" s="5"/>
      <c r="CV54" s="5"/>
      <c r="CW54" s="5"/>
      <c r="CX54" s="5"/>
      <c r="CY54" s="5"/>
      <c r="CZ54" s="5"/>
      <c r="DA54" s="5"/>
      <c r="DB54" s="5"/>
      <c r="DC54" s="5"/>
      <c r="DD54" s="5"/>
      <c r="DE54" s="5"/>
      <c r="DF54" s="5"/>
      <c r="DG54" s="6"/>
    </row>
    <row r="55" spans="1:111" x14ac:dyDescent="0.25">
      <c r="A55" s="47">
        <v>24</v>
      </c>
      <c r="B55" s="54">
        <v>0</v>
      </c>
      <c r="C55" s="54">
        <v>4</v>
      </c>
      <c r="D55" s="47">
        <f t="shared" si="24"/>
        <v>0</v>
      </c>
      <c r="E55" s="47" t="str">
        <f t="shared" si="25"/>
        <v>24_0</v>
      </c>
      <c r="F55" s="54">
        <v>1618</v>
      </c>
      <c r="G55" s="1"/>
      <c r="H55" s="47">
        <v>24</v>
      </c>
      <c r="I55" s="54">
        <v>0</v>
      </c>
      <c r="J55" s="54">
        <v>4</v>
      </c>
      <c r="K55" s="47">
        <f t="shared" si="0"/>
        <v>0</v>
      </c>
      <c r="L55" s="47" t="str">
        <f t="shared" si="1"/>
        <v>24_0</v>
      </c>
      <c r="M55" s="54">
        <v>1667</v>
      </c>
      <c r="N55" s="5"/>
      <c r="O55" s="47">
        <v>24</v>
      </c>
      <c r="P55" s="54">
        <v>0</v>
      </c>
      <c r="Q55" s="54">
        <v>4</v>
      </c>
      <c r="R55" s="47">
        <f t="shared" si="2"/>
        <v>0</v>
      </c>
      <c r="S55" s="47" t="str">
        <f t="shared" si="3"/>
        <v>24_0</v>
      </c>
      <c r="T55" s="54">
        <v>1702</v>
      </c>
      <c r="U55" s="5"/>
      <c r="V55" s="47">
        <v>24</v>
      </c>
      <c r="W55" s="54">
        <v>0</v>
      </c>
      <c r="X55" s="54">
        <v>4</v>
      </c>
      <c r="Y55" s="47">
        <f t="shared" si="4"/>
        <v>0</v>
      </c>
      <c r="Z55" s="47" t="str">
        <f t="shared" si="5"/>
        <v>24_0</v>
      </c>
      <c r="AA55" s="54">
        <v>1702</v>
      </c>
      <c r="AB55" s="5"/>
      <c r="AC55" s="47">
        <v>24</v>
      </c>
      <c r="AD55" s="54">
        <v>0</v>
      </c>
      <c r="AE55" s="54">
        <v>4</v>
      </c>
      <c r="AF55" s="47">
        <f t="shared" si="6"/>
        <v>0</v>
      </c>
      <c r="AG55" s="47" t="str">
        <f t="shared" si="7"/>
        <v>24_0</v>
      </c>
      <c r="AH55" s="54">
        <v>1762</v>
      </c>
      <c r="AI55" s="5"/>
      <c r="AJ55" s="47">
        <v>24</v>
      </c>
      <c r="AK55" s="54">
        <v>0</v>
      </c>
      <c r="AL55" s="54">
        <v>4</v>
      </c>
      <c r="AM55" s="47">
        <f t="shared" si="8"/>
        <v>0</v>
      </c>
      <c r="AN55" s="47" t="str">
        <f t="shared" si="9"/>
        <v>24_0</v>
      </c>
      <c r="AO55" s="54">
        <v>1822</v>
      </c>
      <c r="AP55" s="466"/>
      <c r="AQ55" s="47">
        <v>24</v>
      </c>
      <c r="AR55" s="54">
        <v>0</v>
      </c>
      <c r="AS55" s="54">
        <v>4</v>
      </c>
      <c r="AT55" s="47">
        <f t="shared" si="10"/>
        <v>0</v>
      </c>
      <c r="AU55" s="47" t="str">
        <f t="shared" si="11"/>
        <v>24_0</v>
      </c>
      <c r="AV55" s="54">
        <v>1972</v>
      </c>
      <c r="AW55" s="466"/>
      <c r="AX55" s="47">
        <v>24</v>
      </c>
      <c r="AY55" s="54">
        <v>0</v>
      </c>
      <c r="AZ55" s="54">
        <v>4</v>
      </c>
      <c r="BA55" s="47">
        <f t="shared" si="12"/>
        <v>0</v>
      </c>
      <c r="BB55" s="47" t="str">
        <f t="shared" si="13"/>
        <v>24_0</v>
      </c>
      <c r="BC55" s="54">
        <v>2032</v>
      </c>
      <c r="BD55" s="466"/>
      <c r="BE55" s="47">
        <v>24</v>
      </c>
      <c r="BF55" s="54">
        <v>0</v>
      </c>
      <c r="BG55" s="54">
        <v>4</v>
      </c>
      <c r="BH55" s="47">
        <f t="shared" si="14"/>
        <v>0</v>
      </c>
      <c r="BI55" s="47" t="str">
        <f t="shared" si="15"/>
        <v>24_0</v>
      </c>
      <c r="BJ55" s="132">
        <v>2152</v>
      </c>
      <c r="BK55" s="132"/>
      <c r="BL55" s="47">
        <v>24</v>
      </c>
      <c r="BM55" s="54">
        <v>0</v>
      </c>
      <c r="BN55" s="54">
        <v>4</v>
      </c>
      <c r="BO55" s="47">
        <f t="shared" si="16"/>
        <v>0</v>
      </c>
      <c r="BP55" s="47" t="str">
        <f t="shared" si="17"/>
        <v>24_0</v>
      </c>
      <c r="BQ55" s="612">
        <v>2200</v>
      </c>
      <c r="BR55" s="610"/>
      <c r="BS55" s="47">
        <v>24</v>
      </c>
      <c r="BT55" s="54">
        <v>0</v>
      </c>
      <c r="BU55" s="54">
        <v>4</v>
      </c>
      <c r="BV55" s="47">
        <f t="shared" si="18"/>
        <v>0</v>
      </c>
      <c r="BW55" s="47" t="str">
        <f t="shared" si="19"/>
        <v>24_0</v>
      </c>
      <c r="BX55" s="612">
        <v>2348</v>
      </c>
      <c r="BY55" s="612"/>
      <c r="BZ55" s="47">
        <v>24</v>
      </c>
      <c r="CA55" s="54">
        <v>0</v>
      </c>
      <c r="CB55" s="54">
        <v>4</v>
      </c>
      <c r="CC55" s="47">
        <f t="shared" si="20"/>
        <v>0</v>
      </c>
      <c r="CD55" s="47" t="str">
        <f t="shared" si="21"/>
        <v>24_0</v>
      </c>
      <c r="CE55" s="612">
        <v>2348</v>
      </c>
      <c r="CF55" s="132"/>
      <c r="CG55" s="47">
        <v>24</v>
      </c>
      <c r="CH55" s="54">
        <v>0</v>
      </c>
      <c r="CI55" s="54">
        <v>4</v>
      </c>
      <c r="CJ55" s="47">
        <f t="shared" si="22"/>
        <v>0</v>
      </c>
      <c r="CK55" s="47" t="str">
        <f t="shared" si="23"/>
        <v>24_0</v>
      </c>
      <c r="CL55" s="132">
        <f t="shared" si="37"/>
        <v>2200</v>
      </c>
      <c r="CM55" s="132">
        <f t="shared" si="38"/>
        <v>2348</v>
      </c>
      <c r="CN55" s="132">
        <f t="shared" si="26"/>
        <v>2348</v>
      </c>
      <c r="CO55" s="132">
        <f t="shared" si="27"/>
        <v>2274</v>
      </c>
      <c r="CP55" s="42">
        <f t="shared" si="39"/>
        <v>14.576923076923077</v>
      </c>
      <c r="CQ55" s="5"/>
      <c r="CR55" s="5"/>
      <c r="CS55" s="5"/>
      <c r="CT55" s="5"/>
      <c r="CU55" s="5"/>
      <c r="CV55" s="5"/>
      <c r="CW55" s="5"/>
      <c r="CX55" s="5"/>
      <c r="CY55" s="5"/>
      <c r="CZ55" s="5"/>
      <c r="DA55" s="5"/>
      <c r="DB55" s="5"/>
      <c r="DC55" s="5"/>
      <c r="DD55" s="5"/>
      <c r="DE55" s="5"/>
      <c r="DF55" s="5"/>
      <c r="DG55" s="6"/>
    </row>
    <row r="56" spans="1:111" x14ac:dyDescent="0.25">
      <c r="A56" s="47">
        <v>24</v>
      </c>
      <c r="B56" s="54">
        <v>1</v>
      </c>
      <c r="C56" s="54">
        <v>5</v>
      </c>
      <c r="D56" s="47">
        <f t="shared" si="24"/>
        <v>1</v>
      </c>
      <c r="E56" s="47" t="str">
        <f t="shared" si="25"/>
        <v>24_1</v>
      </c>
      <c r="F56" s="54">
        <v>1677</v>
      </c>
      <c r="G56" s="1"/>
      <c r="H56" s="47">
        <v>24</v>
      </c>
      <c r="I56" s="54">
        <v>1</v>
      </c>
      <c r="J56" s="54">
        <v>5</v>
      </c>
      <c r="K56" s="47">
        <f t="shared" si="0"/>
        <v>1</v>
      </c>
      <c r="L56" s="47" t="str">
        <f t="shared" si="1"/>
        <v>24_1</v>
      </c>
      <c r="M56" s="54">
        <v>1728</v>
      </c>
      <c r="N56" s="5"/>
      <c r="O56" s="47">
        <v>24</v>
      </c>
      <c r="P56" s="54">
        <v>1</v>
      </c>
      <c r="Q56" s="54">
        <v>5</v>
      </c>
      <c r="R56" s="47">
        <f t="shared" si="2"/>
        <v>1</v>
      </c>
      <c r="S56" s="47" t="str">
        <f t="shared" si="3"/>
        <v>24_1</v>
      </c>
      <c r="T56" s="54">
        <v>1764</v>
      </c>
      <c r="U56" s="5"/>
      <c r="V56" s="47">
        <v>24</v>
      </c>
      <c r="W56" s="54">
        <v>1</v>
      </c>
      <c r="X56" s="54">
        <v>5</v>
      </c>
      <c r="Y56" s="47">
        <f t="shared" si="4"/>
        <v>1</v>
      </c>
      <c r="Z56" s="47" t="str">
        <f t="shared" si="5"/>
        <v>24_1</v>
      </c>
      <c r="AA56" s="54">
        <v>1764</v>
      </c>
      <c r="AB56" s="5"/>
      <c r="AC56" s="47">
        <v>24</v>
      </c>
      <c r="AD56" s="54">
        <v>1</v>
      </c>
      <c r="AE56" s="54">
        <v>5</v>
      </c>
      <c r="AF56" s="47">
        <f t="shared" si="6"/>
        <v>1</v>
      </c>
      <c r="AG56" s="47" t="str">
        <f t="shared" si="7"/>
        <v>24_1</v>
      </c>
      <c r="AH56" s="54">
        <v>1824</v>
      </c>
      <c r="AI56" s="5"/>
      <c r="AJ56" s="47">
        <v>24</v>
      </c>
      <c r="AK56" s="54">
        <v>1</v>
      </c>
      <c r="AL56" s="54">
        <v>5</v>
      </c>
      <c r="AM56" s="47">
        <f t="shared" si="8"/>
        <v>1</v>
      </c>
      <c r="AN56" s="47" t="str">
        <f t="shared" si="9"/>
        <v>24_1</v>
      </c>
      <c r="AO56" s="54">
        <v>1884</v>
      </c>
      <c r="AP56" s="466"/>
      <c r="AQ56" s="47">
        <v>24</v>
      </c>
      <c r="AR56" s="54">
        <v>1</v>
      </c>
      <c r="AS56" s="54">
        <v>5</v>
      </c>
      <c r="AT56" s="47">
        <f t="shared" si="10"/>
        <v>1</v>
      </c>
      <c r="AU56" s="47" t="str">
        <f t="shared" si="11"/>
        <v>24_1</v>
      </c>
      <c r="AV56" s="54">
        <v>2034</v>
      </c>
      <c r="AW56" s="466"/>
      <c r="AX56" s="47">
        <v>24</v>
      </c>
      <c r="AY56" s="54">
        <v>1</v>
      </c>
      <c r="AZ56" s="54">
        <v>5</v>
      </c>
      <c r="BA56" s="47">
        <f t="shared" si="12"/>
        <v>1</v>
      </c>
      <c r="BB56" s="47" t="str">
        <f t="shared" si="13"/>
        <v>24_1</v>
      </c>
      <c r="BC56" s="54">
        <v>2094</v>
      </c>
      <c r="BD56" s="466"/>
      <c r="BE56" s="47">
        <v>24</v>
      </c>
      <c r="BF56" s="54">
        <v>1</v>
      </c>
      <c r="BG56" s="54">
        <v>5</v>
      </c>
      <c r="BH56" s="47">
        <f t="shared" si="14"/>
        <v>1</v>
      </c>
      <c r="BI56" s="47" t="str">
        <f t="shared" si="15"/>
        <v>24_1</v>
      </c>
      <c r="BJ56" s="132">
        <v>2214</v>
      </c>
      <c r="BK56" s="132"/>
      <c r="BL56" s="47">
        <v>24</v>
      </c>
      <c r="BM56" s="54">
        <v>1</v>
      </c>
      <c r="BN56" s="54">
        <v>5</v>
      </c>
      <c r="BO56" s="47">
        <f t="shared" si="16"/>
        <v>1</v>
      </c>
      <c r="BP56" s="47" t="str">
        <f t="shared" si="17"/>
        <v>24_1</v>
      </c>
      <c r="BQ56" s="612">
        <v>2214.0052199742913</v>
      </c>
      <c r="BR56" s="610"/>
      <c r="BS56" s="47">
        <v>24</v>
      </c>
      <c r="BT56" s="54">
        <v>1</v>
      </c>
      <c r="BU56" s="54">
        <v>5</v>
      </c>
      <c r="BV56" s="47">
        <f t="shared" si="18"/>
        <v>1</v>
      </c>
      <c r="BW56" s="47" t="str">
        <f t="shared" si="19"/>
        <v>24_1</v>
      </c>
      <c r="BX56" s="612">
        <v>2348</v>
      </c>
      <c r="BY56" s="612"/>
      <c r="BZ56" s="47">
        <v>24</v>
      </c>
      <c r="CA56" s="54">
        <v>1</v>
      </c>
      <c r="CB56" s="54">
        <v>5</v>
      </c>
      <c r="CC56" s="47">
        <f t="shared" si="20"/>
        <v>1</v>
      </c>
      <c r="CD56" s="47" t="str">
        <f t="shared" si="21"/>
        <v>24_1</v>
      </c>
      <c r="CE56" s="612">
        <v>2348</v>
      </c>
      <c r="CF56" s="132"/>
      <c r="CG56" s="47">
        <v>24</v>
      </c>
      <c r="CH56" s="54">
        <v>1</v>
      </c>
      <c r="CI56" s="54">
        <v>5</v>
      </c>
      <c r="CJ56" s="47">
        <f t="shared" si="22"/>
        <v>1</v>
      </c>
      <c r="CK56" s="47" t="str">
        <f t="shared" si="23"/>
        <v>24_1</v>
      </c>
      <c r="CL56" s="132">
        <f t="shared" si="37"/>
        <v>2214.0052199742913</v>
      </c>
      <c r="CM56" s="132">
        <f t="shared" si="38"/>
        <v>2348</v>
      </c>
      <c r="CN56" s="132">
        <f t="shared" si="26"/>
        <v>2348</v>
      </c>
      <c r="CO56" s="132">
        <f t="shared" si="27"/>
        <v>2281.0026099871457</v>
      </c>
      <c r="CP56" s="42">
        <f t="shared" si="39"/>
        <v>14.621811602481703</v>
      </c>
      <c r="CQ56" s="5"/>
      <c r="CR56" s="5"/>
      <c r="CS56" s="5"/>
      <c r="CT56" s="5"/>
      <c r="CU56" s="5"/>
      <c r="CV56" s="5"/>
      <c r="CW56" s="5"/>
      <c r="CX56" s="5"/>
      <c r="CY56" s="5"/>
      <c r="CZ56" s="5"/>
      <c r="DA56" s="5"/>
      <c r="DB56" s="5"/>
      <c r="DC56" s="5"/>
      <c r="DD56" s="5"/>
      <c r="DE56" s="5"/>
      <c r="DF56" s="5"/>
      <c r="DG56" s="6"/>
    </row>
    <row r="57" spans="1:111" x14ac:dyDescent="0.25">
      <c r="A57" s="47">
        <v>24</v>
      </c>
      <c r="B57" s="54">
        <v>2</v>
      </c>
      <c r="C57" s="54">
        <v>6</v>
      </c>
      <c r="D57" s="47">
        <f t="shared" si="24"/>
        <v>2</v>
      </c>
      <c r="E57" s="47" t="str">
        <f t="shared" si="25"/>
        <v>24_2</v>
      </c>
      <c r="F57" s="54">
        <v>1710</v>
      </c>
      <c r="G57" s="1"/>
      <c r="H57" s="47">
        <v>24</v>
      </c>
      <c r="I57" s="54">
        <v>2</v>
      </c>
      <c r="J57" s="54">
        <v>6</v>
      </c>
      <c r="K57" s="47">
        <f t="shared" si="0"/>
        <v>2</v>
      </c>
      <c r="L57" s="47" t="str">
        <f t="shared" si="1"/>
        <v>24_2</v>
      </c>
      <c r="M57" s="54">
        <v>1761</v>
      </c>
      <c r="N57" s="5"/>
      <c r="O57" s="47">
        <v>24</v>
      </c>
      <c r="P57" s="54">
        <v>2</v>
      </c>
      <c r="Q57" s="54">
        <v>6</v>
      </c>
      <c r="R57" s="47">
        <f t="shared" si="2"/>
        <v>2</v>
      </c>
      <c r="S57" s="47" t="str">
        <f t="shared" si="3"/>
        <v>24_2</v>
      </c>
      <c r="T57" s="54">
        <v>1798</v>
      </c>
      <c r="U57" s="5"/>
      <c r="V57" s="47">
        <v>24</v>
      </c>
      <c r="W57" s="54">
        <v>2</v>
      </c>
      <c r="X57" s="54">
        <v>6</v>
      </c>
      <c r="Y57" s="47">
        <f t="shared" si="4"/>
        <v>2</v>
      </c>
      <c r="Z57" s="47" t="str">
        <f t="shared" si="5"/>
        <v>24_2</v>
      </c>
      <c r="AA57" s="54">
        <v>1798</v>
      </c>
      <c r="AB57" s="5"/>
      <c r="AC57" s="47">
        <v>24</v>
      </c>
      <c r="AD57" s="54">
        <v>2</v>
      </c>
      <c r="AE57" s="54">
        <v>6</v>
      </c>
      <c r="AF57" s="47">
        <f t="shared" si="6"/>
        <v>2</v>
      </c>
      <c r="AG57" s="47" t="str">
        <f t="shared" si="7"/>
        <v>24_2</v>
      </c>
      <c r="AH57" s="54">
        <v>1858</v>
      </c>
      <c r="AI57" s="5"/>
      <c r="AJ57" s="47">
        <v>24</v>
      </c>
      <c r="AK57" s="54">
        <v>2</v>
      </c>
      <c r="AL57" s="54">
        <v>6</v>
      </c>
      <c r="AM57" s="47">
        <f t="shared" si="8"/>
        <v>2</v>
      </c>
      <c r="AN57" s="47" t="str">
        <f t="shared" si="9"/>
        <v>24_2</v>
      </c>
      <c r="AO57" s="54">
        <v>1918</v>
      </c>
      <c r="AP57" s="466"/>
      <c r="AQ57" s="47">
        <v>24</v>
      </c>
      <c r="AR57" s="54">
        <v>2</v>
      </c>
      <c r="AS57" s="54">
        <v>6</v>
      </c>
      <c r="AT57" s="47">
        <f t="shared" si="10"/>
        <v>2</v>
      </c>
      <c r="AU57" s="47" t="str">
        <f t="shared" si="11"/>
        <v>24_2</v>
      </c>
      <c r="AV57" s="54">
        <v>2068</v>
      </c>
      <c r="AW57" s="466"/>
      <c r="AX57" s="47">
        <v>24</v>
      </c>
      <c r="AY57" s="54">
        <v>2</v>
      </c>
      <c r="AZ57" s="54">
        <v>6</v>
      </c>
      <c r="BA57" s="47">
        <f t="shared" si="12"/>
        <v>2</v>
      </c>
      <c r="BB57" s="47" t="str">
        <f t="shared" si="13"/>
        <v>24_2</v>
      </c>
      <c r="BC57" s="54">
        <v>2128</v>
      </c>
      <c r="BD57" s="466"/>
      <c r="BE57" s="47">
        <v>24</v>
      </c>
      <c r="BF57" s="54">
        <v>2</v>
      </c>
      <c r="BG57" s="54">
        <v>6</v>
      </c>
      <c r="BH57" s="47">
        <f t="shared" si="14"/>
        <v>2</v>
      </c>
      <c r="BI57" s="47" t="str">
        <f t="shared" si="15"/>
        <v>24_2</v>
      </c>
      <c r="BJ57" s="132">
        <v>2248</v>
      </c>
      <c r="BK57" s="132"/>
      <c r="BL57" s="47">
        <v>24</v>
      </c>
      <c r="BM57" s="54">
        <v>2</v>
      </c>
      <c r="BN57" s="54">
        <v>6</v>
      </c>
      <c r="BO57" s="47">
        <f t="shared" si="16"/>
        <v>2</v>
      </c>
      <c r="BP57" s="47" t="str">
        <f t="shared" si="17"/>
        <v>24_2</v>
      </c>
      <c r="BQ57" s="612">
        <v>2248.4808920259065</v>
      </c>
      <c r="BR57" s="610"/>
      <c r="BS57" s="47">
        <v>24</v>
      </c>
      <c r="BT57" s="54">
        <v>2</v>
      </c>
      <c r="BU57" s="54">
        <v>6</v>
      </c>
      <c r="BV57" s="47">
        <f t="shared" si="18"/>
        <v>2</v>
      </c>
      <c r="BW57" s="47" t="str">
        <f t="shared" si="19"/>
        <v>24_2</v>
      </c>
      <c r="BX57" s="612">
        <v>2348</v>
      </c>
      <c r="BY57" s="612"/>
      <c r="BZ57" s="47">
        <v>24</v>
      </c>
      <c r="CA57" s="54">
        <v>2</v>
      </c>
      <c r="CB57" s="54">
        <v>6</v>
      </c>
      <c r="CC57" s="47">
        <f t="shared" si="20"/>
        <v>2</v>
      </c>
      <c r="CD57" s="47" t="str">
        <f t="shared" si="21"/>
        <v>24_2</v>
      </c>
      <c r="CE57" s="612">
        <v>2348</v>
      </c>
      <c r="CF57" s="132"/>
      <c r="CG57" s="47">
        <v>24</v>
      </c>
      <c r="CH57" s="54">
        <v>2</v>
      </c>
      <c r="CI57" s="54">
        <v>6</v>
      </c>
      <c r="CJ57" s="47">
        <f t="shared" si="22"/>
        <v>2</v>
      </c>
      <c r="CK57" s="47" t="str">
        <f t="shared" si="23"/>
        <v>24_2</v>
      </c>
      <c r="CL57" s="132">
        <f t="shared" si="37"/>
        <v>2248.4808920259065</v>
      </c>
      <c r="CM57" s="132">
        <f t="shared" si="38"/>
        <v>2348</v>
      </c>
      <c r="CN57" s="132">
        <f t="shared" si="26"/>
        <v>2348</v>
      </c>
      <c r="CO57" s="132">
        <f t="shared" si="27"/>
        <v>2298.2404460129533</v>
      </c>
      <c r="CP57" s="42">
        <f t="shared" si="39"/>
        <v>14.732310551365085</v>
      </c>
      <c r="CQ57" s="5"/>
      <c r="CR57" s="5"/>
      <c r="CS57" s="5"/>
      <c r="CT57" s="5"/>
      <c r="CU57" s="5"/>
      <c r="CV57" s="5"/>
      <c r="CW57" s="5"/>
      <c r="CX57" s="5"/>
      <c r="CY57" s="5"/>
      <c r="CZ57" s="5"/>
      <c r="DA57" s="5"/>
      <c r="DB57" s="5"/>
      <c r="DC57" s="5"/>
      <c r="DD57" s="5"/>
      <c r="DE57" s="5"/>
      <c r="DF57" s="5"/>
      <c r="DG57" s="6"/>
    </row>
    <row r="58" spans="1:111" x14ac:dyDescent="0.25">
      <c r="A58" s="47">
        <v>25</v>
      </c>
      <c r="B58" s="54">
        <v>0</v>
      </c>
      <c r="C58" s="54">
        <v>7</v>
      </c>
      <c r="D58" s="47">
        <f t="shared" si="24"/>
        <v>0</v>
      </c>
      <c r="E58" s="47" t="str">
        <f t="shared" si="25"/>
        <v>25_0</v>
      </c>
      <c r="F58" s="54">
        <v>1755</v>
      </c>
      <c r="G58" s="1"/>
      <c r="H58" s="47">
        <v>25</v>
      </c>
      <c r="I58" s="54">
        <v>0</v>
      </c>
      <c r="J58" s="54">
        <v>7</v>
      </c>
      <c r="K58" s="47">
        <f t="shared" si="0"/>
        <v>0</v>
      </c>
      <c r="L58" s="47" t="str">
        <f t="shared" si="1"/>
        <v>25_0</v>
      </c>
      <c r="M58" s="54">
        <v>1808</v>
      </c>
      <c r="N58" s="5"/>
      <c r="O58" s="47">
        <v>25</v>
      </c>
      <c r="P58" s="54">
        <v>0</v>
      </c>
      <c r="Q58" s="54">
        <v>7</v>
      </c>
      <c r="R58" s="47">
        <f t="shared" si="2"/>
        <v>0</v>
      </c>
      <c r="S58" s="47" t="str">
        <f t="shared" si="3"/>
        <v>25_0</v>
      </c>
      <c r="T58" s="54">
        <v>1846</v>
      </c>
      <c r="U58" s="5"/>
      <c r="V58" s="47">
        <v>25</v>
      </c>
      <c r="W58" s="54">
        <v>0</v>
      </c>
      <c r="X58" s="54">
        <v>7</v>
      </c>
      <c r="Y58" s="47">
        <f t="shared" si="4"/>
        <v>0</v>
      </c>
      <c r="Z58" s="47" t="str">
        <f t="shared" si="5"/>
        <v>25_0</v>
      </c>
      <c r="AA58" s="54">
        <v>1846</v>
      </c>
      <c r="AB58" s="5"/>
      <c r="AC58" s="47">
        <v>25</v>
      </c>
      <c r="AD58" s="54">
        <v>0</v>
      </c>
      <c r="AE58" s="54">
        <v>7</v>
      </c>
      <c r="AF58" s="47">
        <f t="shared" si="6"/>
        <v>0</v>
      </c>
      <c r="AG58" s="47" t="str">
        <f t="shared" si="7"/>
        <v>25_0</v>
      </c>
      <c r="AH58" s="54">
        <v>1906</v>
      </c>
      <c r="AI58" s="5"/>
      <c r="AJ58" s="47">
        <v>25</v>
      </c>
      <c r="AK58" s="54">
        <v>0</v>
      </c>
      <c r="AL58" s="54">
        <v>7</v>
      </c>
      <c r="AM58" s="47">
        <f t="shared" si="8"/>
        <v>0</v>
      </c>
      <c r="AN58" s="47" t="str">
        <f t="shared" si="9"/>
        <v>25_0</v>
      </c>
      <c r="AO58" s="54">
        <v>1966</v>
      </c>
      <c r="AP58" s="466"/>
      <c r="AQ58" s="47">
        <v>25</v>
      </c>
      <c r="AR58" s="54">
        <v>0</v>
      </c>
      <c r="AS58" s="54">
        <v>7</v>
      </c>
      <c r="AT58" s="47">
        <f t="shared" si="10"/>
        <v>0</v>
      </c>
      <c r="AU58" s="47" t="str">
        <f t="shared" si="11"/>
        <v>25_0</v>
      </c>
      <c r="AV58" s="54">
        <v>2116</v>
      </c>
      <c r="AW58" s="466"/>
      <c r="AX58" s="47">
        <v>25</v>
      </c>
      <c r="AY58" s="54">
        <v>0</v>
      </c>
      <c r="AZ58" s="54">
        <v>7</v>
      </c>
      <c r="BA58" s="47">
        <f t="shared" si="12"/>
        <v>0</v>
      </c>
      <c r="BB58" s="47" t="str">
        <f t="shared" si="13"/>
        <v>25_0</v>
      </c>
      <c r="BC58" s="54">
        <v>2176</v>
      </c>
      <c r="BD58" s="466"/>
      <c r="BE58" s="47">
        <v>25</v>
      </c>
      <c r="BF58" s="54">
        <v>0</v>
      </c>
      <c r="BG58" s="54">
        <v>7</v>
      </c>
      <c r="BH58" s="47">
        <f t="shared" si="14"/>
        <v>0</v>
      </c>
      <c r="BI58" s="47" t="str">
        <f t="shared" si="15"/>
        <v>25_0</v>
      </c>
      <c r="BJ58" s="132">
        <v>2296</v>
      </c>
      <c r="BK58" s="132"/>
      <c r="BL58" s="47">
        <v>25</v>
      </c>
      <c r="BM58" s="54">
        <v>0</v>
      </c>
      <c r="BN58" s="54">
        <v>7</v>
      </c>
      <c r="BO58" s="47">
        <f t="shared" si="16"/>
        <v>0</v>
      </c>
      <c r="BP58" s="47" t="str">
        <f t="shared" si="17"/>
        <v>25_0</v>
      </c>
      <c r="BQ58" s="612">
        <v>2296.0901534305181</v>
      </c>
      <c r="BR58" s="610"/>
      <c r="BS58" s="47">
        <v>25</v>
      </c>
      <c r="BT58" s="54">
        <v>0</v>
      </c>
      <c r="BU58" s="54">
        <v>7</v>
      </c>
      <c r="BV58" s="47">
        <f t="shared" si="18"/>
        <v>0</v>
      </c>
      <c r="BW58" s="47" t="str">
        <f t="shared" si="19"/>
        <v>25_0</v>
      </c>
      <c r="BX58" s="612">
        <v>2348</v>
      </c>
      <c r="BY58" s="612"/>
      <c r="BZ58" s="47">
        <v>25</v>
      </c>
      <c r="CA58" s="54">
        <v>0</v>
      </c>
      <c r="CB58" s="54">
        <v>7</v>
      </c>
      <c r="CC58" s="47">
        <f t="shared" si="20"/>
        <v>0</v>
      </c>
      <c r="CD58" s="47" t="str">
        <f t="shared" si="21"/>
        <v>25_0</v>
      </c>
      <c r="CE58" s="612">
        <v>2371.2297037015319</v>
      </c>
      <c r="CF58" s="132"/>
      <c r="CG58" s="47">
        <v>25</v>
      </c>
      <c r="CH58" s="54">
        <v>0</v>
      </c>
      <c r="CI58" s="54">
        <v>7</v>
      </c>
      <c r="CJ58" s="47">
        <f t="shared" si="22"/>
        <v>0</v>
      </c>
      <c r="CK58" s="47" t="str">
        <f t="shared" si="23"/>
        <v>25_0</v>
      </c>
      <c r="CL58" s="132">
        <f t="shared" si="37"/>
        <v>2296.0901534305181</v>
      </c>
      <c r="CM58" s="132">
        <f t="shared" si="38"/>
        <v>2348</v>
      </c>
      <c r="CN58" s="132">
        <f t="shared" si="26"/>
        <v>2371.2297037015319</v>
      </c>
      <c r="CO58" s="132">
        <f t="shared" si="27"/>
        <v>2323.9808853570535</v>
      </c>
      <c r="CP58" s="42">
        <f t="shared" si="39"/>
        <v>14.897313367673419</v>
      </c>
      <c r="CQ58" s="5"/>
      <c r="CR58" s="5"/>
      <c r="CS58" s="5"/>
      <c r="CT58" s="5"/>
      <c r="CU58" s="5"/>
      <c r="CV58" s="5"/>
      <c r="CW58" s="5"/>
      <c r="CX58" s="5"/>
      <c r="CY58" s="5"/>
      <c r="CZ58" s="5"/>
      <c r="DA58" s="5"/>
      <c r="DB58" s="5"/>
      <c r="DC58" s="5"/>
      <c r="DD58" s="5"/>
      <c r="DE58" s="5"/>
      <c r="DF58" s="5"/>
      <c r="DG58" s="6"/>
    </row>
    <row r="59" spans="1:111" x14ac:dyDescent="0.25">
      <c r="A59" s="47">
        <v>25</v>
      </c>
      <c r="B59" s="54">
        <v>1</v>
      </c>
      <c r="C59" s="54">
        <v>9</v>
      </c>
      <c r="D59" s="47">
        <f t="shared" si="24"/>
        <v>1</v>
      </c>
      <c r="E59" s="47" t="str">
        <f t="shared" si="25"/>
        <v>25_1</v>
      </c>
      <c r="F59" s="54">
        <v>1847</v>
      </c>
      <c r="G59" s="1"/>
      <c r="H59" s="47">
        <v>25</v>
      </c>
      <c r="I59" s="54">
        <v>1</v>
      </c>
      <c r="J59" s="54">
        <v>9</v>
      </c>
      <c r="K59" s="47">
        <f t="shared" si="0"/>
        <v>1</v>
      </c>
      <c r="L59" s="47" t="str">
        <f t="shared" si="1"/>
        <v>25_1</v>
      </c>
      <c r="M59" s="54">
        <v>1902</v>
      </c>
      <c r="N59" s="5"/>
      <c r="O59" s="47">
        <v>25</v>
      </c>
      <c r="P59" s="54">
        <v>1</v>
      </c>
      <c r="Q59" s="54">
        <v>9</v>
      </c>
      <c r="R59" s="47">
        <f t="shared" si="2"/>
        <v>1</v>
      </c>
      <c r="S59" s="47" t="str">
        <f t="shared" si="3"/>
        <v>25_1</v>
      </c>
      <c r="T59" s="54">
        <v>1942</v>
      </c>
      <c r="U59" s="5"/>
      <c r="V59" s="47">
        <v>25</v>
      </c>
      <c r="W59" s="54">
        <v>1</v>
      </c>
      <c r="X59" s="54">
        <v>9</v>
      </c>
      <c r="Y59" s="47">
        <f t="shared" si="4"/>
        <v>1</v>
      </c>
      <c r="Z59" s="47" t="str">
        <f t="shared" si="5"/>
        <v>25_1</v>
      </c>
      <c r="AA59" s="54">
        <v>1942</v>
      </c>
      <c r="AB59" s="5"/>
      <c r="AC59" s="47">
        <v>25</v>
      </c>
      <c r="AD59" s="54">
        <v>1</v>
      </c>
      <c r="AE59" s="54">
        <v>9</v>
      </c>
      <c r="AF59" s="47">
        <f t="shared" si="6"/>
        <v>1</v>
      </c>
      <c r="AG59" s="47" t="str">
        <f t="shared" si="7"/>
        <v>25_1</v>
      </c>
      <c r="AH59" s="54">
        <v>2002</v>
      </c>
      <c r="AI59" s="5"/>
      <c r="AJ59" s="47">
        <v>25</v>
      </c>
      <c r="AK59" s="54">
        <v>1</v>
      </c>
      <c r="AL59" s="54">
        <v>9</v>
      </c>
      <c r="AM59" s="47">
        <f t="shared" si="8"/>
        <v>1</v>
      </c>
      <c r="AN59" s="47" t="str">
        <f t="shared" si="9"/>
        <v>25_1</v>
      </c>
      <c r="AO59" s="54">
        <v>2062</v>
      </c>
      <c r="AP59" s="466"/>
      <c r="AQ59" s="47">
        <v>25</v>
      </c>
      <c r="AR59" s="54">
        <v>1</v>
      </c>
      <c r="AS59" s="54">
        <v>9</v>
      </c>
      <c r="AT59" s="47">
        <f t="shared" si="10"/>
        <v>1</v>
      </c>
      <c r="AU59" s="47" t="str">
        <f t="shared" si="11"/>
        <v>25_1</v>
      </c>
      <c r="AV59" s="54">
        <v>2212</v>
      </c>
      <c r="AW59" s="466"/>
      <c r="AX59" s="47">
        <v>25</v>
      </c>
      <c r="AY59" s="54">
        <v>1</v>
      </c>
      <c r="AZ59" s="54">
        <v>9</v>
      </c>
      <c r="BA59" s="47">
        <f t="shared" si="12"/>
        <v>1</v>
      </c>
      <c r="BB59" s="47" t="str">
        <f t="shared" si="13"/>
        <v>25_1</v>
      </c>
      <c r="BC59" s="54">
        <v>2272</v>
      </c>
      <c r="BD59" s="466"/>
      <c r="BE59" s="47">
        <v>25</v>
      </c>
      <c r="BF59" s="54">
        <v>1</v>
      </c>
      <c r="BG59" s="54">
        <v>9</v>
      </c>
      <c r="BH59" s="47">
        <f t="shared" si="14"/>
        <v>1</v>
      </c>
      <c r="BI59" s="47" t="str">
        <f t="shared" si="15"/>
        <v>25_1</v>
      </c>
      <c r="BJ59" s="132">
        <v>2392</v>
      </c>
      <c r="BK59" s="132"/>
      <c r="BL59" s="47">
        <v>25</v>
      </c>
      <c r="BM59" s="54">
        <v>1</v>
      </c>
      <c r="BN59" s="54">
        <v>9</v>
      </c>
      <c r="BO59" s="47">
        <f t="shared" si="16"/>
        <v>1</v>
      </c>
      <c r="BP59" s="47" t="str">
        <f t="shared" si="17"/>
        <v>25_1</v>
      </c>
      <c r="BQ59" s="612">
        <v>2392.1295255743021</v>
      </c>
      <c r="BR59" s="610"/>
      <c r="BS59" s="47">
        <v>25</v>
      </c>
      <c r="BT59" s="54">
        <v>1</v>
      </c>
      <c r="BU59" s="54">
        <v>9</v>
      </c>
      <c r="BV59" s="47">
        <f t="shared" si="18"/>
        <v>1</v>
      </c>
      <c r="BW59" s="47" t="str">
        <f t="shared" si="19"/>
        <v>25_1</v>
      </c>
      <c r="BX59" s="612">
        <v>2416.0508208300453</v>
      </c>
      <c r="BY59" s="612"/>
      <c r="BZ59" s="47">
        <v>25</v>
      </c>
      <c r="CA59" s="54">
        <v>1</v>
      </c>
      <c r="CB59" s="54">
        <v>9</v>
      </c>
      <c r="CC59" s="47">
        <f t="shared" si="20"/>
        <v>1</v>
      </c>
      <c r="CD59" s="47" t="str">
        <f t="shared" si="21"/>
        <v>25_1</v>
      </c>
      <c r="CE59" s="612">
        <v>2470.4119642987212</v>
      </c>
      <c r="CF59" s="132"/>
      <c r="CG59" s="47">
        <v>25</v>
      </c>
      <c r="CH59" s="54">
        <v>1</v>
      </c>
      <c r="CI59" s="54">
        <v>9</v>
      </c>
      <c r="CJ59" s="47">
        <f t="shared" si="22"/>
        <v>1</v>
      </c>
      <c r="CK59" s="47" t="str">
        <f t="shared" si="23"/>
        <v>25_1</v>
      </c>
      <c r="CL59" s="132">
        <f t="shared" si="37"/>
        <v>2392.1295255743021</v>
      </c>
      <c r="CM59" s="132">
        <f t="shared" si="38"/>
        <v>2416.0508208300453</v>
      </c>
      <c r="CN59" s="132">
        <f t="shared" si="26"/>
        <v>2470.4119642987212</v>
      </c>
      <c r="CO59" s="132">
        <f t="shared" si="27"/>
        <v>2408.62026849123</v>
      </c>
      <c r="CP59" s="42">
        <f t="shared" si="39"/>
        <v>15.439873515969424</v>
      </c>
      <c r="CQ59" s="5"/>
      <c r="CR59" s="5"/>
      <c r="CS59" s="5"/>
      <c r="CT59" s="5"/>
      <c r="CU59" s="5"/>
      <c r="CV59" s="5"/>
      <c r="CW59" s="5"/>
      <c r="CX59" s="5"/>
      <c r="CY59" s="5"/>
      <c r="CZ59" s="5"/>
      <c r="DA59" s="5"/>
      <c r="DB59" s="5"/>
      <c r="DC59" s="5"/>
      <c r="DD59" s="5"/>
      <c r="DE59" s="5"/>
      <c r="DF59" s="5"/>
      <c r="DG59" s="6"/>
    </row>
    <row r="60" spans="1:111" x14ac:dyDescent="0.25">
      <c r="A60" s="47">
        <v>25</v>
      </c>
      <c r="B60" s="54">
        <v>2</v>
      </c>
      <c r="C60" s="54">
        <v>10</v>
      </c>
      <c r="D60" s="47">
        <f t="shared" si="24"/>
        <v>2</v>
      </c>
      <c r="E60" s="47" t="str">
        <f t="shared" si="25"/>
        <v>25_2</v>
      </c>
      <c r="F60" s="54">
        <v>1898</v>
      </c>
      <c r="G60" s="1"/>
      <c r="H60" s="47">
        <v>25</v>
      </c>
      <c r="I60" s="54">
        <v>2</v>
      </c>
      <c r="J60" s="54">
        <v>10</v>
      </c>
      <c r="K60" s="47">
        <f t="shared" si="0"/>
        <v>2</v>
      </c>
      <c r="L60" s="47" t="str">
        <f t="shared" si="1"/>
        <v>25_2</v>
      </c>
      <c r="M60" s="54">
        <v>1955</v>
      </c>
      <c r="N60" s="5"/>
      <c r="O60" s="47">
        <v>25</v>
      </c>
      <c r="P60" s="54">
        <v>2</v>
      </c>
      <c r="Q60" s="54">
        <v>10</v>
      </c>
      <c r="R60" s="47">
        <f t="shared" si="2"/>
        <v>2</v>
      </c>
      <c r="S60" s="47" t="str">
        <f t="shared" si="3"/>
        <v>25_2</v>
      </c>
      <c r="T60" s="54">
        <v>1996</v>
      </c>
      <c r="U60" s="5"/>
      <c r="V60" s="47">
        <v>25</v>
      </c>
      <c r="W60" s="54">
        <v>2</v>
      </c>
      <c r="X60" s="54">
        <v>10</v>
      </c>
      <c r="Y60" s="47">
        <f t="shared" si="4"/>
        <v>2</v>
      </c>
      <c r="Z60" s="47" t="str">
        <f t="shared" si="5"/>
        <v>25_2</v>
      </c>
      <c r="AA60" s="54">
        <v>1996</v>
      </c>
      <c r="AB60" s="5"/>
      <c r="AC60" s="47">
        <v>25</v>
      </c>
      <c r="AD60" s="54">
        <v>2</v>
      </c>
      <c r="AE60" s="54">
        <v>10</v>
      </c>
      <c r="AF60" s="47">
        <f t="shared" si="6"/>
        <v>2</v>
      </c>
      <c r="AG60" s="47" t="str">
        <f t="shared" si="7"/>
        <v>25_2</v>
      </c>
      <c r="AH60" s="54">
        <v>2056</v>
      </c>
      <c r="AI60" s="5"/>
      <c r="AJ60" s="47">
        <v>25</v>
      </c>
      <c r="AK60" s="54">
        <v>2</v>
      </c>
      <c r="AL60" s="54">
        <v>10</v>
      </c>
      <c r="AM60" s="47">
        <f t="shared" si="8"/>
        <v>2</v>
      </c>
      <c r="AN60" s="47" t="str">
        <f t="shared" si="9"/>
        <v>25_2</v>
      </c>
      <c r="AO60" s="54">
        <v>2116</v>
      </c>
      <c r="AP60" s="466"/>
      <c r="AQ60" s="47">
        <v>25</v>
      </c>
      <c r="AR60" s="54">
        <v>2</v>
      </c>
      <c r="AS60" s="54">
        <v>10</v>
      </c>
      <c r="AT60" s="47">
        <f t="shared" si="10"/>
        <v>2</v>
      </c>
      <c r="AU60" s="47" t="str">
        <f t="shared" si="11"/>
        <v>25_2</v>
      </c>
      <c r="AV60" s="54">
        <v>2266</v>
      </c>
      <c r="AW60" s="466"/>
      <c r="AX60" s="47">
        <v>25</v>
      </c>
      <c r="AY60" s="54">
        <v>2</v>
      </c>
      <c r="AZ60" s="54">
        <v>10</v>
      </c>
      <c r="BA60" s="47">
        <f t="shared" si="12"/>
        <v>2</v>
      </c>
      <c r="BB60" s="47" t="str">
        <f t="shared" si="13"/>
        <v>25_2</v>
      </c>
      <c r="BC60" s="54">
        <v>2326</v>
      </c>
      <c r="BD60" s="466"/>
      <c r="BE60" s="47">
        <v>25</v>
      </c>
      <c r="BF60" s="54">
        <v>2</v>
      </c>
      <c r="BG60" s="54">
        <v>10</v>
      </c>
      <c r="BH60" s="47">
        <f t="shared" si="14"/>
        <v>2</v>
      </c>
      <c r="BI60" s="47" t="str">
        <f t="shared" si="15"/>
        <v>25_2</v>
      </c>
      <c r="BJ60" s="132">
        <v>2446</v>
      </c>
      <c r="BK60" s="132"/>
      <c r="BL60" s="47">
        <v>25</v>
      </c>
      <c r="BM60" s="54">
        <v>2</v>
      </c>
      <c r="BN60" s="54">
        <v>10</v>
      </c>
      <c r="BO60" s="47">
        <f t="shared" si="16"/>
        <v>2</v>
      </c>
      <c r="BP60" s="47" t="str">
        <f t="shared" si="17"/>
        <v>25_2</v>
      </c>
      <c r="BQ60" s="612">
        <v>2446.3055816554106</v>
      </c>
      <c r="BR60" s="610"/>
      <c r="BS60" s="47">
        <v>25</v>
      </c>
      <c r="BT60" s="54">
        <v>2</v>
      </c>
      <c r="BU60" s="54">
        <v>10</v>
      </c>
      <c r="BV60" s="47">
        <f t="shared" si="18"/>
        <v>2</v>
      </c>
      <c r="BW60" s="47" t="str">
        <f t="shared" si="19"/>
        <v>25_2</v>
      </c>
      <c r="BX60" s="612">
        <v>2470.7686374719647</v>
      </c>
      <c r="BY60" s="612"/>
      <c r="BZ60" s="47">
        <v>25</v>
      </c>
      <c r="CA60" s="54">
        <v>2</v>
      </c>
      <c r="CB60" s="54">
        <v>10</v>
      </c>
      <c r="CC60" s="47">
        <f t="shared" si="20"/>
        <v>2</v>
      </c>
      <c r="CD60" s="47" t="str">
        <f t="shared" si="21"/>
        <v>25_2</v>
      </c>
      <c r="CE60" s="612">
        <v>2526.3609318150839</v>
      </c>
      <c r="CF60" s="132"/>
      <c r="CG60" s="47">
        <v>25</v>
      </c>
      <c r="CH60" s="54">
        <v>2</v>
      </c>
      <c r="CI60" s="54">
        <v>10</v>
      </c>
      <c r="CJ60" s="47">
        <f t="shared" si="22"/>
        <v>2</v>
      </c>
      <c r="CK60" s="47" t="str">
        <f t="shared" si="23"/>
        <v>25_2</v>
      </c>
      <c r="CL60" s="132">
        <f t="shared" si="37"/>
        <v>2446.3055816554106</v>
      </c>
      <c r="CM60" s="132">
        <f t="shared" si="38"/>
        <v>2470.7686374719647</v>
      </c>
      <c r="CN60" s="132">
        <f t="shared" si="26"/>
        <v>2526.3609318150839</v>
      </c>
      <c r="CO60" s="132">
        <f t="shared" si="27"/>
        <v>2463.1698007589475</v>
      </c>
      <c r="CP60" s="42">
        <f t="shared" si="39"/>
        <v>15.789550004865049</v>
      </c>
      <c r="CQ60" s="5"/>
      <c r="CR60" s="5"/>
      <c r="CS60" s="5"/>
      <c r="CT60" s="5"/>
      <c r="CU60" s="5"/>
      <c r="CV60" s="5"/>
      <c r="CW60" s="5"/>
      <c r="CX60" s="5"/>
      <c r="CY60" s="5"/>
      <c r="CZ60" s="5"/>
      <c r="DA60" s="5"/>
      <c r="DB60" s="5"/>
      <c r="DC60" s="5"/>
      <c r="DD60" s="5"/>
      <c r="DE60" s="5"/>
      <c r="DF60" s="5"/>
      <c r="DG60" s="6"/>
    </row>
    <row r="61" spans="1:111" x14ac:dyDescent="0.25">
      <c r="A61" s="47">
        <v>25</v>
      </c>
      <c r="B61" s="54">
        <v>3</v>
      </c>
      <c r="C61" s="54">
        <v>11</v>
      </c>
      <c r="D61" s="47">
        <f t="shared" si="24"/>
        <v>3</v>
      </c>
      <c r="E61" s="47" t="str">
        <f t="shared" si="25"/>
        <v>25_3</v>
      </c>
      <c r="F61" s="54">
        <v>1956</v>
      </c>
      <c r="G61" s="1"/>
      <c r="H61" s="47">
        <v>25</v>
      </c>
      <c r="I61" s="54">
        <v>3</v>
      </c>
      <c r="J61" s="54">
        <v>11</v>
      </c>
      <c r="K61" s="47">
        <f t="shared" si="0"/>
        <v>3</v>
      </c>
      <c r="L61" s="47" t="str">
        <f t="shared" si="1"/>
        <v>25_3</v>
      </c>
      <c r="M61" s="54">
        <v>2015</v>
      </c>
      <c r="N61" s="5"/>
      <c r="O61" s="47">
        <v>25</v>
      </c>
      <c r="P61" s="54">
        <v>3</v>
      </c>
      <c r="Q61" s="54">
        <v>11</v>
      </c>
      <c r="R61" s="47">
        <f t="shared" si="2"/>
        <v>3</v>
      </c>
      <c r="S61" s="47" t="str">
        <f t="shared" si="3"/>
        <v>25_3</v>
      </c>
      <c r="T61" s="54">
        <v>2057</v>
      </c>
      <c r="U61" s="5"/>
      <c r="V61" s="47">
        <v>25</v>
      </c>
      <c r="W61" s="54">
        <v>3</v>
      </c>
      <c r="X61" s="54">
        <v>11</v>
      </c>
      <c r="Y61" s="47">
        <f t="shared" si="4"/>
        <v>3</v>
      </c>
      <c r="Z61" s="47" t="str">
        <f t="shared" si="5"/>
        <v>25_3</v>
      </c>
      <c r="AA61" s="54">
        <v>2057</v>
      </c>
      <c r="AB61" s="5"/>
      <c r="AC61" s="47">
        <v>25</v>
      </c>
      <c r="AD61" s="54">
        <v>3</v>
      </c>
      <c r="AE61" s="54">
        <v>11</v>
      </c>
      <c r="AF61" s="47">
        <f t="shared" si="6"/>
        <v>3</v>
      </c>
      <c r="AG61" s="47" t="str">
        <f t="shared" si="7"/>
        <v>25_3</v>
      </c>
      <c r="AH61" s="54">
        <v>2117</v>
      </c>
      <c r="AI61" s="5"/>
      <c r="AJ61" s="47">
        <v>25</v>
      </c>
      <c r="AK61" s="54">
        <v>3</v>
      </c>
      <c r="AL61" s="54">
        <v>11</v>
      </c>
      <c r="AM61" s="47">
        <f t="shared" si="8"/>
        <v>3</v>
      </c>
      <c r="AN61" s="47" t="str">
        <f t="shared" si="9"/>
        <v>25_3</v>
      </c>
      <c r="AO61" s="54">
        <v>2177</v>
      </c>
      <c r="AP61" s="466"/>
      <c r="AQ61" s="47">
        <v>25</v>
      </c>
      <c r="AR61" s="54">
        <v>3</v>
      </c>
      <c r="AS61" s="54">
        <v>11</v>
      </c>
      <c r="AT61" s="47">
        <f t="shared" si="10"/>
        <v>3</v>
      </c>
      <c r="AU61" s="47" t="str">
        <f t="shared" si="11"/>
        <v>25_3</v>
      </c>
      <c r="AV61" s="54">
        <v>2327</v>
      </c>
      <c r="AW61" s="466"/>
      <c r="AX61" s="47">
        <v>25</v>
      </c>
      <c r="AY61" s="54">
        <v>3</v>
      </c>
      <c r="AZ61" s="54">
        <v>11</v>
      </c>
      <c r="BA61" s="47">
        <f t="shared" si="12"/>
        <v>3</v>
      </c>
      <c r="BB61" s="47" t="str">
        <f t="shared" si="13"/>
        <v>25_3</v>
      </c>
      <c r="BC61" s="54">
        <v>2387</v>
      </c>
      <c r="BD61" s="466"/>
      <c r="BE61" s="47">
        <v>25</v>
      </c>
      <c r="BF61" s="54">
        <v>3</v>
      </c>
      <c r="BG61" s="54">
        <v>11</v>
      </c>
      <c r="BH61" s="47">
        <f t="shared" si="14"/>
        <v>3</v>
      </c>
      <c r="BI61" s="47" t="str">
        <f t="shared" si="15"/>
        <v>25_3</v>
      </c>
      <c r="BJ61" s="132">
        <v>2507</v>
      </c>
      <c r="BK61" s="132"/>
      <c r="BL61" s="47">
        <v>25</v>
      </c>
      <c r="BM61" s="54">
        <v>3</v>
      </c>
      <c r="BN61" s="54">
        <v>11</v>
      </c>
      <c r="BO61" s="47">
        <f t="shared" si="16"/>
        <v>3</v>
      </c>
      <c r="BP61" s="47" t="str">
        <f t="shared" si="17"/>
        <v>25_3</v>
      </c>
      <c r="BQ61" s="612">
        <v>2507.0484324130184</v>
      </c>
      <c r="BR61" s="610"/>
      <c r="BS61" s="47">
        <v>25</v>
      </c>
      <c r="BT61" s="54">
        <v>3</v>
      </c>
      <c r="BU61" s="54">
        <v>11</v>
      </c>
      <c r="BV61" s="47">
        <f t="shared" si="18"/>
        <v>3</v>
      </c>
      <c r="BW61" s="47" t="str">
        <f t="shared" si="19"/>
        <v>25_3</v>
      </c>
      <c r="BX61" s="612">
        <v>2532.1189167371485</v>
      </c>
      <c r="BY61" s="612"/>
      <c r="BZ61" s="47">
        <v>25</v>
      </c>
      <c r="CA61" s="54">
        <v>3</v>
      </c>
      <c r="CB61" s="54">
        <v>11</v>
      </c>
      <c r="CC61" s="47">
        <f t="shared" si="20"/>
        <v>3</v>
      </c>
      <c r="CD61" s="47" t="str">
        <f t="shared" si="21"/>
        <v>25_3</v>
      </c>
      <c r="CE61" s="612">
        <v>2589.0915923637344</v>
      </c>
      <c r="CF61" s="132"/>
      <c r="CG61" s="47">
        <v>25</v>
      </c>
      <c r="CH61" s="54">
        <v>3</v>
      </c>
      <c r="CI61" s="54">
        <v>11</v>
      </c>
      <c r="CJ61" s="47">
        <f t="shared" si="22"/>
        <v>3</v>
      </c>
      <c r="CK61" s="47" t="str">
        <f t="shared" si="23"/>
        <v>25_3</v>
      </c>
      <c r="CL61" s="132">
        <f t="shared" si="37"/>
        <v>2507.0484324130184</v>
      </c>
      <c r="CM61" s="132">
        <f t="shared" si="38"/>
        <v>2532.1189167371485</v>
      </c>
      <c r="CN61" s="132">
        <f t="shared" si="26"/>
        <v>2589.0915923637344</v>
      </c>
      <c r="CO61" s="132">
        <f t="shared" si="27"/>
        <v>2524.3313975439655</v>
      </c>
      <c r="CP61" s="42">
        <f t="shared" si="39"/>
        <v>16.181611522717727</v>
      </c>
      <c r="CQ61" s="5"/>
      <c r="CR61" s="5"/>
      <c r="CS61" s="5"/>
      <c r="CT61" s="5"/>
      <c r="CU61" s="5"/>
      <c r="CV61" s="5"/>
      <c r="CW61" s="5"/>
      <c r="CX61" s="5"/>
      <c r="CY61" s="5"/>
      <c r="CZ61" s="5"/>
      <c r="DA61" s="5"/>
      <c r="DB61" s="5"/>
      <c r="DC61" s="5"/>
      <c r="DD61" s="5"/>
      <c r="DE61" s="5"/>
      <c r="DF61" s="5"/>
      <c r="DG61" s="6"/>
    </row>
    <row r="62" spans="1:111" x14ac:dyDescent="0.25">
      <c r="A62" s="47">
        <v>25</v>
      </c>
      <c r="B62" s="54">
        <v>4</v>
      </c>
      <c r="C62" s="54">
        <v>12</v>
      </c>
      <c r="D62" s="47">
        <f t="shared" si="24"/>
        <v>4</v>
      </c>
      <c r="E62" s="47" t="str">
        <f t="shared" si="25"/>
        <v>25_4</v>
      </c>
      <c r="F62" s="54">
        <v>2017</v>
      </c>
      <c r="G62" s="1"/>
      <c r="H62" s="47">
        <v>25</v>
      </c>
      <c r="I62" s="54">
        <v>4</v>
      </c>
      <c r="J62" s="54">
        <v>12</v>
      </c>
      <c r="K62" s="47">
        <f t="shared" si="0"/>
        <v>4</v>
      </c>
      <c r="L62" s="47" t="str">
        <f t="shared" si="1"/>
        <v>25_4</v>
      </c>
      <c r="M62" s="54">
        <v>2077</v>
      </c>
      <c r="N62" s="5"/>
      <c r="O62" s="47">
        <v>25</v>
      </c>
      <c r="P62" s="54">
        <v>4</v>
      </c>
      <c r="Q62" s="54">
        <v>12</v>
      </c>
      <c r="R62" s="47">
        <f t="shared" si="2"/>
        <v>4</v>
      </c>
      <c r="S62" s="47" t="str">
        <f t="shared" si="3"/>
        <v>25_4</v>
      </c>
      <c r="T62" s="54">
        <v>2121</v>
      </c>
      <c r="U62" s="5"/>
      <c r="V62" s="47">
        <v>25</v>
      </c>
      <c r="W62" s="54">
        <v>4</v>
      </c>
      <c r="X62" s="54">
        <v>12</v>
      </c>
      <c r="Y62" s="47">
        <f t="shared" si="4"/>
        <v>4</v>
      </c>
      <c r="Z62" s="47" t="str">
        <f t="shared" si="5"/>
        <v>25_4</v>
      </c>
      <c r="AA62" s="54">
        <v>2121</v>
      </c>
      <c r="AB62" s="5"/>
      <c r="AC62" s="47">
        <v>25</v>
      </c>
      <c r="AD62" s="54">
        <v>4</v>
      </c>
      <c r="AE62" s="54">
        <v>12</v>
      </c>
      <c r="AF62" s="47">
        <f t="shared" si="6"/>
        <v>4</v>
      </c>
      <c r="AG62" s="47" t="str">
        <f t="shared" si="7"/>
        <v>25_4</v>
      </c>
      <c r="AH62" s="54">
        <v>2181</v>
      </c>
      <c r="AI62" s="5"/>
      <c r="AJ62" s="47">
        <v>25</v>
      </c>
      <c r="AK62" s="54">
        <v>4</v>
      </c>
      <c r="AL62" s="54">
        <v>12</v>
      </c>
      <c r="AM62" s="47">
        <f t="shared" si="8"/>
        <v>4</v>
      </c>
      <c r="AN62" s="47" t="str">
        <f t="shared" si="9"/>
        <v>25_4</v>
      </c>
      <c r="AO62" s="54">
        <v>2241</v>
      </c>
      <c r="AP62" s="466"/>
      <c r="AQ62" s="47">
        <v>25</v>
      </c>
      <c r="AR62" s="54">
        <v>4</v>
      </c>
      <c r="AS62" s="54">
        <v>12</v>
      </c>
      <c r="AT62" s="47">
        <f t="shared" si="10"/>
        <v>4</v>
      </c>
      <c r="AU62" s="47" t="str">
        <f t="shared" si="11"/>
        <v>25_4</v>
      </c>
      <c r="AV62" s="54">
        <v>2391</v>
      </c>
      <c r="AW62" s="466"/>
      <c r="AX62" s="47">
        <v>25</v>
      </c>
      <c r="AY62" s="54">
        <v>4</v>
      </c>
      <c r="AZ62" s="54">
        <v>12</v>
      </c>
      <c r="BA62" s="47">
        <f t="shared" si="12"/>
        <v>4</v>
      </c>
      <c r="BB62" s="47" t="str">
        <f t="shared" si="13"/>
        <v>25_4</v>
      </c>
      <c r="BC62" s="54">
        <v>2451</v>
      </c>
      <c r="BD62" s="466"/>
      <c r="BE62" s="47">
        <v>25</v>
      </c>
      <c r="BF62" s="54">
        <v>4</v>
      </c>
      <c r="BG62" s="54">
        <v>12</v>
      </c>
      <c r="BH62" s="47">
        <f t="shared" si="14"/>
        <v>4</v>
      </c>
      <c r="BI62" s="47" t="str">
        <f t="shared" si="15"/>
        <v>25_4</v>
      </c>
      <c r="BJ62" s="132">
        <v>2571</v>
      </c>
      <c r="BK62" s="132"/>
      <c r="BL62" s="47">
        <v>25</v>
      </c>
      <c r="BM62" s="54">
        <v>4</v>
      </c>
      <c r="BN62" s="54">
        <v>12</v>
      </c>
      <c r="BO62" s="47">
        <f t="shared" si="16"/>
        <v>4</v>
      </c>
      <c r="BP62" s="47" t="str">
        <f t="shared" si="17"/>
        <v>25_4</v>
      </c>
      <c r="BQ62" s="612">
        <v>2571.0746805088734</v>
      </c>
      <c r="BR62" s="610"/>
      <c r="BS62" s="47">
        <v>25</v>
      </c>
      <c r="BT62" s="54">
        <v>4</v>
      </c>
      <c r="BU62" s="54">
        <v>12</v>
      </c>
      <c r="BV62" s="47">
        <f t="shared" si="18"/>
        <v>4</v>
      </c>
      <c r="BW62" s="47" t="str">
        <f t="shared" si="19"/>
        <v>25_4</v>
      </c>
      <c r="BX62" s="612">
        <v>2596.7854273139619</v>
      </c>
      <c r="BY62" s="612"/>
      <c r="BZ62" s="47">
        <v>25</v>
      </c>
      <c r="CA62" s="54">
        <v>4</v>
      </c>
      <c r="CB62" s="54">
        <v>12</v>
      </c>
      <c r="CC62" s="47">
        <f t="shared" si="20"/>
        <v>4</v>
      </c>
      <c r="CD62" s="47" t="str">
        <f t="shared" si="21"/>
        <v>25_4</v>
      </c>
      <c r="CE62" s="612">
        <v>2655.2130994285258</v>
      </c>
      <c r="CF62" s="132"/>
      <c r="CG62" s="47">
        <v>25</v>
      </c>
      <c r="CH62" s="54">
        <v>4</v>
      </c>
      <c r="CI62" s="54">
        <v>12</v>
      </c>
      <c r="CJ62" s="47">
        <f t="shared" si="22"/>
        <v>4</v>
      </c>
      <c r="CK62" s="47" t="str">
        <f t="shared" si="23"/>
        <v>25_4</v>
      </c>
      <c r="CL62" s="132">
        <f t="shared" si="37"/>
        <v>2571.0746805088734</v>
      </c>
      <c r="CM62" s="132">
        <f t="shared" si="38"/>
        <v>2596.7854273139619</v>
      </c>
      <c r="CN62" s="132">
        <f t="shared" si="26"/>
        <v>2655.2130994285258</v>
      </c>
      <c r="CO62" s="132">
        <f t="shared" si="27"/>
        <v>2588.7990265876315</v>
      </c>
      <c r="CP62" s="42">
        <f t="shared" si="39"/>
        <v>16.594865555048919</v>
      </c>
      <c r="CQ62" s="5"/>
      <c r="CR62" s="5"/>
      <c r="CS62" s="5"/>
      <c r="CT62" s="5"/>
      <c r="CU62" s="5"/>
      <c r="CV62" s="5"/>
      <c r="CW62" s="5"/>
      <c r="CX62" s="5"/>
      <c r="CY62" s="5"/>
      <c r="CZ62" s="5"/>
      <c r="DA62" s="5"/>
      <c r="DB62" s="5"/>
      <c r="DC62" s="5"/>
      <c r="DD62" s="5"/>
      <c r="DE62" s="5"/>
      <c r="DF62" s="5"/>
      <c r="DG62" s="6"/>
    </row>
    <row r="63" spans="1:111" x14ac:dyDescent="0.25">
      <c r="A63" s="47">
        <v>25</v>
      </c>
      <c r="B63" s="54">
        <v>5</v>
      </c>
      <c r="C63" s="54">
        <v>13</v>
      </c>
      <c r="D63" s="47">
        <f t="shared" si="24"/>
        <v>5</v>
      </c>
      <c r="E63" s="47" t="str">
        <f t="shared" si="25"/>
        <v>25_5</v>
      </c>
      <c r="F63" s="54">
        <v>2085</v>
      </c>
      <c r="G63" s="1"/>
      <c r="H63" s="47">
        <v>25</v>
      </c>
      <c r="I63" s="54">
        <v>5</v>
      </c>
      <c r="J63" s="54">
        <v>13</v>
      </c>
      <c r="K63" s="47">
        <f t="shared" si="0"/>
        <v>5</v>
      </c>
      <c r="L63" s="47" t="str">
        <f t="shared" si="1"/>
        <v>25_5</v>
      </c>
      <c r="M63" s="54">
        <v>2147</v>
      </c>
      <c r="N63" s="5"/>
      <c r="O63" s="47">
        <v>25</v>
      </c>
      <c r="P63" s="54">
        <v>5</v>
      </c>
      <c r="Q63" s="54">
        <v>13</v>
      </c>
      <c r="R63" s="47">
        <f t="shared" si="2"/>
        <v>5</v>
      </c>
      <c r="S63" s="47" t="str">
        <f t="shared" si="3"/>
        <v>25_5</v>
      </c>
      <c r="T63" s="54">
        <v>2192</v>
      </c>
      <c r="U63" s="5"/>
      <c r="V63" s="47">
        <v>25</v>
      </c>
      <c r="W63" s="54">
        <v>5</v>
      </c>
      <c r="X63" s="54">
        <v>13</v>
      </c>
      <c r="Y63" s="47">
        <f t="shared" si="4"/>
        <v>5</v>
      </c>
      <c r="Z63" s="47" t="str">
        <f t="shared" si="5"/>
        <v>25_5</v>
      </c>
      <c r="AA63" s="54">
        <v>2192</v>
      </c>
      <c r="AB63" s="5"/>
      <c r="AC63" s="47">
        <v>25</v>
      </c>
      <c r="AD63" s="54">
        <v>5</v>
      </c>
      <c r="AE63" s="54">
        <v>13</v>
      </c>
      <c r="AF63" s="47">
        <f t="shared" si="6"/>
        <v>5</v>
      </c>
      <c r="AG63" s="47" t="str">
        <f t="shared" si="7"/>
        <v>25_5</v>
      </c>
      <c r="AH63" s="54">
        <v>2252</v>
      </c>
      <c r="AI63" s="5"/>
      <c r="AJ63" s="47">
        <v>25</v>
      </c>
      <c r="AK63" s="54">
        <v>5</v>
      </c>
      <c r="AL63" s="54">
        <v>13</v>
      </c>
      <c r="AM63" s="47">
        <f t="shared" si="8"/>
        <v>5</v>
      </c>
      <c r="AN63" s="47" t="str">
        <f t="shared" si="9"/>
        <v>25_5</v>
      </c>
      <c r="AO63" s="54">
        <v>2312</v>
      </c>
      <c r="AP63" s="466"/>
      <c r="AQ63" s="47">
        <v>25</v>
      </c>
      <c r="AR63" s="54">
        <v>5</v>
      </c>
      <c r="AS63" s="54">
        <v>13</v>
      </c>
      <c r="AT63" s="47">
        <f t="shared" si="10"/>
        <v>5</v>
      </c>
      <c r="AU63" s="47" t="str">
        <f t="shared" si="11"/>
        <v>25_5</v>
      </c>
      <c r="AV63" s="54">
        <v>2462</v>
      </c>
      <c r="AW63" s="466"/>
      <c r="AX63" s="47">
        <v>25</v>
      </c>
      <c r="AY63" s="54">
        <v>5</v>
      </c>
      <c r="AZ63" s="54">
        <v>13</v>
      </c>
      <c r="BA63" s="47">
        <f t="shared" si="12"/>
        <v>5</v>
      </c>
      <c r="BB63" s="47" t="str">
        <f t="shared" si="13"/>
        <v>25_5</v>
      </c>
      <c r="BC63" s="54">
        <v>2522</v>
      </c>
      <c r="BD63" s="466"/>
      <c r="BE63" s="47">
        <v>25</v>
      </c>
      <c r="BF63" s="54">
        <v>5</v>
      </c>
      <c r="BG63" s="54">
        <v>13</v>
      </c>
      <c r="BH63" s="47">
        <f t="shared" si="14"/>
        <v>5</v>
      </c>
      <c r="BI63" s="47" t="str">
        <f t="shared" si="15"/>
        <v>25_5</v>
      </c>
      <c r="BJ63" s="132">
        <v>2642</v>
      </c>
      <c r="BK63" s="132"/>
      <c r="BL63" s="47">
        <v>25</v>
      </c>
      <c r="BM63" s="54">
        <v>5</v>
      </c>
      <c r="BN63" s="54">
        <v>13</v>
      </c>
      <c r="BO63" s="47">
        <f t="shared" si="16"/>
        <v>5</v>
      </c>
      <c r="BP63" s="47" t="str">
        <f t="shared" si="17"/>
        <v>25_5</v>
      </c>
      <c r="BQ63" s="612">
        <v>2642.4885726157904</v>
      </c>
      <c r="BR63" s="610"/>
      <c r="BS63" s="47">
        <v>25</v>
      </c>
      <c r="BT63" s="54">
        <v>5</v>
      </c>
      <c r="BU63" s="54">
        <v>13</v>
      </c>
      <c r="BV63" s="47">
        <f t="shared" si="18"/>
        <v>5</v>
      </c>
      <c r="BW63" s="47" t="str">
        <f t="shared" si="19"/>
        <v>25_5</v>
      </c>
      <c r="BX63" s="612">
        <v>2668.9134583419482</v>
      </c>
      <c r="BY63" s="612"/>
      <c r="BZ63" s="47">
        <v>25</v>
      </c>
      <c r="CA63" s="54">
        <v>5</v>
      </c>
      <c r="CB63" s="54">
        <v>13</v>
      </c>
      <c r="CC63" s="47">
        <f t="shared" si="20"/>
        <v>5</v>
      </c>
      <c r="CD63" s="47" t="str">
        <f t="shared" si="21"/>
        <v>25_5</v>
      </c>
      <c r="CE63" s="612">
        <v>2728.9640111546419</v>
      </c>
      <c r="CF63" s="132"/>
      <c r="CG63" s="47">
        <v>25</v>
      </c>
      <c r="CH63" s="54">
        <v>5</v>
      </c>
      <c r="CI63" s="54">
        <v>13</v>
      </c>
      <c r="CJ63" s="47">
        <f t="shared" si="22"/>
        <v>5</v>
      </c>
      <c r="CK63" s="47" t="str">
        <f t="shared" si="23"/>
        <v>25_5</v>
      </c>
      <c r="CL63" s="132">
        <f t="shared" si="37"/>
        <v>2642.4885726157904</v>
      </c>
      <c r="CM63" s="132">
        <f t="shared" si="38"/>
        <v>2668.9134583419482</v>
      </c>
      <c r="CN63" s="132">
        <f t="shared" si="26"/>
        <v>2728.9640111546419</v>
      </c>
      <c r="CO63" s="132">
        <f t="shared" si="27"/>
        <v>2660.7052282132604</v>
      </c>
      <c r="CP63" s="42">
        <f t="shared" si="39"/>
        <v>17.055802744956797</v>
      </c>
      <c r="CQ63" s="5"/>
      <c r="CR63" s="5"/>
      <c r="CS63" s="5"/>
      <c r="CT63" s="5"/>
      <c r="CU63" s="5"/>
      <c r="CV63" s="5"/>
      <c r="CW63" s="5"/>
      <c r="CX63" s="5"/>
      <c r="CY63" s="5"/>
      <c r="CZ63" s="5"/>
      <c r="DA63" s="5"/>
      <c r="DB63" s="5"/>
      <c r="DC63" s="5"/>
      <c r="DD63" s="5"/>
      <c r="DE63" s="5"/>
      <c r="DF63" s="5"/>
      <c r="DG63" s="6"/>
    </row>
    <row r="64" spans="1:111" x14ac:dyDescent="0.25">
      <c r="A64" s="47">
        <v>25</v>
      </c>
      <c r="B64" s="54">
        <v>6</v>
      </c>
      <c r="C64" s="54">
        <v>14</v>
      </c>
      <c r="D64" s="47">
        <f t="shared" si="24"/>
        <v>6</v>
      </c>
      <c r="E64" s="47" t="str">
        <f t="shared" si="25"/>
        <v>25_6</v>
      </c>
      <c r="F64" s="54">
        <v>2154</v>
      </c>
      <c r="G64" s="1"/>
      <c r="H64" s="47">
        <v>25</v>
      </c>
      <c r="I64" s="54">
        <v>6</v>
      </c>
      <c r="J64" s="54">
        <v>14</v>
      </c>
      <c r="K64" s="47">
        <f t="shared" si="0"/>
        <v>6</v>
      </c>
      <c r="L64" s="47" t="str">
        <f t="shared" si="1"/>
        <v>25_6</v>
      </c>
      <c r="M64" s="54">
        <v>2218</v>
      </c>
      <c r="N64" s="5"/>
      <c r="O64" s="47">
        <v>25</v>
      </c>
      <c r="P64" s="54">
        <v>6</v>
      </c>
      <c r="Q64" s="54">
        <v>14</v>
      </c>
      <c r="R64" s="47">
        <f t="shared" si="2"/>
        <v>6</v>
      </c>
      <c r="S64" s="47" t="str">
        <f t="shared" si="3"/>
        <v>25_6</v>
      </c>
      <c r="T64" s="54">
        <v>2265</v>
      </c>
      <c r="U64" s="5"/>
      <c r="V64" s="47">
        <v>25</v>
      </c>
      <c r="W64" s="54">
        <v>6</v>
      </c>
      <c r="X64" s="54">
        <v>14</v>
      </c>
      <c r="Y64" s="47">
        <f t="shared" si="4"/>
        <v>6</v>
      </c>
      <c r="Z64" s="47" t="str">
        <f t="shared" si="5"/>
        <v>25_6</v>
      </c>
      <c r="AA64" s="54">
        <v>2265</v>
      </c>
      <c r="AB64" s="5"/>
      <c r="AC64" s="47">
        <v>25</v>
      </c>
      <c r="AD64" s="54">
        <v>6</v>
      </c>
      <c r="AE64" s="54">
        <v>14</v>
      </c>
      <c r="AF64" s="47">
        <f t="shared" si="6"/>
        <v>6</v>
      </c>
      <c r="AG64" s="47" t="str">
        <f t="shared" si="7"/>
        <v>25_6</v>
      </c>
      <c r="AH64" s="54">
        <v>2325</v>
      </c>
      <c r="AI64" s="5"/>
      <c r="AJ64" s="47">
        <v>25</v>
      </c>
      <c r="AK64" s="54">
        <v>6</v>
      </c>
      <c r="AL64" s="54">
        <v>14</v>
      </c>
      <c r="AM64" s="47">
        <f t="shared" si="8"/>
        <v>6</v>
      </c>
      <c r="AN64" s="47" t="str">
        <f t="shared" si="9"/>
        <v>25_6</v>
      </c>
      <c r="AO64" s="54">
        <v>2385</v>
      </c>
      <c r="AP64" s="466"/>
      <c r="AQ64" s="47">
        <v>25</v>
      </c>
      <c r="AR64" s="54">
        <v>6</v>
      </c>
      <c r="AS64" s="54">
        <v>14</v>
      </c>
      <c r="AT64" s="47">
        <f t="shared" si="10"/>
        <v>6</v>
      </c>
      <c r="AU64" s="47" t="str">
        <f t="shared" si="11"/>
        <v>25_6</v>
      </c>
      <c r="AV64" s="54">
        <v>2535</v>
      </c>
      <c r="AW64" s="466"/>
      <c r="AX64" s="47">
        <v>25</v>
      </c>
      <c r="AY64" s="54">
        <v>6</v>
      </c>
      <c r="AZ64" s="54">
        <v>14</v>
      </c>
      <c r="BA64" s="47">
        <f t="shared" si="12"/>
        <v>6</v>
      </c>
      <c r="BB64" s="47" t="str">
        <f t="shared" si="13"/>
        <v>25_6</v>
      </c>
      <c r="BC64" s="54">
        <v>2595</v>
      </c>
      <c r="BD64" s="466"/>
      <c r="BE64" s="47">
        <v>25</v>
      </c>
      <c r="BF64" s="54">
        <v>6</v>
      </c>
      <c r="BG64" s="54">
        <v>14</v>
      </c>
      <c r="BH64" s="47">
        <f t="shared" si="14"/>
        <v>6</v>
      </c>
      <c r="BI64" s="47" t="str">
        <f t="shared" si="15"/>
        <v>25_6</v>
      </c>
      <c r="BJ64" s="132">
        <v>2715</v>
      </c>
      <c r="BK64" s="132"/>
      <c r="BL64" s="47">
        <v>25</v>
      </c>
      <c r="BM64" s="54">
        <v>6</v>
      </c>
      <c r="BN64" s="54">
        <v>14</v>
      </c>
      <c r="BO64" s="47">
        <f t="shared" si="16"/>
        <v>6</v>
      </c>
      <c r="BP64" s="47" t="str">
        <f t="shared" si="17"/>
        <v>25_6</v>
      </c>
      <c r="BQ64" s="612">
        <v>2714.7233140572685</v>
      </c>
      <c r="BR64" s="610"/>
      <c r="BS64" s="47">
        <v>25</v>
      </c>
      <c r="BT64" s="54">
        <v>6</v>
      </c>
      <c r="BU64" s="54">
        <v>14</v>
      </c>
      <c r="BV64" s="47">
        <f t="shared" si="18"/>
        <v>6</v>
      </c>
      <c r="BW64" s="47" t="str">
        <f t="shared" si="19"/>
        <v>25_6</v>
      </c>
      <c r="BX64" s="612">
        <v>2741.870547197841</v>
      </c>
      <c r="BY64" s="612"/>
      <c r="BZ64" s="47">
        <v>25</v>
      </c>
      <c r="CA64" s="54">
        <v>6</v>
      </c>
      <c r="CB64" s="54">
        <v>14</v>
      </c>
      <c r="CC64" s="47">
        <f t="shared" si="20"/>
        <v>6</v>
      </c>
      <c r="CD64" s="47" t="str">
        <f t="shared" si="21"/>
        <v>25_6</v>
      </c>
      <c r="CE64" s="612">
        <v>2803.5626345097921</v>
      </c>
      <c r="CF64" s="132"/>
      <c r="CG64" s="47">
        <v>25</v>
      </c>
      <c r="CH64" s="54">
        <v>6</v>
      </c>
      <c r="CI64" s="54">
        <v>14</v>
      </c>
      <c r="CJ64" s="47">
        <f t="shared" si="22"/>
        <v>6</v>
      </c>
      <c r="CK64" s="47" t="str">
        <f t="shared" si="23"/>
        <v>25_6</v>
      </c>
      <c r="CL64" s="132">
        <f t="shared" si="37"/>
        <v>2714.7233140572685</v>
      </c>
      <c r="CM64" s="132">
        <f t="shared" si="38"/>
        <v>2741.870547197841</v>
      </c>
      <c r="CN64" s="132">
        <f t="shared" si="26"/>
        <v>2803.5626345097921</v>
      </c>
      <c r="CO64" s="132">
        <f t="shared" si="27"/>
        <v>2733.4379379035508</v>
      </c>
      <c r="CP64" s="42">
        <f t="shared" si="39"/>
        <v>17.522038063484299</v>
      </c>
      <c r="CQ64" s="5"/>
      <c r="CR64" s="5"/>
      <c r="CS64" s="5"/>
      <c r="CT64" s="5"/>
      <c r="CU64" s="5"/>
      <c r="CV64" s="5"/>
      <c r="CW64" s="5"/>
      <c r="CX64" s="5"/>
      <c r="CY64" s="5"/>
      <c r="CZ64" s="5"/>
      <c r="DA64" s="5"/>
      <c r="DB64" s="5"/>
      <c r="DC64" s="5"/>
      <c r="DD64" s="5"/>
      <c r="DE64" s="5"/>
      <c r="DF64" s="5"/>
      <c r="DG64" s="6"/>
    </row>
    <row r="65" spans="1:111" x14ac:dyDescent="0.25">
      <c r="A65" s="47">
        <v>25</v>
      </c>
      <c r="B65" s="54">
        <v>7</v>
      </c>
      <c r="C65" s="54">
        <v>15</v>
      </c>
      <c r="D65" s="47">
        <f t="shared" si="24"/>
        <v>7</v>
      </c>
      <c r="E65" s="47" t="str">
        <f t="shared" si="25"/>
        <v>25_7</v>
      </c>
      <c r="F65" s="54">
        <v>2217</v>
      </c>
      <c r="G65" s="1"/>
      <c r="H65" s="47">
        <v>25</v>
      </c>
      <c r="I65" s="54">
        <v>7</v>
      </c>
      <c r="J65" s="54">
        <v>15</v>
      </c>
      <c r="K65" s="47">
        <f t="shared" si="0"/>
        <v>7</v>
      </c>
      <c r="L65" s="47" t="str">
        <f t="shared" si="1"/>
        <v>25_7</v>
      </c>
      <c r="M65" s="54">
        <v>2283</v>
      </c>
      <c r="N65" s="75"/>
      <c r="O65" s="47">
        <v>25</v>
      </c>
      <c r="P65" s="54">
        <v>7</v>
      </c>
      <c r="Q65" s="54">
        <v>15</v>
      </c>
      <c r="R65" s="47">
        <f t="shared" si="2"/>
        <v>7</v>
      </c>
      <c r="S65" s="47" t="str">
        <f t="shared" si="3"/>
        <v>25_7</v>
      </c>
      <c r="T65" s="54">
        <v>2331</v>
      </c>
      <c r="U65" s="5"/>
      <c r="V65" s="47">
        <v>25</v>
      </c>
      <c r="W65" s="54">
        <v>7</v>
      </c>
      <c r="X65" s="54">
        <v>15</v>
      </c>
      <c r="Y65" s="47">
        <f t="shared" si="4"/>
        <v>7</v>
      </c>
      <c r="Z65" s="47" t="str">
        <f t="shared" si="5"/>
        <v>25_7</v>
      </c>
      <c r="AA65" s="54">
        <v>2331</v>
      </c>
      <c r="AB65" s="5"/>
      <c r="AC65" s="47">
        <v>25</v>
      </c>
      <c r="AD65" s="54">
        <v>7</v>
      </c>
      <c r="AE65" s="54">
        <v>15</v>
      </c>
      <c r="AF65" s="47">
        <f t="shared" si="6"/>
        <v>7</v>
      </c>
      <c r="AG65" s="47" t="str">
        <f t="shared" si="7"/>
        <v>25_7</v>
      </c>
      <c r="AH65" s="54">
        <v>2391</v>
      </c>
      <c r="AI65" s="75"/>
      <c r="AJ65" s="47">
        <v>25</v>
      </c>
      <c r="AK65" s="54">
        <v>7</v>
      </c>
      <c r="AL65" s="54">
        <v>15</v>
      </c>
      <c r="AM65" s="47">
        <f t="shared" si="8"/>
        <v>7</v>
      </c>
      <c r="AN65" s="47" t="str">
        <f t="shared" si="9"/>
        <v>25_7</v>
      </c>
      <c r="AO65" s="54">
        <v>2451</v>
      </c>
      <c r="AP65" s="466"/>
      <c r="AQ65" s="47">
        <v>25</v>
      </c>
      <c r="AR65" s="54">
        <v>7</v>
      </c>
      <c r="AS65" s="54">
        <v>15</v>
      </c>
      <c r="AT65" s="47">
        <f t="shared" si="10"/>
        <v>7</v>
      </c>
      <c r="AU65" s="47" t="str">
        <f t="shared" si="11"/>
        <v>25_7</v>
      </c>
      <c r="AV65" s="54">
        <v>2601</v>
      </c>
      <c r="AW65" s="466"/>
      <c r="AX65" s="47">
        <v>25</v>
      </c>
      <c r="AY65" s="54">
        <v>7</v>
      </c>
      <c r="AZ65" s="54">
        <v>15</v>
      </c>
      <c r="BA65" s="47">
        <f t="shared" si="12"/>
        <v>7</v>
      </c>
      <c r="BB65" s="47" t="str">
        <f t="shared" si="13"/>
        <v>25_7</v>
      </c>
      <c r="BC65" s="54">
        <v>2661</v>
      </c>
      <c r="BD65" s="466"/>
      <c r="BE65" s="47">
        <v>25</v>
      </c>
      <c r="BF65" s="54">
        <v>7</v>
      </c>
      <c r="BG65" s="54">
        <v>15</v>
      </c>
      <c r="BH65" s="47">
        <f t="shared" si="14"/>
        <v>7</v>
      </c>
      <c r="BI65" s="47" t="str">
        <f t="shared" si="15"/>
        <v>25_7</v>
      </c>
      <c r="BJ65" s="132">
        <v>2781</v>
      </c>
      <c r="BK65" s="132"/>
      <c r="BL65" s="47">
        <v>25</v>
      </c>
      <c r="BM65" s="54">
        <v>7</v>
      </c>
      <c r="BN65" s="54">
        <v>15</v>
      </c>
      <c r="BO65" s="47">
        <f t="shared" si="16"/>
        <v>7</v>
      </c>
      <c r="BP65" s="47" t="str">
        <f t="shared" si="17"/>
        <v>25_7</v>
      </c>
      <c r="BQ65" s="612">
        <v>2781.2121101568118</v>
      </c>
      <c r="BR65" s="610"/>
      <c r="BS65" s="47">
        <v>25</v>
      </c>
      <c r="BT65" s="54">
        <v>7</v>
      </c>
      <c r="BU65" s="54">
        <v>15</v>
      </c>
      <c r="BV65" s="47">
        <f t="shared" si="18"/>
        <v>7</v>
      </c>
      <c r="BW65" s="47" t="str">
        <f t="shared" si="19"/>
        <v>25_7</v>
      </c>
      <c r="BX65" s="612">
        <v>2809.02423125838</v>
      </c>
      <c r="BY65" s="612"/>
      <c r="BZ65" s="47">
        <v>25</v>
      </c>
      <c r="CA65" s="54">
        <v>7</v>
      </c>
      <c r="CB65" s="54">
        <v>15</v>
      </c>
      <c r="CC65" s="47">
        <f t="shared" si="20"/>
        <v>7</v>
      </c>
      <c r="CD65" s="47" t="str">
        <f t="shared" si="21"/>
        <v>25_7</v>
      </c>
      <c r="CE65" s="612">
        <v>2872.2272764616937</v>
      </c>
      <c r="CF65" s="132"/>
      <c r="CG65" s="47">
        <v>25</v>
      </c>
      <c r="CH65" s="54">
        <v>7</v>
      </c>
      <c r="CI65" s="54">
        <v>15</v>
      </c>
      <c r="CJ65" s="47">
        <f t="shared" si="22"/>
        <v>7</v>
      </c>
      <c r="CK65" s="47" t="str">
        <f t="shared" si="23"/>
        <v>25_7</v>
      </c>
      <c r="CL65" s="132">
        <f t="shared" si="37"/>
        <v>2781.2121101568118</v>
      </c>
      <c r="CM65" s="132">
        <f t="shared" si="38"/>
        <v>2809.02423125838</v>
      </c>
      <c r="CN65" s="132">
        <f t="shared" si="26"/>
        <v>2872.2272764616937</v>
      </c>
      <c r="CO65" s="132">
        <f t="shared" si="27"/>
        <v>2800.3850911412051</v>
      </c>
      <c r="CP65" s="42">
        <f t="shared" si="39"/>
        <v>17.951186481674391</v>
      </c>
      <c r="CQ65" s="5"/>
      <c r="CR65" s="5"/>
      <c r="CS65" s="5"/>
      <c r="CT65" s="5"/>
      <c r="CU65" s="5"/>
      <c r="CV65" s="5"/>
      <c r="CW65" s="5"/>
      <c r="CX65" s="5"/>
      <c r="CY65" s="5"/>
      <c r="CZ65" s="5"/>
      <c r="DA65" s="5"/>
      <c r="DB65" s="5"/>
      <c r="DC65" s="5"/>
      <c r="DD65" s="5"/>
      <c r="DE65" s="5"/>
      <c r="DF65" s="5"/>
      <c r="DG65" s="6"/>
    </row>
    <row r="66" spans="1:111" x14ac:dyDescent="0.25">
      <c r="A66" s="47">
        <v>25</v>
      </c>
      <c r="B66" s="54">
        <v>8</v>
      </c>
      <c r="C66" s="54">
        <v>16</v>
      </c>
      <c r="D66" s="47">
        <f t="shared" si="24"/>
        <v>8</v>
      </c>
      <c r="E66" s="47" t="str">
        <f t="shared" si="25"/>
        <v>25_8</v>
      </c>
      <c r="F66" s="54">
        <v>2289</v>
      </c>
      <c r="G66" s="1"/>
      <c r="H66" s="47">
        <v>25</v>
      </c>
      <c r="I66" s="54">
        <v>8</v>
      </c>
      <c r="J66" s="54">
        <v>16</v>
      </c>
      <c r="K66" s="47">
        <f t="shared" si="0"/>
        <v>8</v>
      </c>
      <c r="L66" s="47" t="str">
        <f t="shared" si="1"/>
        <v>25_8</v>
      </c>
      <c r="M66" s="54">
        <v>2357</v>
      </c>
      <c r="N66" s="75"/>
      <c r="O66" s="47">
        <v>25</v>
      </c>
      <c r="P66" s="54">
        <v>8</v>
      </c>
      <c r="Q66" s="54">
        <v>16</v>
      </c>
      <c r="R66" s="47">
        <f t="shared" si="2"/>
        <v>8</v>
      </c>
      <c r="S66" s="47" t="str">
        <f t="shared" si="3"/>
        <v>25_8</v>
      </c>
      <c r="T66" s="54">
        <v>2407</v>
      </c>
      <c r="U66" s="5"/>
      <c r="V66" s="47">
        <v>25</v>
      </c>
      <c r="W66" s="54">
        <v>8</v>
      </c>
      <c r="X66" s="54">
        <v>16</v>
      </c>
      <c r="Y66" s="47">
        <f t="shared" si="4"/>
        <v>8</v>
      </c>
      <c r="Z66" s="47" t="str">
        <f t="shared" si="5"/>
        <v>25_8</v>
      </c>
      <c r="AA66" s="54">
        <v>2407</v>
      </c>
      <c r="AB66" s="5"/>
      <c r="AC66" s="47">
        <v>25</v>
      </c>
      <c r="AD66" s="54">
        <v>8</v>
      </c>
      <c r="AE66" s="54">
        <v>16</v>
      </c>
      <c r="AF66" s="47">
        <f t="shared" si="6"/>
        <v>8</v>
      </c>
      <c r="AG66" s="47" t="str">
        <f t="shared" si="7"/>
        <v>25_8</v>
      </c>
      <c r="AH66" s="54">
        <v>2467</v>
      </c>
      <c r="AI66" s="75"/>
      <c r="AJ66" s="47">
        <v>25</v>
      </c>
      <c r="AK66" s="54">
        <v>8</v>
      </c>
      <c r="AL66" s="54">
        <v>16</v>
      </c>
      <c r="AM66" s="47">
        <f t="shared" si="8"/>
        <v>8</v>
      </c>
      <c r="AN66" s="47" t="str">
        <f t="shared" si="9"/>
        <v>25_8</v>
      </c>
      <c r="AO66" s="54">
        <v>2527</v>
      </c>
      <c r="AP66" s="466"/>
      <c r="AQ66" s="47">
        <v>25</v>
      </c>
      <c r="AR66" s="54">
        <v>8</v>
      </c>
      <c r="AS66" s="54">
        <v>16</v>
      </c>
      <c r="AT66" s="47">
        <f t="shared" si="10"/>
        <v>8</v>
      </c>
      <c r="AU66" s="47" t="str">
        <f t="shared" si="11"/>
        <v>25_8</v>
      </c>
      <c r="AV66" s="54">
        <v>2677</v>
      </c>
      <c r="AW66" s="466"/>
      <c r="AX66" s="47">
        <v>25</v>
      </c>
      <c r="AY66" s="54">
        <v>8</v>
      </c>
      <c r="AZ66" s="54">
        <v>16</v>
      </c>
      <c r="BA66" s="47">
        <f t="shared" si="12"/>
        <v>8</v>
      </c>
      <c r="BB66" s="47" t="str">
        <f t="shared" si="13"/>
        <v>25_8</v>
      </c>
      <c r="BC66" s="54">
        <v>2737</v>
      </c>
      <c r="BD66" s="466"/>
      <c r="BE66" s="47">
        <v>25</v>
      </c>
      <c r="BF66" s="54">
        <v>8</v>
      </c>
      <c r="BG66" s="54">
        <v>16</v>
      </c>
      <c r="BH66" s="47">
        <f t="shared" si="14"/>
        <v>8</v>
      </c>
      <c r="BI66" s="47" t="str">
        <f t="shared" si="15"/>
        <v>25_8</v>
      </c>
      <c r="BJ66" s="132">
        <v>2857</v>
      </c>
      <c r="BK66" s="132"/>
      <c r="BL66" s="47">
        <v>25</v>
      </c>
      <c r="BM66" s="54">
        <v>8</v>
      </c>
      <c r="BN66" s="54">
        <v>16</v>
      </c>
      <c r="BO66" s="47">
        <f t="shared" si="16"/>
        <v>8</v>
      </c>
      <c r="BP66" s="47" t="str">
        <f t="shared" si="17"/>
        <v>25_8</v>
      </c>
      <c r="BQ66" s="612">
        <v>2856.7302489365393</v>
      </c>
      <c r="BR66" s="610"/>
      <c r="BS66" s="47">
        <v>25</v>
      </c>
      <c r="BT66" s="54">
        <v>8</v>
      </c>
      <c r="BU66" s="54">
        <v>16</v>
      </c>
      <c r="BV66" s="47">
        <f t="shared" si="18"/>
        <v>8</v>
      </c>
      <c r="BW66" s="47" t="str">
        <f t="shared" si="19"/>
        <v>25_8</v>
      </c>
      <c r="BX66" s="612">
        <v>2885.2975514259047</v>
      </c>
      <c r="BY66" s="612"/>
      <c r="BZ66" s="47">
        <v>25</v>
      </c>
      <c r="CA66" s="54">
        <v>8</v>
      </c>
      <c r="CB66" s="54">
        <v>16</v>
      </c>
      <c r="CC66" s="47">
        <f t="shared" si="20"/>
        <v>8</v>
      </c>
      <c r="CD66" s="47" t="str">
        <f t="shared" si="21"/>
        <v>25_8</v>
      </c>
      <c r="CE66" s="612">
        <v>2950.2167463329874</v>
      </c>
      <c r="CF66" s="132"/>
      <c r="CG66" s="47">
        <v>25</v>
      </c>
      <c r="CH66" s="54">
        <v>8</v>
      </c>
      <c r="CI66" s="54">
        <v>16</v>
      </c>
      <c r="CJ66" s="47">
        <f t="shared" si="22"/>
        <v>8</v>
      </c>
      <c r="CK66" s="47" t="str">
        <f t="shared" si="23"/>
        <v>25_8</v>
      </c>
      <c r="CL66" s="132">
        <f t="shared" si="37"/>
        <v>2856.7302489365393</v>
      </c>
      <c r="CM66" s="132">
        <f t="shared" si="38"/>
        <v>2885.2975514259047</v>
      </c>
      <c r="CN66" s="132">
        <f t="shared" si="26"/>
        <v>2950.2167463329874</v>
      </c>
      <c r="CO66" s="132">
        <f t="shared" si="27"/>
        <v>2876.4238330901458</v>
      </c>
      <c r="CP66" s="42">
        <f t="shared" si="39"/>
        <v>18.438614314680422</v>
      </c>
      <c r="CQ66" s="5"/>
      <c r="CR66" s="5"/>
      <c r="CS66" s="5"/>
      <c r="CT66" s="5"/>
      <c r="CU66" s="5"/>
      <c r="CV66" s="5"/>
      <c r="CW66" s="5"/>
      <c r="CX66" s="5"/>
      <c r="CY66" s="5"/>
      <c r="CZ66" s="5"/>
      <c r="DA66" s="5"/>
      <c r="DB66" s="5"/>
      <c r="DC66" s="5"/>
      <c r="DD66" s="5"/>
      <c r="DE66" s="5"/>
      <c r="DF66" s="5"/>
      <c r="DG66" s="6"/>
    </row>
    <row r="67" spans="1:111" x14ac:dyDescent="0.25">
      <c r="A67" s="47">
        <v>25</v>
      </c>
      <c r="B67" s="54">
        <v>9</v>
      </c>
      <c r="C67" s="54">
        <v>17</v>
      </c>
      <c r="D67" s="47">
        <f t="shared" si="24"/>
        <v>9</v>
      </c>
      <c r="E67" s="47" t="str">
        <f t="shared" si="25"/>
        <v>25_9</v>
      </c>
      <c r="F67" s="54">
        <v>2346</v>
      </c>
      <c r="G67" s="1"/>
      <c r="H67" s="47">
        <v>25</v>
      </c>
      <c r="I67" s="54">
        <v>9</v>
      </c>
      <c r="J67" s="54">
        <v>17</v>
      </c>
      <c r="K67" s="47">
        <f t="shared" si="0"/>
        <v>9</v>
      </c>
      <c r="L67" s="47" t="str">
        <f t="shared" si="1"/>
        <v>25_9</v>
      </c>
      <c r="M67" s="54">
        <v>2417</v>
      </c>
      <c r="N67" s="75"/>
      <c r="O67" s="47">
        <v>25</v>
      </c>
      <c r="P67" s="54">
        <v>9</v>
      </c>
      <c r="Q67" s="54">
        <v>17</v>
      </c>
      <c r="R67" s="47">
        <f t="shared" si="2"/>
        <v>9</v>
      </c>
      <c r="S67" s="47" t="str">
        <f t="shared" si="3"/>
        <v>25_9</v>
      </c>
      <c r="T67" s="54">
        <v>2467</v>
      </c>
      <c r="U67" s="5"/>
      <c r="V67" s="47">
        <v>25</v>
      </c>
      <c r="W67" s="54">
        <v>9</v>
      </c>
      <c r="X67" s="54">
        <v>17</v>
      </c>
      <c r="Y67" s="47">
        <f t="shared" si="4"/>
        <v>9</v>
      </c>
      <c r="Z67" s="47" t="str">
        <f t="shared" si="5"/>
        <v>25_9</v>
      </c>
      <c r="AA67" s="54">
        <v>2467</v>
      </c>
      <c r="AB67" s="5"/>
      <c r="AC67" s="47">
        <v>25</v>
      </c>
      <c r="AD67" s="54">
        <v>9</v>
      </c>
      <c r="AE67" s="54">
        <v>17</v>
      </c>
      <c r="AF67" s="47">
        <f t="shared" si="6"/>
        <v>9</v>
      </c>
      <c r="AG67" s="47" t="str">
        <f t="shared" si="7"/>
        <v>25_9</v>
      </c>
      <c r="AH67" s="54">
        <v>2527</v>
      </c>
      <c r="AI67" s="75"/>
      <c r="AJ67" s="47">
        <v>25</v>
      </c>
      <c r="AK67" s="54">
        <v>9</v>
      </c>
      <c r="AL67" s="54">
        <v>17</v>
      </c>
      <c r="AM67" s="47">
        <f t="shared" si="8"/>
        <v>9</v>
      </c>
      <c r="AN67" s="47" t="str">
        <f t="shared" si="9"/>
        <v>25_9</v>
      </c>
      <c r="AO67" s="54">
        <v>2587</v>
      </c>
      <c r="AP67" s="466"/>
      <c r="AQ67" s="47">
        <v>25</v>
      </c>
      <c r="AR67" s="54">
        <v>9</v>
      </c>
      <c r="AS67" s="54">
        <v>17</v>
      </c>
      <c r="AT67" s="47">
        <f t="shared" si="10"/>
        <v>9</v>
      </c>
      <c r="AU67" s="47" t="str">
        <f t="shared" si="11"/>
        <v>25_9</v>
      </c>
      <c r="AV67" s="54">
        <v>2737</v>
      </c>
      <c r="AW67" s="466"/>
      <c r="AX67" s="47">
        <v>25</v>
      </c>
      <c r="AY67" s="54">
        <v>9</v>
      </c>
      <c r="AZ67" s="54">
        <v>17</v>
      </c>
      <c r="BA67" s="47">
        <f t="shared" si="12"/>
        <v>9</v>
      </c>
      <c r="BB67" s="47" t="str">
        <f t="shared" si="13"/>
        <v>25_9</v>
      </c>
      <c r="BC67" s="54">
        <v>2797</v>
      </c>
      <c r="BD67" s="466"/>
      <c r="BE67" s="47">
        <v>25</v>
      </c>
      <c r="BF67" s="54">
        <v>9</v>
      </c>
      <c r="BG67" s="54">
        <v>17</v>
      </c>
      <c r="BH67" s="47">
        <f t="shared" si="14"/>
        <v>9</v>
      </c>
      <c r="BI67" s="47" t="str">
        <f t="shared" si="15"/>
        <v>25_9</v>
      </c>
      <c r="BJ67" s="132">
        <v>2917</v>
      </c>
      <c r="BK67" s="132"/>
      <c r="BL67" s="47">
        <v>25</v>
      </c>
      <c r="BM67" s="54">
        <v>9</v>
      </c>
      <c r="BN67" s="54">
        <v>17</v>
      </c>
      <c r="BO67" s="47">
        <f t="shared" si="16"/>
        <v>9</v>
      </c>
      <c r="BP67" s="47" t="str">
        <f t="shared" si="17"/>
        <v>25_9</v>
      </c>
      <c r="BQ67" s="612">
        <v>2917.4730996941466</v>
      </c>
      <c r="BR67" s="610"/>
      <c r="BS67" s="47">
        <v>25</v>
      </c>
      <c r="BT67" s="54">
        <v>9</v>
      </c>
      <c r="BU67" s="54">
        <v>17</v>
      </c>
      <c r="BV67" s="47">
        <f t="shared" si="18"/>
        <v>9</v>
      </c>
      <c r="BW67" s="47" t="str">
        <f t="shared" si="19"/>
        <v>25_9</v>
      </c>
      <c r="BX67" s="612">
        <v>2946.6478306910881</v>
      </c>
      <c r="BY67" s="612"/>
      <c r="BZ67" s="47">
        <v>25</v>
      </c>
      <c r="CA67" s="54">
        <v>9</v>
      </c>
      <c r="CB67" s="54">
        <v>17</v>
      </c>
      <c r="CC67" s="47">
        <f t="shared" si="20"/>
        <v>9</v>
      </c>
      <c r="CD67" s="47" t="str">
        <f t="shared" si="21"/>
        <v>25_9</v>
      </c>
      <c r="CE67" s="612">
        <v>3012.9474068816376</v>
      </c>
      <c r="CF67" s="132"/>
      <c r="CG67" s="47">
        <v>25</v>
      </c>
      <c r="CH67" s="54">
        <v>9</v>
      </c>
      <c r="CI67" s="54">
        <v>17</v>
      </c>
      <c r="CJ67" s="47">
        <f t="shared" si="22"/>
        <v>9</v>
      </c>
      <c r="CK67" s="47" t="str">
        <f t="shared" si="23"/>
        <v>25_9</v>
      </c>
      <c r="CL67" s="132">
        <f t="shared" si="37"/>
        <v>2917.4730996941466</v>
      </c>
      <c r="CM67" s="132">
        <f t="shared" si="38"/>
        <v>2946.6478306910881</v>
      </c>
      <c r="CN67" s="132">
        <f t="shared" si="26"/>
        <v>3012.9474068816376</v>
      </c>
      <c r="CO67" s="132">
        <f t="shared" si="27"/>
        <v>2937.5854298751633</v>
      </c>
      <c r="CP67" s="42">
        <f t="shared" si="39"/>
        <v>18.8306758325331</v>
      </c>
      <c r="CQ67" s="5"/>
      <c r="CR67" s="5"/>
      <c r="CS67" s="5"/>
      <c r="CT67" s="5"/>
      <c r="CU67" s="5"/>
      <c r="CV67" s="5"/>
      <c r="CW67" s="5"/>
      <c r="CX67" s="5"/>
      <c r="CY67" s="5"/>
      <c r="CZ67" s="5"/>
      <c r="DA67" s="5"/>
      <c r="DB67" s="5"/>
      <c r="DC67" s="5"/>
      <c r="DD67" s="5"/>
      <c r="DE67" s="5"/>
      <c r="DF67" s="5"/>
      <c r="DG67" s="6"/>
    </row>
    <row r="68" spans="1:111" x14ac:dyDescent="0.25">
      <c r="A68" s="47">
        <v>25</v>
      </c>
      <c r="B68" s="54">
        <v>10</v>
      </c>
      <c r="C68" s="54">
        <v>18</v>
      </c>
      <c r="D68" s="47">
        <f t="shared" si="24"/>
        <v>10</v>
      </c>
      <c r="E68" s="47" t="str">
        <f t="shared" si="25"/>
        <v>25_10</v>
      </c>
      <c r="F68" s="54">
        <v>2415</v>
      </c>
      <c r="G68" s="1"/>
      <c r="H68" s="47">
        <v>25</v>
      </c>
      <c r="I68" s="54">
        <v>10</v>
      </c>
      <c r="J68" s="54">
        <v>18</v>
      </c>
      <c r="K68" s="47">
        <f t="shared" si="0"/>
        <v>10</v>
      </c>
      <c r="L68" s="47" t="str">
        <f t="shared" si="1"/>
        <v>25_10</v>
      </c>
      <c r="M68" s="54">
        <v>2487</v>
      </c>
      <c r="N68" s="75"/>
      <c r="O68" s="47">
        <v>25</v>
      </c>
      <c r="P68" s="54">
        <v>10</v>
      </c>
      <c r="Q68" s="54">
        <v>18</v>
      </c>
      <c r="R68" s="47">
        <f t="shared" si="2"/>
        <v>10</v>
      </c>
      <c r="S68" s="47" t="str">
        <f t="shared" si="3"/>
        <v>25_10</v>
      </c>
      <c r="T68" s="54">
        <v>2540</v>
      </c>
      <c r="U68" s="5"/>
      <c r="V68" s="47">
        <v>25</v>
      </c>
      <c r="W68" s="54">
        <v>10</v>
      </c>
      <c r="X68" s="54">
        <v>18</v>
      </c>
      <c r="Y68" s="47">
        <f t="shared" si="4"/>
        <v>10</v>
      </c>
      <c r="Z68" s="47" t="str">
        <f t="shared" si="5"/>
        <v>25_10</v>
      </c>
      <c r="AA68" s="54">
        <v>2540</v>
      </c>
      <c r="AB68" s="5"/>
      <c r="AC68" s="47">
        <v>25</v>
      </c>
      <c r="AD68" s="54">
        <v>10</v>
      </c>
      <c r="AE68" s="54">
        <v>18</v>
      </c>
      <c r="AF68" s="47">
        <f t="shared" si="6"/>
        <v>10</v>
      </c>
      <c r="AG68" s="47" t="str">
        <f t="shared" si="7"/>
        <v>25_10</v>
      </c>
      <c r="AH68" s="54">
        <v>2600</v>
      </c>
      <c r="AI68" s="75"/>
      <c r="AJ68" s="47">
        <v>25</v>
      </c>
      <c r="AK68" s="54">
        <v>10</v>
      </c>
      <c r="AL68" s="54">
        <v>18</v>
      </c>
      <c r="AM68" s="47">
        <f t="shared" si="8"/>
        <v>10</v>
      </c>
      <c r="AN68" s="47" t="str">
        <f t="shared" si="9"/>
        <v>25_10</v>
      </c>
      <c r="AO68" s="54">
        <v>2660</v>
      </c>
      <c r="AP68" s="466"/>
      <c r="AQ68" s="47">
        <v>25</v>
      </c>
      <c r="AR68" s="54">
        <v>10</v>
      </c>
      <c r="AS68" s="54">
        <v>18</v>
      </c>
      <c r="AT68" s="47">
        <f t="shared" si="10"/>
        <v>10</v>
      </c>
      <c r="AU68" s="47" t="str">
        <f t="shared" si="11"/>
        <v>25_10</v>
      </c>
      <c r="AV68" s="54">
        <v>2810</v>
      </c>
      <c r="AW68" s="466"/>
      <c r="AX68" s="47">
        <v>25</v>
      </c>
      <c r="AY68" s="54">
        <v>10</v>
      </c>
      <c r="AZ68" s="54">
        <v>18</v>
      </c>
      <c r="BA68" s="47">
        <f t="shared" si="12"/>
        <v>10</v>
      </c>
      <c r="BB68" s="47" t="str">
        <f t="shared" si="13"/>
        <v>25_10</v>
      </c>
      <c r="BC68" s="54">
        <v>2870</v>
      </c>
      <c r="BD68" s="466"/>
      <c r="BE68" s="47">
        <v>25</v>
      </c>
      <c r="BF68" s="54">
        <v>10</v>
      </c>
      <c r="BG68" s="54">
        <v>18</v>
      </c>
      <c r="BH68" s="47">
        <f t="shared" si="14"/>
        <v>10</v>
      </c>
      <c r="BI68" s="47" t="str">
        <f t="shared" si="15"/>
        <v>25_10</v>
      </c>
      <c r="BJ68" s="132">
        <v>2990</v>
      </c>
      <c r="BK68" s="132"/>
      <c r="BL68" s="47">
        <v>25</v>
      </c>
      <c r="BM68" s="54">
        <v>10</v>
      </c>
      <c r="BN68" s="54">
        <v>18</v>
      </c>
      <c r="BO68" s="47">
        <f t="shared" si="16"/>
        <v>10</v>
      </c>
      <c r="BP68" s="47" t="str">
        <f t="shared" si="17"/>
        <v>25_10</v>
      </c>
      <c r="BQ68" s="612">
        <v>2989.707841135626</v>
      </c>
      <c r="BR68" s="610"/>
      <c r="BS68" s="47">
        <v>25</v>
      </c>
      <c r="BT68" s="54">
        <v>10</v>
      </c>
      <c r="BU68" s="54">
        <v>18</v>
      </c>
      <c r="BV68" s="47">
        <f t="shared" si="18"/>
        <v>10</v>
      </c>
      <c r="BW68" s="47" t="str">
        <f t="shared" si="19"/>
        <v>25_10</v>
      </c>
      <c r="BX68" s="612">
        <v>3019.6049195469823</v>
      </c>
      <c r="BY68" s="612"/>
      <c r="BZ68" s="47">
        <v>25</v>
      </c>
      <c r="CA68" s="54">
        <v>10</v>
      </c>
      <c r="CB68" s="54">
        <v>18</v>
      </c>
      <c r="CC68" s="47">
        <f t="shared" si="20"/>
        <v>10</v>
      </c>
      <c r="CD68" s="47" t="str">
        <f t="shared" si="21"/>
        <v>25_10</v>
      </c>
      <c r="CE68" s="612">
        <v>3087.5460302367892</v>
      </c>
      <c r="CF68" s="132"/>
      <c r="CG68" s="47">
        <v>25</v>
      </c>
      <c r="CH68" s="54">
        <v>10</v>
      </c>
      <c r="CI68" s="54">
        <v>18</v>
      </c>
      <c r="CJ68" s="47">
        <f t="shared" si="22"/>
        <v>10</v>
      </c>
      <c r="CK68" s="47" t="str">
        <f t="shared" si="23"/>
        <v>25_10</v>
      </c>
      <c r="CL68" s="132">
        <f t="shared" si="37"/>
        <v>2989.707841135626</v>
      </c>
      <c r="CM68" s="132">
        <f t="shared" si="38"/>
        <v>3019.6049195469823</v>
      </c>
      <c r="CN68" s="132">
        <f t="shared" si="26"/>
        <v>3087.5460302367892</v>
      </c>
      <c r="CO68" s="132">
        <f t="shared" si="27"/>
        <v>3010.3181395654547</v>
      </c>
      <c r="CP68" s="42">
        <f t="shared" si="39"/>
        <v>19.296911151060606</v>
      </c>
      <c r="CQ68" s="5"/>
      <c r="CR68" s="5"/>
      <c r="CS68" s="5"/>
      <c r="CT68" s="5"/>
      <c r="CU68" s="5"/>
      <c r="CV68" s="5"/>
      <c r="CW68" s="5"/>
      <c r="CX68" s="5"/>
      <c r="CY68" s="5"/>
      <c r="CZ68" s="5"/>
      <c r="DA68" s="5"/>
      <c r="DB68" s="5"/>
      <c r="DC68" s="5"/>
      <c r="DD68" s="5"/>
      <c r="DE68" s="5"/>
      <c r="DF68" s="5"/>
      <c r="DG68" s="6"/>
    </row>
    <row r="69" spans="1:111" x14ac:dyDescent="0.25">
      <c r="A69" s="47">
        <v>29</v>
      </c>
      <c r="B69" s="54">
        <v>0</v>
      </c>
      <c r="C69" s="54">
        <v>6</v>
      </c>
      <c r="D69" s="47">
        <f t="shared" si="24"/>
        <v>0</v>
      </c>
      <c r="E69" s="47" t="str">
        <f t="shared" si="25"/>
        <v>29_0</v>
      </c>
      <c r="F69" s="54">
        <v>1710</v>
      </c>
      <c r="G69" s="1"/>
      <c r="H69" s="47">
        <v>29</v>
      </c>
      <c r="I69" s="54">
        <v>0</v>
      </c>
      <c r="J69" s="54">
        <v>6</v>
      </c>
      <c r="K69" s="47">
        <f t="shared" si="0"/>
        <v>0</v>
      </c>
      <c r="L69" s="47" t="str">
        <f t="shared" si="1"/>
        <v>29_0</v>
      </c>
      <c r="M69" s="54">
        <v>1761</v>
      </c>
      <c r="N69" s="75"/>
      <c r="O69" s="47">
        <v>29</v>
      </c>
      <c r="P69" s="54">
        <v>0</v>
      </c>
      <c r="Q69" s="54">
        <v>6</v>
      </c>
      <c r="R69" s="47">
        <f t="shared" si="2"/>
        <v>0</v>
      </c>
      <c r="S69" s="47" t="str">
        <f t="shared" si="3"/>
        <v>29_0</v>
      </c>
      <c r="T69" s="54">
        <v>1798</v>
      </c>
      <c r="U69" s="5"/>
      <c r="V69" s="47">
        <v>29</v>
      </c>
      <c r="W69" s="54">
        <v>0</v>
      </c>
      <c r="X69" s="54">
        <v>6</v>
      </c>
      <c r="Y69" s="47">
        <f t="shared" si="4"/>
        <v>0</v>
      </c>
      <c r="Z69" s="47" t="str">
        <f t="shared" si="5"/>
        <v>29_0</v>
      </c>
      <c r="AA69" s="54">
        <v>1798</v>
      </c>
      <c r="AB69" s="5"/>
      <c r="AC69" s="47">
        <v>29</v>
      </c>
      <c r="AD69" s="54">
        <v>0</v>
      </c>
      <c r="AE69" s="54">
        <v>6</v>
      </c>
      <c r="AF69" s="47">
        <f t="shared" si="6"/>
        <v>0</v>
      </c>
      <c r="AG69" s="47" t="str">
        <f t="shared" si="7"/>
        <v>29_0</v>
      </c>
      <c r="AH69" s="54">
        <v>1858</v>
      </c>
      <c r="AI69" s="75"/>
      <c r="AJ69" s="47">
        <v>29</v>
      </c>
      <c r="AK69" s="54">
        <v>0</v>
      </c>
      <c r="AL69" s="54">
        <v>6</v>
      </c>
      <c r="AM69" s="47">
        <f t="shared" si="8"/>
        <v>0</v>
      </c>
      <c r="AN69" s="47" t="str">
        <f t="shared" si="9"/>
        <v>29_0</v>
      </c>
      <c r="AO69" s="54">
        <v>1918</v>
      </c>
      <c r="AP69" s="466"/>
      <c r="AQ69" s="47">
        <v>29</v>
      </c>
      <c r="AR69" s="54">
        <v>0</v>
      </c>
      <c r="AS69" s="54">
        <v>6</v>
      </c>
      <c r="AT69" s="47">
        <f t="shared" si="10"/>
        <v>0</v>
      </c>
      <c r="AU69" s="47" t="str">
        <f t="shared" si="11"/>
        <v>29_0</v>
      </c>
      <c r="AV69" s="54">
        <v>2068</v>
      </c>
      <c r="AW69" s="466"/>
      <c r="AX69" s="47">
        <v>29</v>
      </c>
      <c r="AY69" s="54">
        <v>0</v>
      </c>
      <c r="AZ69" s="54">
        <v>6</v>
      </c>
      <c r="BA69" s="47">
        <f t="shared" si="12"/>
        <v>0</v>
      </c>
      <c r="BB69" s="47" t="str">
        <f t="shared" si="13"/>
        <v>29_0</v>
      </c>
      <c r="BC69" s="54">
        <v>2128</v>
      </c>
      <c r="BD69" s="466"/>
      <c r="BE69" s="47">
        <v>29</v>
      </c>
      <c r="BF69" s="54">
        <v>0</v>
      </c>
      <c r="BG69" s="54">
        <v>6</v>
      </c>
      <c r="BH69" s="47">
        <f t="shared" si="14"/>
        <v>0</v>
      </c>
      <c r="BI69" s="47" t="str">
        <f t="shared" si="15"/>
        <v>29_0</v>
      </c>
      <c r="BJ69" s="132">
        <v>2248</v>
      </c>
      <c r="BK69" s="132"/>
      <c r="BL69" s="47">
        <v>29</v>
      </c>
      <c r="BM69" s="54">
        <v>0</v>
      </c>
      <c r="BN69" s="54">
        <v>6</v>
      </c>
      <c r="BO69" s="47">
        <f t="shared" si="16"/>
        <v>0</v>
      </c>
      <c r="BP69" s="47" t="str">
        <f t="shared" si="17"/>
        <v>29_0</v>
      </c>
      <c r="BQ69" s="612">
        <v>2248.4808920259065</v>
      </c>
      <c r="BR69" s="610"/>
      <c r="BS69" s="47">
        <v>29</v>
      </c>
      <c r="BT69" s="54">
        <v>0</v>
      </c>
      <c r="BU69" s="54">
        <v>6</v>
      </c>
      <c r="BV69" s="47">
        <f t="shared" si="18"/>
        <v>0</v>
      </c>
      <c r="BW69" s="47" t="str">
        <f t="shared" si="19"/>
        <v>29_0</v>
      </c>
      <c r="BX69" s="612">
        <v>2348</v>
      </c>
      <c r="BY69" s="612"/>
      <c r="BZ69" s="47">
        <v>29</v>
      </c>
      <c r="CA69" s="54">
        <v>0</v>
      </c>
      <c r="CB69" s="54">
        <v>6</v>
      </c>
      <c r="CC69" s="47">
        <f t="shared" si="20"/>
        <v>0</v>
      </c>
      <c r="CD69" s="47" t="str">
        <f t="shared" si="21"/>
        <v>29_0</v>
      </c>
      <c r="CE69" s="612">
        <v>2348</v>
      </c>
      <c r="CF69" s="132"/>
      <c r="CG69" s="47">
        <v>29</v>
      </c>
      <c r="CH69" s="54">
        <v>0</v>
      </c>
      <c r="CI69" s="54">
        <v>6</v>
      </c>
      <c r="CJ69" s="47">
        <f t="shared" si="22"/>
        <v>0</v>
      </c>
      <c r="CK69" s="47" t="str">
        <f t="shared" si="23"/>
        <v>29_0</v>
      </c>
      <c r="CL69" s="132">
        <f t="shared" si="37"/>
        <v>2248.4808920259065</v>
      </c>
      <c r="CM69" s="132">
        <f t="shared" si="38"/>
        <v>2348</v>
      </c>
      <c r="CN69" s="132">
        <f t="shared" si="26"/>
        <v>2348</v>
      </c>
      <c r="CO69" s="132">
        <f t="shared" si="27"/>
        <v>2298.2404460129533</v>
      </c>
      <c r="CP69" s="42">
        <f t="shared" si="39"/>
        <v>14.732310551365085</v>
      </c>
      <c r="CQ69" s="5"/>
      <c r="CR69" s="5"/>
      <c r="CS69" s="5"/>
      <c r="CT69" s="5"/>
      <c r="CU69" s="5"/>
      <c r="CV69" s="5"/>
      <c r="CW69" s="5"/>
      <c r="CX69" s="5"/>
      <c r="CY69" s="5"/>
      <c r="CZ69" s="5"/>
      <c r="DA69" s="5"/>
      <c r="DB69" s="5"/>
      <c r="DC69" s="5"/>
      <c r="DD69" s="5"/>
      <c r="DE69" s="5"/>
      <c r="DF69" s="5"/>
      <c r="DG69" s="6"/>
    </row>
    <row r="70" spans="1:111" x14ac:dyDescent="0.25">
      <c r="A70" s="47">
        <v>29</v>
      </c>
      <c r="B70" s="54">
        <v>1</v>
      </c>
      <c r="C70" s="54">
        <v>7</v>
      </c>
      <c r="D70" s="47">
        <f t="shared" si="24"/>
        <v>1</v>
      </c>
      <c r="E70" s="47" t="str">
        <f t="shared" si="25"/>
        <v>29_1</v>
      </c>
      <c r="F70" s="54">
        <v>1755</v>
      </c>
      <c r="G70" s="1"/>
      <c r="H70" s="47">
        <v>29</v>
      </c>
      <c r="I70" s="54">
        <v>1</v>
      </c>
      <c r="J70" s="54">
        <v>7</v>
      </c>
      <c r="K70" s="47">
        <f t="shared" si="0"/>
        <v>1</v>
      </c>
      <c r="L70" s="47" t="str">
        <f t="shared" si="1"/>
        <v>29_1</v>
      </c>
      <c r="M70" s="54">
        <v>1808</v>
      </c>
      <c r="N70" s="75"/>
      <c r="O70" s="47">
        <v>29</v>
      </c>
      <c r="P70" s="54">
        <v>1</v>
      </c>
      <c r="Q70" s="54">
        <v>7</v>
      </c>
      <c r="R70" s="47">
        <f t="shared" si="2"/>
        <v>1</v>
      </c>
      <c r="S70" s="47" t="str">
        <f t="shared" si="3"/>
        <v>29_1</v>
      </c>
      <c r="T70" s="54">
        <v>1846</v>
      </c>
      <c r="U70" s="5"/>
      <c r="V70" s="47">
        <v>29</v>
      </c>
      <c r="W70" s="54">
        <v>1</v>
      </c>
      <c r="X70" s="54">
        <v>7</v>
      </c>
      <c r="Y70" s="47">
        <f t="shared" si="4"/>
        <v>1</v>
      </c>
      <c r="Z70" s="47" t="str">
        <f t="shared" si="5"/>
        <v>29_1</v>
      </c>
      <c r="AA70" s="54">
        <v>1846</v>
      </c>
      <c r="AB70" s="5"/>
      <c r="AC70" s="47">
        <v>29</v>
      </c>
      <c r="AD70" s="54">
        <v>1</v>
      </c>
      <c r="AE70" s="54">
        <v>7</v>
      </c>
      <c r="AF70" s="47">
        <f t="shared" si="6"/>
        <v>1</v>
      </c>
      <c r="AG70" s="47" t="str">
        <f t="shared" si="7"/>
        <v>29_1</v>
      </c>
      <c r="AH70" s="54">
        <v>1906</v>
      </c>
      <c r="AI70" s="75"/>
      <c r="AJ70" s="47">
        <v>29</v>
      </c>
      <c r="AK70" s="54">
        <v>1</v>
      </c>
      <c r="AL70" s="54">
        <v>7</v>
      </c>
      <c r="AM70" s="47">
        <f t="shared" si="8"/>
        <v>1</v>
      </c>
      <c r="AN70" s="47" t="str">
        <f t="shared" si="9"/>
        <v>29_1</v>
      </c>
      <c r="AO70" s="54">
        <v>1966</v>
      </c>
      <c r="AP70" s="466"/>
      <c r="AQ70" s="47">
        <v>29</v>
      </c>
      <c r="AR70" s="54">
        <v>1</v>
      </c>
      <c r="AS70" s="54">
        <v>7</v>
      </c>
      <c r="AT70" s="47">
        <f t="shared" si="10"/>
        <v>1</v>
      </c>
      <c r="AU70" s="47" t="str">
        <f t="shared" si="11"/>
        <v>29_1</v>
      </c>
      <c r="AV70" s="54">
        <v>2116</v>
      </c>
      <c r="AW70" s="466"/>
      <c r="AX70" s="47">
        <v>29</v>
      </c>
      <c r="AY70" s="54">
        <v>1</v>
      </c>
      <c r="AZ70" s="54">
        <v>7</v>
      </c>
      <c r="BA70" s="47">
        <f t="shared" si="12"/>
        <v>1</v>
      </c>
      <c r="BB70" s="47" t="str">
        <f t="shared" si="13"/>
        <v>29_1</v>
      </c>
      <c r="BC70" s="54">
        <v>2176</v>
      </c>
      <c r="BD70" s="466"/>
      <c r="BE70" s="47">
        <v>29</v>
      </c>
      <c r="BF70" s="54">
        <v>1</v>
      </c>
      <c r="BG70" s="54">
        <v>7</v>
      </c>
      <c r="BH70" s="47">
        <f t="shared" si="14"/>
        <v>1</v>
      </c>
      <c r="BI70" s="47" t="str">
        <f t="shared" si="15"/>
        <v>29_1</v>
      </c>
      <c r="BJ70" s="132">
        <v>2296</v>
      </c>
      <c r="BK70" s="132"/>
      <c r="BL70" s="47">
        <v>29</v>
      </c>
      <c r="BM70" s="54">
        <v>1</v>
      </c>
      <c r="BN70" s="54">
        <v>7</v>
      </c>
      <c r="BO70" s="47">
        <f t="shared" si="16"/>
        <v>1</v>
      </c>
      <c r="BP70" s="47" t="str">
        <f t="shared" si="17"/>
        <v>29_1</v>
      </c>
      <c r="BQ70" s="612">
        <v>2296.0901534305181</v>
      </c>
      <c r="BR70" s="610"/>
      <c r="BS70" s="47">
        <v>29</v>
      </c>
      <c r="BT70" s="54">
        <v>1</v>
      </c>
      <c r="BU70" s="54">
        <v>7</v>
      </c>
      <c r="BV70" s="47">
        <f t="shared" si="18"/>
        <v>1</v>
      </c>
      <c r="BW70" s="47" t="str">
        <f t="shared" si="19"/>
        <v>29_1</v>
      </c>
      <c r="BX70" s="612">
        <v>2348</v>
      </c>
      <c r="BY70" s="612"/>
      <c r="BZ70" s="47">
        <v>29</v>
      </c>
      <c r="CA70" s="54">
        <v>1</v>
      </c>
      <c r="CB70" s="54">
        <v>7</v>
      </c>
      <c r="CC70" s="47">
        <f t="shared" si="20"/>
        <v>1</v>
      </c>
      <c r="CD70" s="47" t="str">
        <f t="shared" si="21"/>
        <v>29_1</v>
      </c>
      <c r="CE70" s="612">
        <v>2348</v>
      </c>
      <c r="CF70" s="132"/>
      <c r="CG70" s="47">
        <v>29</v>
      </c>
      <c r="CH70" s="54">
        <v>1</v>
      </c>
      <c r="CI70" s="54">
        <v>7</v>
      </c>
      <c r="CJ70" s="47">
        <f t="shared" si="22"/>
        <v>1</v>
      </c>
      <c r="CK70" s="47" t="str">
        <f t="shared" si="23"/>
        <v>29_1</v>
      </c>
      <c r="CL70" s="132">
        <f t="shared" si="37"/>
        <v>2296.0901534305181</v>
      </c>
      <c r="CM70" s="132">
        <f t="shared" si="38"/>
        <v>2348</v>
      </c>
      <c r="CN70" s="132">
        <f t="shared" si="26"/>
        <v>2348</v>
      </c>
      <c r="CO70" s="132">
        <f t="shared" si="27"/>
        <v>2322.0450767152588</v>
      </c>
      <c r="CP70" s="42">
        <f t="shared" si="39"/>
        <v>14.884904337918325</v>
      </c>
      <c r="CQ70" s="5"/>
      <c r="CR70" s="5"/>
      <c r="CS70" s="5"/>
      <c r="CT70" s="5"/>
      <c r="CU70" s="5"/>
      <c r="CV70" s="5"/>
      <c r="CW70" s="5"/>
      <c r="CX70" s="5"/>
      <c r="CY70" s="5"/>
      <c r="CZ70" s="5"/>
      <c r="DA70" s="5"/>
      <c r="DB70" s="5"/>
      <c r="DC70" s="5"/>
      <c r="DD70" s="5"/>
      <c r="DE70" s="5"/>
      <c r="DF70" s="5"/>
      <c r="DG70" s="6"/>
    </row>
    <row r="71" spans="1:111" x14ac:dyDescent="0.25">
      <c r="A71" s="47">
        <v>30</v>
      </c>
      <c r="B71" s="54">
        <v>0</v>
      </c>
      <c r="C71" s="54">
        <v>8</v>
      </c>
      <c r="D71" s="47">
        <f t="shared" si="24"/>
        <v>0</v>
      </c>
      <c r="E71" s="47" t="str">
        <f t="shared" si="25"/>
        <v>30_0</v>
      </c>
      <c r="F71" s="54">
        <v>1800</v>
      </c>
      <c r="G71" s="1"/>
      <c r="H71" s="47">
        <v>30</v>
      </c>
      <c r="I71" s="54">
        <v>0</v>
      </c>
      <c r="J71" s="54">
        <v>8</v>
      </c>
      <c r="K71" s="47">
        <f t="shared" si="0"/>
        <v>0</v>
      </c>
      <c r="L71" s="47" t="str">
        <f t="shared" si="1"/>
        <v>30_0</v>
      </c>
      <c r="M71" s="54">
        <v>1854</v>
      </c>
      <c r="N71" s="5"/>
      <c r="O71" s="47">
        <v>30</v>
      </c>
      <c r="P71" s="54">
        <v>0</v>
      </c>
      <c r="Q71" s="54">
        <v>8</v>
      </c>
      <c r="R71" s="47">
        <f t="shared" si="2"/>
        <v>0</v>
      </c>
      <c r="S71" s="47" t="str">
        <f t="shared" si="3"/>
        <v>30_0</v>
      </c>
      <c r="T71" s="54">
        <v>1893</v>
      </c>
      <c r="U71" s="5"/>
      <c r="V71" s="47">
        <v>30</v>
      </c>
      <c r="W71" s="54">
        <v>0</v>
      </c>
      <c r="X71" s="54">
        <v>8</v>
      </c>
      <c r="Y71" s="47">
        <f t="shared" si="4"/>
        <v>0</v>
      </c>
      <c r="Z71" s="47" t="str">
        <f t="shared" si="5"/>
        <v>30_0</v>
      </c>
      <c r="AA71" s="54">
        <v>1893</v>
      </c>
      <c r="AB71" s="5"/>
      <c r="AC71" s="47">
        <v>30</v>
      </c>
      <c r="AD71" s="54">
        <v>0</v>
      </c>
      <c r="AE71" s="54">
        <v>8</v>
      </c>
      <c r="AF71" s="47">
        <f t="shared" si="6"/>
        <v>0</v>
      </c>
      <c r="AG71" s="47" t="str">
        <f t="shared" si="7"/>
        <v>30_0</v>
      </c>
      <c r="AH71" s="54">
        <v>1953</v>
      </c>
      <c r="AI71" s="5"/>
      <c r="AJ71" s="47">
        <v>30</v>
      </c>
      <c r="AK71" s="54">
        <v>0</v>
      </c>
      <c r="AL71" s="54">
        <v>8</v>
      </c>
      <c r="AM71" s="47">
        <f t="shared" si="8"/>
        <v>0</v>
      </c>
      <c r="AN71" s="47" t="str">
        <f t="shared" si="9"/>
        <v>30_0</v>
      </c>
      <c r="AO71" s="54">
        <v>2013</v>
      </c>
      <c r="AP71" s="466"/>
      <c r="AQ71" s="47">
        <v>30</v>
      </c>
      <c r="AR71" s="54">
        <v>0</v>
      </c>
      <c r="AS71" s="54">
        <v>8</v>
      </c>
      <c r="AT71" s="47">
        <f t="shared" si="10"/>
        <v>0</v>
      </c>
      <c r="AU71" s="47" t="str">
        <f t="shared" si="11"/>
        <v>30_0</v>
      </c>
      <c r="AV71" s="54">
        <v>2163</v>
      </c>
      <c r="AW71" s="466"/>
      <c r="AX71" s="47">
        <v>30</v>
      </c>
      <c r="AY71" s="54">
        <v>0</v>
      </c>
      <c r="AZ71" s="54">
        <v>8</v>
      </c>
      <c r="BA71" s="47">
        <f t="shared" si="12"/>
        <v>0</v>
      </c>
      <c r="BB71" s="47" t="str">
        <f t="shared" si="13"/>
        <v>30_0</v>
      </c>
      <c r="BC71" s="54">
        <v>2223</v>
      </c>
      <c r="BD71" s="466"/>
      <c r="BE71" s="47">
        <v>30</v>
      </c>
      <c r="BF71" s="54">
        <v>0</v>
      </c>
      <c r="BG71" s="54">
        <v>8</v>
      </c>
      <c r="BH71" s="47">
        <f t="shared" si="14"/>
        <v>0</v>
      </c>
      <c r="BI71" s="47" t="str">
        <f t="shared" si="15"/>
        <v>30_0</v>
      </c>
      <c r="BJ71" s="132">
        <v>2343</v>
      </c>
      <c r="BK71" s="132"/>
      <c r="BL71" s="47">
        <v>30</v>
      </c>
      <c r="BM71" s="54">
        <v>0</v>
      </c>
      <c r="BN71" s="54">
        <v>8</v>
      </c>
      <c r="BO71" s="47">
        <f t="shared" si="16"/>
        <v>0</v>
      </c>
      <c r="BP71" s="47" t="str">
        <f t="shared" si="17"/>
        <v>30_0</v>
      </c>
      <c r="BQ71" s="612">
        <v>2342.8785655005659</v>
      </c>
      <c r="BR71" s="610"/>
      <c r="BS71" s="47">
        <v>30</v>
      </c>
      <c r="BT71" s="54">
        <v>0</v>
      </c>
      <c r="BU71" s="54">
        <v>8</v>
      </c>
      <c r="BV71" s="47">
        <f t="shared" si="18"/>
        <v>0</v>
      </c>
      <c r="BW71" s="47" t="str">
        <f t="shared" si="19"/>
        <v>30_0</v>
      </c>
      <c r="BX71" s="612">
        <v>2366.3073511555717</v>
      </c>
      <c r="BY71" s="612"/>
      <c r="BZ71" s="47">
        <v>30</v>
      </c>
      <c r="CA71" s="54">
        <v>0</v>
      </c>
      <c r="CB71" s="54">
        <v>8</v>
      </c>
      <c r="CC71" s="47">
        <f t="shared" si="20"/>
        <v>0</v>
      </c>
      <c r="CD71" s="47" t="str">
        <f t="shared" si="21"/>
        <v>30_0</v>
      </c>
      <c r="CE71" s="612">
        <v>2419.5492665565721</v>
      </c>
      <c r="CF71" s="132"/>
      <c r="CG71" s="47">
        <v>30</v>
      </c>
      <c r="CH71" s="54">
        <v>0</v>
      </c>
      <c r="CI71" s="54">
        <v>8</v>
      </c>
      <c r="CJ71" s="47">
        <f t="shared" si="22"/>
        <v>0</v>
      </c>
      <c r="CK71" s="47" t="str">
        <f t="shared" si="23"/>
        <v>30_0</v>
      </c>
      <c r="CL71" s="132">
        <f t="shared" si="37"/>
        <v>2342.8785655005659</v>
      </c>
      <c r="CM71" s="132">
        <f t="shared" si="38"/>
        <v>2366.3073511555717</v>
      </c>
      <c r="CN71" s="132">
        <f t="shared" si="26"/>
        <v>2419.5492665565721</v>
      </c>
      <c r="CO71" s="132">
        <f t="shared" si="27"/>
        <v>2359.0297846114859</v>
      </c>
      <c r="CP71" s="42">
        <f t="shared" si="39"/>
        <v>15.121985798791576</v>
      </c>
      <c r="CQ71" s="5"/>
      <c r="CR71" s="5"/>
      <c r="CS71" s="5"/>
      <c r="CT71" s="5"/>
      <c r="CU71" s="5"/>
      <c r="CV71" s="5"/>
      <c r="CW71" s="5"/>
      <c r="CX71" s="5"/>
      <c r="CY71" s="5"/>
      <c r="CZ71" s="5"/>
      <c r="DA71" s="5"/>
      <c r="DB71" s="5"/>
      <c r="DC71" s="5"/>
      <c r="DD71" s="5"/>
      <c r="DE71" s="5"/>
      <c r="DF71" s="5"/>
      <c r="DG71" s="6"/>
    </row>
    <row r="72" spans="1:111" x14ac:dyDescent="0.25">
      <c r="A72" s="47">
        <v>30</v>
      </c>
      <c r="B72" s="47">
        <f>B71+1</f>
        <v>1</v>
      </c>
      <c r="C72" s="54">
        <v>10</v>
      </c>
      <c r="D72" s="47">
        <f t="shared" si="24"/>
        <v>1</v>
      </c>
      <c r="E72" s="47" t="str">
        <f t="shared" si="25"/>
        <v>30_1</v>
      </c>
      <c r="F72" s="54">
        <v>1898</v>
      </c>
      <c r="G72" s="1"/>
      <c r="H72" s="47">
        <v>30</v>
      </c>
      <c r="I72" s="47">
        <f>I71+1</f>
        <v>1</v>
      </c>
      <c r="J72" s="54">
        <v>10</v>
      </c>
      <c r="K72" s="47">
        <f t="shared" si="0"/>
        <v>1</v>
      </c>
      <c r="L72" s="47" t="str">
        <f t="shared" si="1"/>
        <v>30_1</v>
      </c>
      <c r="M72" s="54">
        <v>1955</v>
      </c>
      <c r="N72" s="5"/>
      <c r="O72" s="47">
        <v>30</v>
      </c>
      <c r="P72" s="47">
        <f>P71+1</f>
        <v>1</v>
      </c>
      <c r="Q72" s="54">
        <v>10</v>
      </c>
      <c r="R72" s="47">
        <f t="shared" si="2"/>
        <v>1</v>
      </c>
      <c r="S72" s="47" t="str">
        <f t="shared" si="3"/>
        <v>30_1</v>
      </c>
      <c r="T72" s="54">
        <v>1996</v>
      </c>
      <c r="U72" s="5"/>
      <c r="V72" s="47">
        <v>30</v>
      </c>
      <c r="W72" s="47">
        <f t="shared" ref="W72:W81" si="44">W71+1</f>
        <v>1</v>
      </c>
      <c r="X72" s="54">
        <v>10</v>
      </c>
      <c r="Y72" s="47">
        <f t="shared" si="4"/>
        <v>1</v>
      </c>
      <c r="Z72" s="47" t="str">
        <f t="shared" si="5"/>
        <v>30_1</v>
      </c>
      <c r="AA72" s="54">
        <v>1996</v>
      </c>
      <c r="AB72" s="5"/>
      <c r="AC72" s="47">
        <v>30</v>
      </c>
      <c r="AD72" s="47">
        <f t="shared" ref="AD72:AD81" si="45">AD71+1</f>
        <v>1</v>
      </c>
      <c r="AE72" s="54">
        <v>10</v>
      </c>
      <c r="AF72" s="47">
        <f t="shared" si="6"/>
        <v>1</v>
      </c>
      <c r="AG72" s="47" t="str">
        <f t="shared" si="7"/>
        <v>30_1</v>
      </c>
      <c r="AH72" s="54">
        <v>2056</v>
      </c>
      <c r="AI72" s="5"/>
      <c r="AJ72" s="47">
        <v>30</v>
      </c>
      <c r="AK72" s="47">
        <f t="shared" ref="AK72:AK81" si="46">AK71+1</f>
        <v>1</v>
      </c>
      <c r="AL72" s="54">
        <v>10</v>
      </c>
      <c r="AM72" s="47">
        <f t="shared" si="8"/>
        <v>1</v>
      </c>
      <c r="AN72" s="47" t="str">
        <f t="shared" si="9"/>
        <v>30_1</v>
      </c>
      <c r="AO72" s="54">
        <v>2116</v>
      </c>
      <c r="AP72" s="466"/>
      <c r="AQ72" s="47">
        <v>30</v>
      </c>
      <c r="AR72" s="47">
        <f t="shared" ref="AR72:AR81" si="47">AR71+1</f>
        <v>1</v>
      </c>
      <c r="AS72" s="54">
        <v>10</v>
      </c>
      <c r="AT72" s="47">
        <f t="shared" si="10"/>
        <v>1</v>
      </c>
      <c r="AU72" s="47" t="str">
        <f t="shared" si="11"/>
        <v>30_1</v>
      </c>
      <c r="AV72" s="54">
        <v>2266</v>
      </c>
      <c r="AW72" s="466"/>
      <c r="AX72" s="47">
        <v>30</v>
      </c>
      <c r="AY72" s="47">
        <f t="shared" ref="AY72:AY81" si="48">AY71+1</f>
        <v>1</v>
      </c>
      <c r="AZ72" s="54">
        <v>10</v>
      </c>
      <c r="BA72" s="47">
        <f t="shared" si="12"/>
        <v>1</v>
      </c>
      <c r="BB72" s="47" t="str">
        <f t="shared" si="13"/>
        <v>30_1</v>
      </c>
      <c r="BC72" s="54">
        <v>2326</v>
      </c>
      <c r="BD72" s="466"/>
      <c r="BE72" s="47">
        <v>30</v>
      </c>
      <c r="BF72" s="47">
        <f t="shared" ref="BF72:BF81" si="49">BF71+1</f>
        <v>1</v>
      </c>
      <c r="BG72" s="54">
        <v>10</v>
      </c>
      <c r="BH72" s="47">
        <f t="shared" si="14"/>
        <v>1</v>
      </c>
      <c r="BI72" s="47" t="str">
        <f t="shared" si="15"/>
        <v>30_1</v>
      </c>
      <c r="BJ72" s="132">
        <v>2446</v>
      </c>
      <c r="BK72" s="132"/>
      <c r="BL72" s="47">
        <v>30</v>
      </c>
      <c r="BM72" s="47">
        <f t="shared" ref="BM72:BM81" si="50">BM71+1</f>
        <v>1</v>
      </c>
      <c r="BN72" s="54">
        <v>10</v>
      </c>
      <c r="BO72" s="47">
        <f t="shared" si="16"/>
        <v>1</v>
      </c>
      <c r="BP72" s="47" t="str">
        <f t="shared" si="17"/>
        <v>30_1</v>
      </c>
      <c r="BQ72" s="612">
        <v>2446.3055816554106</v>
      </c>
      <c r="BR72" s="610"/>
      <c r="BS72" s="47">
        <v>30</v>
      </c>
      <c r="BT72" s="47">
        <f t="shared" ref="BT72:BT81" si="51">BT71+1</f>
        <v>1</v>
      </c>
      <c r="BU72" s="54">
        <v>10</v>
      </c>
      <c r="BV72" s="47">
        <f t="shared" si="18"/>
        <v>1</v>
      </c>
      <c r="BW72" s="47" t="str">
        <f t="shared" si="19"/>
        <v>30_1</v>
      </c>
      <c r="BX72" s="612">
        <v>2470.7686374719647</v>
      </c>
      <c r="BY72" s="612"/>
      <c r="BZ72" s="47">
        <v>30</v>
      </c>
      <c r="CA72" s="47">
        <f t="shared" ref="CA72:CA81" si="52">CA71+1</f>
        <v>1</v>
      </c>
      <c r="CB72" s="54">
        <v>10</v>
      </c>
      <c r="CC72" s="47">
        <f t="shared" si="20"/>
        <v>1</v>
      </c>
      <c r="CD72" s="47" t="str">
        <f t="shared" si="21"/>
        <v>30_1</v>
      </c>
      <c r="CE72" s="612">
        <v>2526.3609318150839</v>
      </c>
      <c r="CF72" s="132"/>
      <c r="CG72" s="47">
        <v>30</v>
      </c>
      <c r="CH72" s="47">
        <f t="shared" ref="CH72:CH81" si="53">CH71+1</f>
        <v>1</v>
      </c>
      <c r="CI72" s="54">
        <v>10</v>
      </c>
      <c r="CJ72" s="47">
        <f t="shared" si="22"/>
        <v>1</v>
      </c>
      <c r="CK72" s="47" t="str">
        <f t="shared" si="23"/>
        <v>30_1</v>
      </c>
      <c r="CL72" s="132">
        <f t="shared" si="37"/>
        <v>2446.3055816554106</v>
      </c>
      <c r="CM72" s="132">
        <f t="shared" si="38"/>
        <v>2470.7686374719647</v>
      </c>
      <c r="CN72" s="132">
        <f t="shared" si="26"/>
        <v>2526.3609318150839</v>
      </c>
      <c r="CO72" s="132">
        <f t="shared" si="27"/>
        <v>2463.1698007589475</v>
      </c>
      <c r="CP72" s="42">
        <f t="shared" si="39"/>
        <v>15.789550004865049</v>
      </c>
      <c r="CQ72" s="5"/>
      <c r="CR72" s="5"/>
      <c r="CS72" s="5"/>
      <c r="CT72" s="5"/>
      <c r="CU72" s="5"/>
      <c r="CV72" s="5"/>
      <c r="CW72" s="5"/>
      <c r="CX72" s="5"/>
      <c r="CY72" s="5"/>
      <c r="CZ72" s="5"/>
      <c r="DA72" s="5"/>
      <c r="DB72" s="5"/>
      <c r="DC72" s="5"/>
      <c r="DD72" s="5"/>
      <c r="DE72" s="5"/>
      <c r="DF72" s="5"/>
      <c r="DG72" s="6"/>
    </row>
    <row r="73" spans="1:111" x14ac:dyDescent="0.25">
      <c r="A73" s="47">
        <v>30</v>
      </c>
      <c r="B73" s="47">
        <f t="shared" ref="B73:B81" si="54">B72+1</f>
        <v>2</v>
      </c>
      <c r="C73" s="54">
        <v>12</v>
      </c>
      <c r="D73" s="47">
        <f t="shared" si="24"/>
        <v>2</v>
      </c>
      <c r="E73" s="47" t="str">
        <f t="shared" si="25"/>
        <v>30_2</v>
      </c>
      <c r="F73" s="54">
        <v>2017</v>
      </c>
      <c r="G73" s="1"/>
      <c r="H73" s="47">
        <v>30</v>
      </c>
      <c r="I73" s="47">
        <f t="shared" ref="I73:I81" si="55">I72+1</f>
        <v>2</v>
      </c>
      <c r="J73" s="54">
        <v>12</v>
      </c>
      <c r="K73" s="47">
        <f t="shared" si="0"/>
        <v>2</v>
      </c>
      <c r="L73" s="47" t="str">
        <f t="shared" si="1"/>
        <v>30_2</v>
      </c>
      <c r="M73" s="54">
        <v>2077</v>
      </c>
      <c r="N73" s="5"/>
      <c r="O73" s="47">
        <v>30</v>
      </c>
      <c r="P73" s="47">
        <f t="shared" ref="P73:P81" si="56">P72+1</f>
        <v>2</v>
      </c>
      <c r="Q73" s="54">
        <v>12</v>
      </c>
      <c r="R73" s="47">
        <f t="shared" si="2"/>
        <v>2</v>
      </c>
      <c r="S73" s="47" t="str">
        <f t="shared" si="3"/>
        <v>30_2</v>
      </c>
      <c r="T73" s="54">
        <v>2121</v>
      </c>
      <c r="U73" s="5"/>
      <c r="V73" s="47">
        <v>30</v>
      </c>
      <c r="W73" s="47">
        <f t="shared" si="44"/>
        <v>2</v>
      </c>
      <c r="X73" s="54">
        <v>12</v>
      </c>
      <c r="Y73" s="47">
        <f t="shared" si="4"/>
        <v>2</v>
      </c>
      <c r="Z73" s="47" t="str">
        <f t="shared" si="5"/>
        <v>30_2</v>
      </c>
      <c r="AA73" s="54">
        <v>2121</v>
      </c>
      <c r="AB73" s="5"/>
      <c r="AC73" s="47">
        <v>30</v>
      </c>
      <c r="AD73" s="47">
        <f t="shared" si="45"/>
        <v>2</v>
      </c>
      <c r="AE73" s="54">
        <v>12</v>
      </c>
      <c r="AF73" s="47">
        <f t="shared" si="6"/>
        <v>2</v>
      </c>
      <c r="AG73" s="47" t="str">
        <f t="shared" si="7"/>
        <v>30_2</v>
      </c>
      <c r="AH73" s="54">
        <v>2181</v>
      </c>
      <c r="AI73" s="5"/>
      <c r="AJ73" s="47">
        <v>30</v>
      </c>
      <c r="AK73" s="47">
        <f t="shared" si="46"/>
        <v>2</v>
      </c>
      <c r="AL73" s="54">
        <v>12</v>
      </c>
      <c r="AM73" s="47">
        <f t="shared" si="8"/>
        <v>2</v>
      </c>
      <c r="AN73" s="47" t="str">
        <f t="shared" si="9"/>
        <v>30_2</v>
      </c>
      <c r="AO73" s="54">
        <v>2241</v>
      </c>
      <c r="AP73" s="466"/>
      <c r="AQ73" s="47">
        <v>30</v>
      </c>
      <c r="AR73" s="47">
        <f t="shared" si="47"/>
        <v>2</v>
      </c>
      <c r="AS73" s="54">
        <v>12</v>
      </c>
      <c r="AT73" s="47">
        <f t="shared" si="10"/>
        <v>2</v>
      </c>
      <c r="AU73" s="47" t="str">
        <f t="shared" si="11"/>
        <v>30_2</v>
      </c>
      <c r="AV73" s="54">
        <v>2391</v>
      </c>
      <c r="AW73" s="466"/>
      <c r="AX73" s="47">
        <v>30</v>
      </c>
      <c r="AY73" s="47">
        <f t="shared" si="48"/>
        <v>2</v>
      </c>
      <c r="AZ73" s="54">
        <v>12</v>
      </c>
      <c r="BA73" s="47">
        <f t="shared" si="12"/>
        <v>2</v>
      </c>
      <c r="BB73" s="47" t="str">
        <f t="shared" si="13"/>
        <v>30_2</v>
      </c>
      <c r="BC73" s="54">
        <v>2451</v>
      </c>
      <c r="BD73" s="466"/>
      <c r="BE73" s="47">
        <v>30</v>
      </c>
      <c r="BF73" s="47">
        <f t="shared" si="49"/>
        <v>2</v>
      </c>
      <c r="BG73" s="54">
        <v>12</v>
      </c>
      <c r="BH73" s="47">
        <f t="shared" si="14"/>
        <v>2</v>
      </c>
      <c r="BI73" s="47" t="str">
        <f t="shared" si="15"/>
        <v>30_2</v>
      </c>
      <c r="BJ73" s="132">
        <v>2571</v>
      </c>
      <c r="BK73" s="132"/>
      <c r="BL73" s="47">
        <v>30</v>
      </c>
      <c r="BM73" s="47">
        <f t="shared" si="50"/>
        <v>2</v>
      </c>
      <c r="BN73" s="54">
        <v>12</v>
      </c>
      <c r="BO73" s="47">
        <f t="shared" si="16"/>
        <v>2</v>
      </c>
      <c r="BP73" s="47" t="str">
        <f t="shared" si="17"/>
        <v>30_2</v>
      </c>
      <c r="BQ73" s="612">
        <v>2571.0746805088734</v>
      </c>
      <c r="BR73" s="610"/>
      <c r="BS73" s="47">
        <v>30</v>
      </c>
      <c r="BT73" s="47">
        <f t="shared" si="51"/>
        <v>2</v>
      </c>
      <c r="BU73" s="54">
        <v>12</v>
      </c>
      <c r="BV73" s="47">
        <f t="shared" si="18"/>
        <v>2</v>
      </c>
      <c r="BW73" s="47" t="str">
        <f t="shared" si="19"/>
        <v>30_2</v>
      </c>
      <c r="BX73" s="612">
        <v>2596.7854273139619</v>
      </c>
      <c r="BY73" s="612"/>
      <c r="BZ73" s="47">
        <v>30</v>
      </c>
      <c r="CA73" s="47">
        <f t="shared" si="52"/>
        <v>2</v>
      </c>
      <c r="CB73" s="54">
        <v>12</v>
      </c>
      <c r="CC73" s="47">
        <f t="shared" si="20"/>
        <v>2</v>
      </c>
      <c r="CD73" s="47" t="str">
        <f t="shared" si="21"/>
        <v>30_2</v>
      </c>
      <c r="CE73" s="612">
        <v>2655.2130994285258</v>
      </c>
      <c r="CF73" s="132"/>
      <c r="CG73" s="47">
        <v>30</v>
      </c>
      <c r="CH73" s="47">
        <f t="shared" si="53"/>
        <v>2</v>
      </c>
      <c r="CI73" s="54">
        <v>12</v>
      </c>
      <c r="CJ73" s="47">
        <f t="shared" si="22"/>
        <v>2</v>
      </c>
      <c r="CK73" s="47" t="str">
        <f t="shared" si="23"/>
        <v>30_2</v>
      </c>
      <c r="CL73" s="132">
        <f t="shared" si="37"/>
        <v>2571.0746805088734</v>
      </c>
      <c r="CM73" s="132">
        <f t="shared" si="38"/>
        <v>2596.7854273139619</v>
      </c>
      <c r="CN73" s="132">
        <f t="shared" si="26"/>
        <v>2655.2130994285258</v>
      </c>
      <c r="CO73" s="132">
        <f t="shared" si="27"/>
        <v>2588.7990265876315</v>
      </c>
      <c r="CP73" s="42">
        <f t="shared" si="39"/>
        <v>16.594865555048919</v>
      </c>
      <c r="CQ73" s="5"/>
      <c r="CR73" s="5"/>
      <c r="CS73" s="5"/>
      <c r="CT73" s="5"/>
      <c r="CU73" s="5"/>
      <c r="CV73" s="5"/>
      <c r="CW73" s="5"/>
      <c r="CX73" s="5"/>
      <c r="CY73" s="5"/>
      <c r="CZ73" s="5"/>
      <c r="DA73" s="5"/>
      <c r="DB73" s="5"/>
      <c r="DC73" s="5"/>
      <c r="DD73" s="5"/>
      <c r="DE73" s="5"/>
      <c r="DF73" s="5"/>
      <c r="DG73" s="6"/>
    </row>
    <row r="74" spans="1:111" x14ac:dyDescent="0.25">
      <c r="A74" s="47">
        <v>30</v>
      </c>
      <c r="B74" s="47">
        <f t="shared" si="54"/>
        <v>3</v>
      </c>
      <c r="C74" s="54">
        <v>13</v>
      </c>
      <c r="D74" s="47">
        <f t="shared" si="24"/>
        <v>3</v>
      </c>
      <c r="E74" s="47" t="str">
        <f t="shared" si="25"/>
        <v>30_3</v>
      </c>
      <c r="F74" s="54">
        <v>2085</v>
      </c>
      <c r="G74" s="1"/>
      <c r="H74" s="47">
        <v>30</v>
      </c>
      <c r="I74" s="47">
        <f t="shared" si="55"/>
        <v>3</v>
      </c>
      <c r="J74" s="54">
        <v>13</v>
      </c>
      <c r="K74" s="47">
        <f t="shared" si="0"/>
        <v>3</v>
      </c>
      <c r="L74" s="47" t="str">
        <f t="shared" si="1"/>
        <v>30_3</v>
      </c>
      <c r="M74" s="54">
        <v>2147</v>
      </c>
      <c r="N74" s="5"/>
      <c r="O74" s="47">
        <v>30</v>
      </c>
      <c r="P74" s="47">
        <f t="shared" si="56"/>
        <v>3</v>
      </c>
      <c r="Q74" s="54">
        <v>13</v>
      </c>
      <c r="R74" s="47">
        <f t="shared" si="2"/>
        <v>3</v>
      </c>
      <c r="S74" s="47" t="str">
        <f t="shared" si="3"/>
        <v>30_3</v>
      </c>
      <c r="T74" s="54">
        <v>2192</v>
      </c>
      <c r="U74" s="5"/>
      <c r="V74" s="47">
        <v>30</v>
      </c>
      <c r="W74" s="47">
        <f t="shared" si="44"/>
        <v>3</v>
      </c>
      <c r="X74" s="54">
        <v>13</v>
      </c>
      <c r="Y74" s="47">
        <f t="shared" si="4"/>
        <v>3</v>
      </c>
      <c r="Z74" s="47" t="str">
        <f t="shared" si="5"/>
        <v>30_3</v>
      </c>
      <c r="AA74" s="54">
        <v>2192</v>
      </c>
      <c r="AB74" s="5"/>
      <c r="AC74" s="47">
        <v>30</v>
      </c>
      <c r="AD74" s="47">
        <f t="shared" si="45"/>
        <v>3</v>
      </c>
      <c r="AE74" s="54">
        <v>13</v>
      </c>
      <c r="AF74" s="47">
        <f t="shared" si="6"/>
        <v>3</v>
      </c>
      <c r="AG74" s="47" t="str">
        <f t="shared" si="7"/>
        <v>30_3</v>
      </c>
      <c r="AH74" s="54">
        <v>2252</v>
      </c>
      <c r="AI74" s="5"/>
      <c r="AJ74" s="47">
        <v>30</v>
      </c>
      <c r="AK74" s="47">
        <f t="shared" si="46"/>
        <v>3</v>
      </c>
      <c r="AL74" s="54">
        <v>13</v>
      </c>
      <c r="AM74" s="47">
        <f t="shared" si="8"/>
        <v>3</v>
      </c>
      <c r="AN74" s="47" t="str">
        <f t="shared" si="9"/>
        <v>30_3</v>
      </c>
      <c r="AO74" s="54">
        <v>2312</v>
      </c>
      <c r="AP74" s="466"/>
      <c r="AQ74" s="47">
        <v>30</v>
      </c>
      <c r="AR74" s="47">
        <f t="shared" si="47"/>
        <v>3</v>
      </c>
      <c r="AS74" s="54">
        <v>13</v>
      </c>
      <c r="AT74" s="47">
        <f t="shared" si="10"/>
        <v>3</v>
      </c>
      <c r="AU74" s="47" t="str">
        <f t="shared" si="11"/>
        <v>30_3</v>
      </c>
      <c r="AV74" s="54">
        <v>2462</v>
      </c>
      <c r="AW74" s="466"/>
      <c r="AX74" s="47">
        <v>30</v>
      </c>
      <c r="AY74" s="47">
        <f t="shared" si="48"/>
        <v>3</v>
      </c>
      <c r="AZ74" s="54">
        <v>13</v>
      </c>
      <c r="BA74" s="47">
        <f t="shared" si="12"/>
        <v>3</v>
      </c>
      <c r="BB74" s="47" t="str">
        <f t="shared" si="13"/>
        <v>30_3</v>
      </c>
      <c r="BC74" s="54">
        <v>2522</v>
      </c>
      <c r="BD74" s="466"/>
      <c r="BE74" s="47">
        <v>30</v>
      </c>
      <c r="BF74" s="47">
        <f t="shared" si="49"/>
        <v>3</v>
      </c>
      <c r="BG74" s="54">
        <v>13</v>
      </c>
      <c r="BH74" s="47">
        <f t="shared" si="14"/>
        <v>3</v>
      </c>
      <c r="BI74" s="47" t="str">
        <f t="shared" si="15"/>
        <v>30_3</v>
      </c>
      <c r="BJ74" s="132">
        <v>2642</v>
      </c>
      <c r="BK74" s="132"/>
      <c r="BL74" s="47">
        <v>30</v>
      </c>
      <c r="BM74" s="47">
        <f t="shared" si="50"/>
        <v>3</v>
      </c>
      <c r="BN74" s="54">
        <v>13</v>
      </c>
      <c r="BO74" s="47">
        <f t="shared" si="16"/>
        <v>3</v>
      </c>
      <c r="BP74" s="47" t="str">
        <f t="shared" si="17"/>
        <v>30_3</v>
      </c>
      <c r="BQ74" s="612">
        <v>2642.4885726157904</v>
      </c>
      <c r="BR74" s="610"/>
      <c r="BS74" s="47">
        <v>30</v>
      </c>
      <c r="BT74" s="47">
        <f t="shared" si="51"/>
        <v>3</v>
      </c>
      <c r="BU74" s="54">
        <v>13</v>
      </c>
      <c r="BV74" s="47">
        <f t="shared" si="18"/>
        <v>3</v>
      </c>
      <c r="BW74" s="47" t="str">
        <f t="shared" si="19"/>
        <v>30_3</v>
      </c>
      <c r="BX74" s="612">
        <v>2668.9134583419482</v>
      </c>
      <c r="BY74" s="612"/>
      <c r="BZ74" s="47">
        <v>30</v>
      </c>
      <c r="CA74" s="47">
        <f t="shared" si="52"/>
        <v>3</v>
      </c>
      <c r="CB74" s="54">
        <v>13</v>
      </c>
      <c r="CC74" s="47">
        <f t="shared" si="20"/>
        <v>3</v>
      </c>
      <c r="CD74" s="47" t="str">
        <f t="shared" si="21"/>
        <v>30_3</v>
      </c>
      <c r="CE74" s="612">
        <v>2728.9640111546419</v>
      </c>
      <c r="CF74" s="132"/>
      <c r="CG74" s="47">
        <v>30</v>
      </c>
      <c r="CH74" s="47">
        <f t="shared" si="53"/>
        <v>3</v>
      </c>
      <c r="CI74" s="54">
        <v>13</v>
      </c>
      <c r="CJ74" s="47">
        <f t="shared" si="22"/>
        <v>3</v>
      </c>
      <c r="CK74" s="47" t="str">
        <f t="shared" si="23"/>
        <v>30_3</v>
      </c>
      <c r="CL74" s="132">
        <f t="shared" si="37"/>
        <v>2642.4885726157904</v>
      </c>
      <c r="CM74" s="132">
        <f t="shared" si="38"/>
        <v>2668.9134583419482</v>
      </c>
      <c r="CN74" s="132">
        <f t="shared" si="26"/>
        <v>2728.9640111546419</v>
      </c>
      <c r="CO74" s="132">
        <f t="shared" si="27"/>
        <v>2660.7052282132604</v>
      </c>
      <c r="CP74" s="42">
        <f t="shared" si="39"/>
        <v>17.055802744956797</v>
      </c>
      <c r="CQ74" s="5"/>
      <c r="CR74" s="5"/>
      <c r="CS74" s="5"/>
      <c r="CT74" s="5"/>
      <c r="CU74" s="5"/>
      <c r="CV74" s="5"/>
      <c r="CW74" s="5"/>
      <c r="CX74" s="5"/>
      <c r="CY74" s="5"/>
      <c r="CZ74" s="5"/>
      <c r="DA74" s="5"/>
      <c r="DB74" s="5"/>
      <c r="DC74" s="5"/>
      <c r="DD74" s="5"/>
      <c r="DE74" s="5"/>
      <c r="DF74" s="5"/>
      <c r="DG74" s="6"/>
    </row>
    <row r="75" spans="1:111" x14ac:dyDescent="0.25">
      <c r="A75" s="47">
        <v>30</v>
      </c>
      <c r="B75" s="47">
        <f t="shared" si="54"/>
        <v>4</v>
      </c>
      <c r="C75" s="54">
        <v>14</v>
      </c>
      <c r="D75" s="47">
        <f t="shared" si="24"/>
        <v>4</v>
      </c>
      <c r="E75" s="47" t="str">
        <f t="shared" si="25"/>
        <v>30_4</v>
      </c>
      <c r="F75" s="54">
        <v>2154</v>
      </c>
      <c r="G75" s="1"/>
      <c r="H75" s="47">
        <v>30</v>
      </c>
      <c r="I75" s="47">
        <f t="shared" si="55"/>
        <v>4</v>
      </c>
      <c r="J75" s="54">
        <v>14</v>
      </c>
      <c r="K75" s="47">
        <f t="shared" si="0"/>
        <v>4</v>
      </c>
      <c r="L75" s="47" t="str">
        <f t="shared" si="1"/>
        <v>30_4</v>
      </c>
      <c r="M75" s="54">
        <v>2218</v>
      </c>
      <c r="N75" s="5"/>
      <c r="O75" s="47">
        <v>30</v>
      </c>
      <c r="P75" s="47">
        <f t="shared" si="56"/>
        <v>4</v>
      </c>
      <c r="Q75" s="54">
        <v>14</v>
      </c>
      <c r="R75" s="47">
        <f t="shared" si="2"/>
        <v>4</v>
      </c>
      <c r="S75" s="47" t="str">
        <f t="shared" si="3"/>
        <v>30_4</v>
      </c>
      <c r="T75" s="54">
        <v>2265</v>
      </c>
      <c r="U75" s="5"/>
      <c r="V75" s="47">
        <v>30</v>
      </c>
      <c r="W75" s="47">
        <f t="shared" si="44"/>
        <v>4</v>
      </c>
      <c r="X75" s="54">
        <v>14</v>
      </c>
      <c r="Y75" s="47">
        <f t="shared" si="4"/>
        <v>4</v>
      </c>
      <c r="Z75" s="47" t="str">
        <f t="shared" si="5"/>
        <v>30_4</v>
      </c>
      <c r="AA75" s="54">
        <v>2265</v>
      </c>
      <c r="AB75" s="5"/>
      <c r="AC75" s="47">
        <v>30</v>
      </c>
      <c r="AD75" s="47">
        <f t="shared" si="45"/>
        <v>4</v>
      </c>
      <c r="AE75" s="54">
        <v>14</v>
      </c>
      <c r="AF75" s="47">
        <f t="shared" si="6"/>
        <v>4</v>
      </c>
      <c r="AG75" s="47" t="str">
        <f t="shared" si="7"/>
        <v>30_4</v>
      </c>
      <c r="AH75" s="54">
        <v>2325</v>
      </c>
      <c r="AI75" s="5"/>
      <c r="AJ75" s="47">
        <v>30</v>
      </c>
      <c r="AK75" s="47">
        <f t="shared" si="46"/>
        <v>4</v>
      </c>
      <c r="AL75" s="54">
        <v>14</v>
      </c>
      <c r="AM75" s="47">
        <f t="shared" si="8"/>
        <v>4</v>
      </c>
      <c r="AN75" s="47" t="str">
        <f t="shared" si="9"/>
        <v>30_4</v>
      </c>
      <c r="AO75" s="54">
        <v>2385</v>
      </c>
      <c r="AP75" s="466"/>
      <c r="AQ75" s="47">
        <v>30</v>
      </c>
      <c r="AR75" s="47">
        <f t="shared" si="47"/>
        <v>4</v>
      </c>
      <c r="AS75" s="54">
        <v>14</v>
      </c>
      <c r="AT75" s="47">
        <f t="shared" si="10"/>
        <v>4</v>
      </c>
      <c r="AU75" s="47" t="str">
        <f t="shared" si="11"/>
        <v>30_4</v>
      </c>
      <c r="AV75" s="54">
        <v>2535</v>
      </c>
      <c r="AW75" s="466"/>
      <c r="AX75" s="47">
        <v>30</v>
      </c>
      <c r="AY75" s="47">
        <f t="shared" si="48"/>
        <v>4</v>
      </c>
      <c r="AZ75" s="54">
        <v>14</v>
      </c>
      <c r="BA75" s="47">
        <f t="shared" si="12"/>
        <v>4</v>
      </c>
      <c r="BB75" s="47" t="str">
        <f t="shared" si="13"/>
        <v>30_4</v>
      </c>
      <c r="BC75" s="54">
        <v>2595</v>
      </c>
      <c r="BD75" s="466"/>
      <c r="BE75" s="47">
        <v>30</v>
      </c>
      <c r="BF75" s="47">
        <f t="shared" si="49"/>
        <v>4</v>
      </c>
      <c r="BG75" s="54">
        <v>14</v>
      </c>
      <c r="BH75" s="47">
        <f t="shared" si="14"/>
        <v>4</v>
      </c>
      <c r="BI75" s="47" t="str">
        <f t="shared" si="15"/>
        <v>30_4</v>
      </c>
      <c r="BJ75" s="132">
        <v>2715</v>
      </c>
      <c r="BK75" s="132"/>
      <c r="BL75" s="47">
        <v>30</v>
      </c>
      <c r="BM75" s="47">
        <f t="shared" si="50"/>
        <v>4</v>
      </c>
      <c r="BN75" s="54">
        <v>14</v>
      </c>
      <c r="BO75" s="47">
        <f t="shared" si="16"/>
        <v>4</v>
      </c>
      <c r="BP75" s="47" t="str">
        <f t="shared" si="17"/>
        <v>30_4</v>
      </c>
      <c r="BQ75" s="612">
        <v>2714.7233140572685</v>
      </c>
      <c r="BR75" s="610"/>
      <c r="BS75" s="47">
        <v>30</v>
      </c>
      <c r="BT75" s="47">
        <f t="shared" si="51"/>
        <v>4</v>
      </c>
      <c r="BU75" s="54">
        <v>14</v>
      </c>
      <c r="BV75" s="47">
        <f t="shared" si="18"/>
        <v>4</v>
      </c>
      <c r="BW75" s="47" t="str">
        <f t="shared" si="19"/>
        <v>30_4</v>
      </c>
      <c r="BX75" s="612">
        <v>2741.870547197841</v>
      </c>
      <c r="BY75" s="612"/>
      <c r="BZ75" s="47">
        <v>30</v>
      </c>
      <c r="CA75" s="47">
        <f t="shared" si="52"/>
        <v>4</v>
      </c>
      <c r="CB75" s="54">
        <v>14</v>
      </c>
      <c r="CC75" s="47">
        <f t="shared" si="20"/>
        <v>4</v>
      </c>
      <c r="CD75" s="47" t="str">
        <f t="shared" si="21"/>
        <v>30_4</v>
      </c>
      <c r="CE75" s="612">
        <v>2803.5626345097921</v>
      </c>
      <c r="CF75" s="132"/>
      <c r="CG75" s="47">
        <v>30</v>
      </c>
      <c r="CH75" s="47">
        <f t="shared" si="53"/>
        <v>4</v>
      </c>
      <c r="CI75" s="54">
        <v>14</v>
      </c>
      <c r="CJ75" s="47">
        <f t="shared" si="22"/>
        <v>4</v>
      </c>
      <c r="CK75" s="47" t="str">
        <f t="shared" si="23"/>
        <v>30_4</v>
      </c>
      <c r="CL75" s="132">
        <f t="shared" si="37"/>
        <v>2714.7233140572685</v>
      </c>
      <c r="CM75" s="132">
        <f t="shared" si="38"/>
        <v>2741.870547197841</v>
      </c>
      <c r="CN75" s="132">
        <f t="shared" si="26"/>
        <v>2803.5626345097921</v>
      </c>
      <c r="CO75" s="132">
        <f t="shared" si="27"/>
        <v>2733.4379379035508</v>
      </c>
      <c r="CP75" s="42">
        <f t="shared" si="39"/>
        <v>17.522038063484299</v>
      </c>
      <c r="CQ75" s="5"/>
      <c r="CR75" s="5"/>
      <c r="CS75" s="5"/>
      <c r="CT75" s="5"/>
      <c r="CU75" s="5"/>
      <c r="CV75" s="5"/>
      <c r="CW75" s="5"/>
      <c r="CX75" s="5"/>
      <c r="CY75" s="5"/>
      <c r="CZ75" s="5"/>
      <c r="DA75" s="5"/>
      <c r="DB75" s="5"/>
      <c r="DC75" s="5"/>
      <c r="DD75" s="5"/>
      <c r="DE75" s="5"/>
      <c r="DF75" s="5"/>
      <c r="DG75" s="6"/>
    </row>
    <row r="76" spans="1:111" x14ac:dyDescent="0.25">
      <c r="A76" s="47">
        <v>30</v>
      </c>
      <c r="B76" s="47">
        <f t="shared" si="54"/>
        <v>5</v>
      </c>
      <c r="C76" s="54">
        <v>15</v>
      </c>
      <c r="D76" s="47">
        <f t="shared" si="24"/>
        <v>5</v>
      </c>
      <c r="E76" s="47" t="str">
        <f t="shared" si="25"/>
        <v>30_5</v>
      </c>
      <c r="F76" s="54">
        <v>2217</v>
      </c>
      <c r="G76" s="1"/>
      <c r="H76" s="47">
        <v>30</v>
      </c>
      <c r="I76" s="47">
        <f t="shared" si="55"/>
        <v>5</v>
      </c>
      <c r="J76" s="54">
        <v>15</v>
      </c>
      <c r="K76" s="47">
        <f t="shared" si="0"/>
        <v>5</v>
      </c>
      <c r="L76" s="47" t="str">
        <f t="shared" si="1"/>
        <v>30_5</v>
      </c>
      <c r="M76" s="54">
        <v>2283</v>
      </c>
      <c r="N76" s="73"/>
      <c r="O76" s="47">
        <v>30</v>
      </c>
      <c r="P76" s="47">
        <f t="shared" si="56"/>
        <v>5</v>
      </c>
      <c r="Q76" s="54">
        <v>15</v>
      </c>
      <c r="R76" s="47">
        <f t="shared" si="2"/>
        <v>5</v>
      </c>
      <c r="S76" s="47" t="str">
        <f t="shared" si="3"/>
        <v>30_5</v>
      </c>
      <c r="T76" s="54">
        <v>2331</v>
      </c>
      <c r="U76" s="5"/>
      <c r="V76" s="47">
        <v>30</v>
      </c>
      <c r="W76" s="47">
        <f t="shared" si="44"/>
        <v>5</v>
      </c>
      <c r="X76" s="54">
        <v>15</v>
      </c>
      <c r="Y76" s="47">
        <f t="shared" si="4"/>
        <v>5</v>
      </c>
      <c r="Z76" s="47" t="str">
        <f t="shared" si="5"/>
        <v>30_5</v>
      </c>
      <c r="AA76" s="54">
        <v>2331</v>
      </c>
      <c r="AB76" s="5"/>
      <c r="AC76" s="47">
        <v>30</v>
      </c>
      <c r="AD76" s="47">
        <f t="shared" si="45"/>
        <v>5</v>
      </c>
      <c r="AE76" s="54">
        <v>15</v>
      </c>
      <c r="AF76" s="47">
        <f t="shared" si="6"/>
        <v>5</v>
      </c>
      <c r="AG76" s="47" t="str">
        <f t="shared" si="7"/>
        <v>30_5</v>
      </c>
      <c r="AH76" s="54">
        <v>2391</v>
      </c>
      <c r="AI76" s="73"/>
      <c r="AJ76" s="47">
        <v>30</v>
      </c>
      <c r="AK76" s="47">
        <f t="shared" si="46"/>
        <v>5</v>
      </c>
      <c r="AL76" s="54">
        <v>15</v>
      </c>
      <c r="AM76" s="47">
        <f t="shared" si="8"/>
        <v>5</v>
      </c>
      <c r="AN76" s="47" t="str">
        <f t="shared" si="9"/>
        <v>30_5</v>
      </c>
      <c r="AO76" s="54">
        <v>2451</v>
      </c>
      <c r="AP76" s="466"/>
      <c r="AQ76" s="47">
        <v>30</v>
      </c>
      <c r="AR76" s="47">
        <f t="shared" si="47"/>
        <v>5</v>
      </c>
      <c r="AS76" s="54">
        <v>15</v>
      </c>
      <c r="AT76" s="47">
        <f t="shared" si="10"/>
        <v>5</v>
      </c>
      <c r="AU76" s="47" t="str">
        <f t="shared" si="11"/>
        <v>30_5</v>
      </c>
      <c r="AV76" s="54">
        <v>2601</v>
      </c>
      <c r="AW76" s="466"/>
      <c r="AX76" s="47">
        <v>30</v>
      </c>
      <c r="AY76" s="47">
        <f t="shared" si="48"/>
        <v>5</v>
      </c>
      <c r="AZ76" s="54">
        <v>15</v>
      </c>
      <c r="BA76" s="47">
        <f t="shared" si="12"/>
        <v>5</v>
      </c>
      <c r="BB76" s="47" t="str">
        <f t="shared" si="13"/>
        <v>30_5</v>
      </c>
      <c r="BC76" s="54">
        <v>2661</v>
      </c>
      <c r="BD76" s="466"/>
      <c r="BE76" s="47">
        <v>30</v>
      </c>
      <c r="BF76" s="47">
        <f t="shared" si="49"/>
        <v>5</v>
      </c>
      <c r="BG76" s="54">
        <v>15</v>
      </c>
      <c r="BH76" s="47">
        <f t="shared" si="14"/>
        <v>5</v>
      </c>
      <c r="BI76" s="47" t="str">
        <f t="shared" si="15"/>
        <v>30_5</v>
      </c>
      <c r="BJ76" s="132">
        <v>2781</v>
      </c>
      <c r="BK76" s="132"/>
      <c r="BL76" s="47">
        <v>30</v>
      </c>
      <c r="BM76" s="47">
        <f t="shared" si="50"/>
        <v>5</v>
      </c>
      <c r="BN76" s="54">
        <v>15</v>
      </c>
      <c r="BO76" s="47">
        <f t="shared" si="16"/>
        <v>5</v>
      </c>
      <c r="BP76" s="47" t="str">
        <f t="shared" si="17"/>
        <v>30_5</v>
      </c>
      <c r="BQ76" s="612">
        <v>2781.2121101568118</v>
      </c>
      <c r="BR76" s="610"/>
      <c r="BS76" s="47">
        <v>30</v>
      </c>
      <c r="BT76" s="47">
        <f t="shared" si="51"/>
        <v>5</v>
      </c>
      <c r="BU76" s="54">
        <v>15</v>
      </c>
      <c r="BV76" s="47">
        <f t="shared" si="18"/>
        <v>5</v>
      </c>
      <c r="BW76" s="47" t="str">
        <f t="shared" si="19"/>
        <v>30_5</v>
      </c>
      <c r="BX76" s="612">
        <v>2809.02423125838</v>
      </c>
      <c r="BY76" s="612"/>
      <c r="BZ76" s="47">
        <v>30</v>
      </c>
      <c r="CA76" s="47">
        <f t="shared" si="52"/>
        <v>5</v>
      </c>
      <c r="CB76" s="54">
        <v>15</v>
      </c>
      <c r="CC76" s="47">
        <f t="shared" si="20"/>
        <v>5</v>
      </c>
      <c r="CD76" s="47" t="str">
        <f t="shared" si="21"/>
        <v>30_5</v>
      </c>
      <c r="CE76" s="612">
        <v>2872.2272764616937</v>
      </c>
      <c r="CF76" s="132"/>
      <c r="CG76" s="47">
        <v>30</v>
      </c>
      <c r="CH76" s="47">
        <f t="shared" si="53"/>
        <v>5</v>
      </c>
      <c r="CI76" s="54">
        <v>15</v>
      </c>
      <c r="CJ76" s="47">
        <f t="shared" si="22"/>
        <v>5</v>
      </c>
      <c r="CK76" s="47" t="str">
        <f t="shared" si="23"/>
        <v>30_5</v>
      </c>
      <c r="CL76" s="132">
        <f t="shared" si="37"/>
        <v>2781.2121101568118</v>
      </c>
      <c r="CM76" s="132">
        <f t="shared" si="38"/>
        <v>2809.02423125838</v>
      </c>
      <c r="CN76" s="132">
        <f t="shared" si="26"/>
        <v>2872.2272764616937</v>
      </c>
      <c r="CO76" s="132">
        <f t="shared" si="27"/>
        <v>2800.3850911412051</v>
      </c>
      <c r="CP76" s="42">
        <f t="shared" si="39"/>
        <v>17.951186481674391</v>
      </c>
      <c r="CQ76" s="5"/>
      <c r="CR76" s="5"/>
      <c r="CS76" s="5"/>
      <c r="CT76" s="5"/>
      <c r="CU76" s="5"/>
      <c r="CV76" s="5"/>
      <c r="CW76" s="5"/>
      <c r="CX76" s="5"/>
      <c r="CY76" s="5"/>
      <c r="CZ76" s="5"/>
      <c r="DA76" s="5"/>
      <c r="DB76" s="5"/>
      <c r="DC76" s="5"/>
      <c r="DD76" s="5"/>
      <c r="DE76" s="5"/>
      <c r="DF76" s="5"/>
      <c r="DG76" s="6"/>
    </row>
    <row r="77" spans="1:111" x14ac:dyDescent="0.25">
      <c r="A77" s="47">
        <v>30</v>
      </c>
      <c r="B77" s="47">
        <f t="shared" si="54"/>
        <v>6</v>
      </c>
      <c r="C77" s="54">
        <v>16</v>
      </c>
      <c r="D77" s="47">
        <f t="shared" si="24"/>
        <v>6</v>
      </c>
      <c r="E77" s="47" t="str">
        <f t="shared" si="25"/>
        <v>30_6</v>
      </c>
      <c r="F77" s="54">
        <v>2289</v>
      </c>
      <c r="G77" s="1"/>
      <c r="H77" s="47">
        <v>30</v>
      </c>
      <c r="I77" s="47">
        <f t="shared" si="55"/>
        <v>6</v>
      </c>
      <c r="J77" s="54">
        <v>16</v>
      </c>
      <c r="K77" s="47">
        <f t="shared" si="0"/>
        <v>6</v>
      </c>
      <c r="L77" s="47" t="str">
        <f t="shared" si="1"/>
        <v>30_6</v>
      </c>
      <c r="M77" s="54">
        <v>2357</v>
      </c>
      <c r="N77" s="79"/>
      <c r="O77" s="47">
        <v>30</v>
      </c>
      <c r="P77" s="47">
        <f t="shared" si="56"/>
        <v>6</v>
      </c>
      <c r="Q77" s="54">
        <v>16</v>
      </c>
      <c r="R77" s="47">
        <f t="shared" si="2"/>
        <v>6</v>
      </c>
      <c r="S77" s="47" t="str">
        <f t="shared" si="3"/>
        <v>30_6</v>
      </c>
      <c r="T77" s="54">
        <v>2407</v>
      </c>
      <c r="U77" s="5"/>
      <c r="V77" s="47">
        <v>30</v>
      </c>
      <c r="W77" s="47">
        <f t="shared" si="44"/>
        <v>6</v>
      </c>
      <c r="X77" s="54">
        <v>16</v>
      </c>
      <c r="Y77" s="47">
        <f t="shared" si="4"/>
        <v>6</v>
      </c>
      <c r="Z77" s="47" t="str">
        <f t="shared" si="5"/>
        <v>30_6</v>
      </c>
      <c r="AA77" s="54">
        <v>2407</v>
      </c>
      <c r="AB77" s="5"/>
      <c r="AC77" s="47">
        <v>30</v>
      </c>
      <c r="AD77" s="47">
        <f t="shared" si="45"/>
        <v>6</v>
      </c>
      <c r="AE77" s="54">
        <v>16</v>
      </c>
      <c r="AF77" s="47">
        <f t="shared" si="6"/>
        <v>6</v>
      </c>
      <c r="AG77" s="47" t="str">
        <f t="shared" si="7"/>
        <v>30_6</v>
      </c>
      <c r="AH77" s="54">
        <v>2467</v>
      </c>
      <c r="AI77" s="79"/>
      <c r="AJ77" s="47">
        <v>30</v>
      </c>
      <c r="AK77" s="47">
        <f t="shared" si="46"/>
        <v>6</v>
      </c>
      <c r="AL77" s="54">
        <v>16</v>
      </c>
      <c r="AM77" s="47">
        <f t="shared" si="8"/>
        <v>6</v>
      </c>
      <c r="AN77" s="47" t="str">
        <f t="shared" si="9"/>
        <v>30_6</v>
      </c>
      <c r="AO77" s="54">
        <v>2527</v>
      </c>
      <c r="AP77" s="466"/>
      <c r="AQ77" s="47">
        <v>30</v>
      </c>
      <c r="AR77" s="47">
        <f t="shared" si="47"/>
        <v>6</v>
      </c>
      <c r="AS77" s="54">
        <v>16</v>
      </c>
      <c r="AT77" s="47">
        <f t="shared" si="10"/>
        <v>6</v>
      </c>
      <c r="AU77" s="47" t="str">
        <f t="shared" si="11"/>
        <v>30_6</v>
      </c>
      <c r="AV77" s="54">
        <v>2677</v>
      </c>
      <c r="AW77" s="466"/>
      <c r="AX77" s="47">
        <v>30</v>
      </c>
      <c r="AY77" s="47">
        <f t="shared" si="48"/>
        <v>6</v>
      </c>
      <c r="AZ77" s="54">
        <v>16</v>
      </c>
      <c r="BA77" s="47">
        <f t="shared" si="12"/>
        <v>6</v>
      </c>
      <c r="BB77" s="47" t="str">
        <f t="shared" si="13"/>
        <v>30_6</v>
      </c>
      <c r="BC77" s="54">
        <v>2737</v>
      </c>
      <c r="BD77" s="466"/>
      <c r="BE77" s="47">
        <v>30</v>
      </c>
      <c r="BF77" s="47">
        <f t="shared" si="49"/>
        <v>6</v>
      </c>
      <c r="BG77" s="54">
        <v>16</v>
      </c>
      <c r="BH77" s="47">
        <f t="shared" si="14"/>
        <v>6</v>
      </c>
      <c r="BI77" s="47" t="str">
        <f t="shared" si="15"/>
        <v>30_6</v>
      </c>
      <c r="BJ77" s="132">
        <v>2857</v>
      </c>
      <c r="BK77" s="132"/>
      <c r="BL77" s="47">
        <v>30</v>
      </c>
      <c r="BM77" s="47">
        <f t="shared" si="50"/>
        <v>6</v>
      </c>
      <c r="BN77" s="54">
        <v>16</v>
      </c>
      <c r="BO77" s="47">
        <f t="shared" si="16"/>
        <v>6</v>
      </c>
      <c r="BP77" s="47" t="str">
        <f t="shared" si="17"/>
        <v>30_6</v>
      </c>
      <c r="BQ77" s="612">
        <v>2856.7302489365393</v>
      </c>
      <c r="BR77" s="610"/>
      <c r="BS77" s="47">
        <v>30</v>
      </c>
      <c r="BT77" s="47">
        <f t="shared" si="51"/>
        <v>6</v>
      </c>
      <c r="BU77" s="54">
        <v>16</v>
      </c>
      <c r="BV77" s="47">
        <f t="shared" si="18"/>
        <v>6</v>
      </c>
      <c r="BW77" s="47" t="str">
        <f t="shared" si="19"/>
        <v>30_6</v>
      </c>
      <c r="BX77" s="612">
        <v>2885.2975514259047</v>
      </c>
      <c r="BY77" s="612"/>
      <c r="BZ77" s="47">
        <v>30</v>
      </c>
      <c r="CA77" s="47">
        <f t="shared" si="52"/>
        <v>6</v>
      </c>
      <c r="CB77" s="54">
        <v>16</v>
      </c>
      <c r="CC77" s="47">
        <f t="shared" si="20"/>
        <v>6</v>
      </c>
      <c r="CD77" s="47" t="str">
        <f t="shared" si="21"/>
        <v>30_6</v>
      </c>
      <c r="CE77" s="612">
        <v>2950.2167463329874</v>
      </c>
      <c r="CF77" s="132"/>
      <c r="CG77" s="47">
        <v>30</v>
      </c>
      <c r="CH77" s="47">
        <f t="shared" si="53"/>
        <v>6</v>
      </c>
      <c r="CI77" s="54">
        <v>16</v>
      </c>
      <c r="CJ77" s="47">
        <f t="shared" si="22"/>
        <v>6</v>
      </c>
      <c r="CK77" s="47" t="str">
        <f t="shared" si="23"/>
        <v>30_6</v>
      </c>
      <c r="CL77" s="132">
        <f t="shared" si="37"/>
        <v>2856.7302489365393</v>
      </c>
      <c r="CM77" s="132">
        <f t="shared" si="38"/>
        <v>2885.2975514259047</v>
      </c>
      <c r="CN77" s="132">
        <f t="shared" si="26"/>
        <v>2950.2167463329874</v>
      </c>
      <c r="CO77" s="132">
        <f t="shared" si="27"/>
        <v>2876.4238330901458</v>
      </c>
      <c r="CP77" s="42">
        <f t="shared" si="39"/>
        <v>18.438614314680422</v>
      </c>
      <c r="CQ77" s="5"/>
      <c r="CR77" s="5"/>
      <c r="CS77" s="5"/>
      <c r="CT77" s="5"/>
      <c r="CU77" s="5"/>
      <c r="CV77" s="5"/>
      <c r="CW77" s="5"/>
      <c r="CX77" s="5"/>
      <c r="CY77" s="5"/>
      <c r="CZ77" s="5"/>
      <c r="DA77" s="5"/>
      <c r="DB77" s="5"/>
      <c r="DC77" s="5"/>
      <c r="DD77" s="5"/>
      <c r="DE77" s="5"/>
      <c r="DF77" s="5"/>
      <c r="DG77" s="6"/>
    </row>
    <row r="78" spans="1:111" x14ac:dyDescent="0.25">
      <c r="A78" s="47">
        <v>30</v>
      </c>
      <c r="B78" s="47">
        <f t="shared" si="54"/>
        <v>7</v>
      </c>
      <c r="C78" s="54">
        <v>17</v>
      </c>
      <c r="D78" s="47">
        <f t="shared" si="24"/>
        <v>7</v>
      </c>
      <c r="E78" s="47" t="str">
        <f t="shared" si="25"/>
        <v>30_7</v>
      </c>
      <c r="F78" s="54">
        <v>2346</v>
      </c>
      <c r="G78" s="1"/>
      <c r="H78" s="47">
        <v>30</v>
      </c>
      <c r="I78" s="47">
        <f t="shared" si="55"/>
        <v>7</v>
      </c>
      <c r="J78" s="54">
        <v>17</v>
      </c>
      <c r="K78" s="47">
        <f t="shared" si="0"/>
        <v>7</v>
      </c>
      <c r="L78" s="47" t="str">
        <f t="shared" si="1"/>
        <v>30_7</v>
      </c>
      <c r="M78" s="54">
        <v>2417</v>
      </c>
      <c r="N78" s="79"/>
      <c r="O78" s="47">
        <v>30</v>
      </c>
      <c r="P78" s="47">
        <f t="shared" si="56"/>
        <v>7</v>
      </c>
      <c r="Q78" s="54">
        <v>17</v>
      </c>
      <c r="R78" s="47">
        <f t="shared" si="2"/>
        <v>7</v>
      </c>
      <c r="S78" s="47" t="str">
        <f t="shared" si="3"/>
        <v>30_7</v>
      </c>
      <c r="T78" s="54">
        <v>2467</v>
      </c>
      <c r="U78" s="5"/>
      <c r="V78" s="47">
        <v>30</v>
      </c>
      <c r="W78" s="47">
        <f t="shared" si="44"/>
        <v>7</v>
      </c>
      <c r="X78" s="54">
        <v>17</v>
      </c>
      <c r="Y78" s="47">
        <f t="shared" si="4"/>
        <v>7</v>
      </c>
      <c r="Z78" s="47" t="str">
        <f t="shared" si="5"/>
        <v>30_7</v>
      </c>
      <c r="AA78" s="54">
        <v>2467</v>
      </c>
      <c r="AB78" s="5"/>
      <c r="AC78" s="47">
        <v>30</v>
      </c>
      <c r="AD78" s="47">
        <f t="shared" si="45"/>
        <v>7</v>
      </c>
      <c r="AE78" s="54">
        <v>17</v>
      </c>
      <c r="AF78" s="47">
        <f t="shared" si="6"/>
        <v>7</v>
      </c>
      <c r="AG78" s="47" t="str">
        <f t="shared" si="7"/>
        <v>30_7</v>
      </c>
      <c r="AH78" s="54">
        <v>2527</v>
      </c>
      <c r="AI78" s="79"/>
      <c r="AJ78" s="47">
        <v>30</v>
      </c>
      <c r="AK78" s="47">
        <f t="shared" si="46"/>
        <v>7</v>
      </c>
      <c r="AL78" s="54">
        <v>17</v>
      </c>
      <c r="AM78" s="47">
        <f t="shared" si="8"/>
        <v>7</v>
      </c>
      <c r="AN78" s="47" t="str">
        <f t="shared" si="9"/>
        <v>30_7</v>
      </c>
      <c r="AO78" s="54">
        <v>2587</v>
      </c>
      <c r="AP78" s="466"/>
      <c r="AQ78" s="47">
        <v>30</v>
      </c>
      <c r="AR78" s="47">
        <f t="shared" si="47"/>
        <v>7</v>
      </c>
      <c r="AS78" s="54">
        <v>17</v>
      </c>
      <c r="AT78" s="47">
        <f t="shared" si="10"/>
        <v>7</v>
      </c>
      <c r="AU78" s="47" t="str">
        <f t="shared" si="11"/>
        <v>30_7</v>
      </c>
      <c r="AV78" s="54">
        <v>2737</v>
      </c>
      <c r="AW78" s="466"/>
      <c r="AX78" s="47">
        <v>30</v>
      </c>
      <c r="AY78" s="47">
        <f t="shared" si="48"/>
        <v>7</v>
      </c>
      <c r="AZ78" s="54">
        <v>17</v>
      </c>
      <c r="BA78" s="47">
        <f t="shared" si="12"/>
        <v>7</v>
      </c>
      <c r="BB78" s="47" t="str">
        <f t="shared" si="13"/>
        <v>30_7</v>
      </c>
      <c r="BC78" s="54">
        <v>2797</v>
      </c>
      <c r="BD78" s="466"/>
      <c r="BE78" s="47">
        <v>30</v>
      </c>
      <c r="BF78" s="47">
        <f t="shared" si="49"/>
        <v>7</v>
      </c>
      <c r="BG78" s="54">
        <v>17</v>
      </c>
      <c r="BH78" s="47">
        <f t="shared" si="14"/>
        <v>7</v>
      </c>
      <c r="BI78" s="47" t="str">
        <f t="shared" si="15"/>
        <v>30_7</v>
      </c>
      <c r="BJ78" s="132">
        <v>2917</v>
      </c>
      <c r="BK78" s="132"/>
      <c r="BL78" s="47">
        <v>30</v>
      </c>
      <c r="BM78" s="47">
        <f t="shared" si="50"/>
        <v>7</v>
      </c>
      <c r="BN78" s="54">
        <v>17</v>
      </c>
      <c r="BO78" s="47">
        <f t="shared" si="16"/>
        <v>7</v>
      </c>
      <c r="BP78" s="47" t="str">
        <f t="shared" si="17"/>
        <v>30_7</v>
      </c>
      <c r="BQ78" s="612">
        <v>2917.4730996941466</v>
      </c>
      <c r="BR78" s="610"/>
      <c r="BS78" s="47">
        <v>30</v>
      </c>
      <c r="BT78" s="47">
        <f t="shared" si="51"/>
        <v>7</v>
      </c>
      <c r="BU78" s="54">
        <v>17</v>
      </c>
      <c r="BV78" s="47">
        <f t="shared" si="18"/>
        <v>7</v>
      </c>
      <c r="BW78" s="47" t="str">
        <f t="shared" si="19"/>
        <v>30_7</v>
      </c>
      <c r="BX78" s="612">
        <v>2946.6478306910881</v>
      </c>
      <c r="BY78" s="612"/>
      <c r="BZ78" s="47">
        <v>30</v>
      </c>
      <c r="CA78" s="47">
        <f t="shared" si="52"/>
        <v>7</v>
      </c>
      <c r="CB78" s="54">
        <v>17</v>
      </c>
      <c r="CC78" s="47">
        <f t="shared" si="20"/>
        <v>7</v>
      </c>
      <c r="CD78" s="47" t="str">
        <f t="shared" si="21"/>
        <v>30_7</v>
      </c>
      <c r="CE78" s="612">
        <v>3012.9474068816376</v>
      </c>
      <c r="CF78" s="132"/>
      <c r="CG78" s="47">
        <v>30</v>
      </c>
      <c r="CH78" s="47">
        <f t="shared" si="53"/>
        <v>7</v>
      </c>
      <c r="CI78" s="54">
        <v>17</v>
      </c>
      <c r="CJ78" s="47">
        <f t="shared" si="22"/>
        <v>7</v>
      </c>
      <c r="CK78" s="47" t="str">
        <f t="shared" si="23"/>
        <v>30_7</v>
      </c>
      <c r="CL78" s="132">
        <f t="shared" si="37"/>
        <v>2917.4730996941466</v>
      </c>
      <c r="CM78" s="132">
        <f t="shared" si="38"/>
        <v>2946.6478306910881</v>
      </c>
      <c r="CN78" s="132">
        <f t="shared" si="26"/>
        <v>3012.9474068816376</v>
      </c>
      <c r="CO78" s="132">
        <f t="shared" si="27"/>
        <v>2937.5854298751633</v>
      </c>
      <c r="CP78" s="42">
        <f t="shared" si="39"/>
        <v>18.8306758325331</v>
      </c>
      <c r="CQ78" s="5"/>
      <c r="CR78" s="5"/>
      <c r="CS78" s="5"/>
      <c r="CT78" s="5"/>
      <c r="CU78" s="5"/>
      <c r="CV78" s="5"/>
      <c r="CW78" s="5"/>
      <c r="CX78" s="5"/>
      <c r="CY78" s="5"/>
      <c r="CZ78" s="5"/>
      <c r="DA78" s="5"/>
      <c r="DB78" s="5"/>
      <c r="DC78" s="5"/>
      <c r="DD78" s="5"/>
      <c r="DE78" s="5"/>
      <c r="DF78" s="5"/>
      <c r="DG78" s="6"/>
    </row>
    <row r="79" spans="1:111" x14ac:dyDescent="0.25">
      <c r="A79" s="47">
        <v>30</v>
      </c>
      <c r="B79" s="47">
        <f t="shared" si="54"/>
        <v>8</v>
      </c>
      <c r="C79" s="54">
        <v>18</v>
      </c>
      <c r="D79" s="47">
        <f t="shared" si="24"/>
        <v>8</v>
      </c>
      <c r="E79" s="47" t="str">
        <f t="shared" si="25"/>
        <v>30_8</v>
      </c>
      <c r="F79" s="54">
        <v>2415</v>
      </c>
      <c r="G79" s="1"/>
      <c r="H79" s="47">
        <v>30</v>
      </c>
      <c r="I79" s="47">
        <f t="shared" si="55"/>
        <v>8</v>
      </c>
      <c r="J79" s="54">
        <v>18</v>
      </c>
      <c r="K79" s="47">
        <f t="shared" si="0"/>
        <v>8</v>
      </c>
      <c r="L79" s="47" t="str">
        <f t="shared" si="1"/>
        <v>30_8</v>
      </c>
      <c r="M79" s="54">
        <v>2487</v>
      </c>
      <c r="N79" s="79"/>
      <c r="O79" s="47">
        <v>30</v>
      </c>
      <c r="P79" s="47">
        <f t="shared" si="56"/>
        <v>8</v>
      </c>
      <c r="Q79" s="54">
        <v>18</v>
      </c>
      <c r="R79" s="47">
        <f t="shared" si="2"/>
        <v>8</v>
      </c>
      <c r="S79" s="47" t="str">
        <f t="shared" si="3"/>
        <v>30_8</v>
      </c>
      <c r="T79" s="54">
        <v>2540</v>
      </c>
      <c r="U79" s="5"/>
      <c r="V79" s="47">
        <v>30</v>
      </c>
      <c r="W79" s="47">
        <f t="shared" si="44"/>
        <v>8</v>
      </c>
      <c r="X79" s="54">
        <v>18</v>
      </c>
      <c r="Y79" s="47">
        <f t="shared" si="4"/>
        <v>8</v>
      </c>
      <c r="Z79" s="47" t="str">
        <f t="shared" si="5"/>
        <v>30_8</v>
      </c>
      <c r="AA79" s="54">
        <v>2540</v>
      </c>
      <c r="AB79" s="5"/>
      <c r="AC79" s="47">
        <v>30</v>
      </c>
      <c r="AD79" s="47">
        <f t="shared" si="45"/>
        <v>8</v>
      </c>
      <c r="AE79" s="54">
        <v>18</v>
      </c>
      <c r="AF79" s="47">
        <f t="shared" si="6"/>
        <v>8</v>
      </c>
      <c r="AG79" s="47" t="str">
        <f t="shared" si="7"/>
        <v>30_8</v>
      </c>
      <c r="AH79" s="54">
        <v>2600</v>
      </c>
      <c r="AI79" s="79"/>
      <c r="AJ79" s="47">
        <v>30</v>
      </c>
      <c r="AK79" s="47">
        <f t="shared" si="46"/>
        <v>8</v>
      </c>
      <c r="AL79" s="54">
        <v>18</v>
      </c>
      <c r="AM79" s="47">
        <f t="shared" si="8"/>
        <v>8</v>
      </c>
      <c r="AN79" s="47" t="str">
        <f t="shared" si="9"/>
        <v>30_8</v>
      </c>
      <c r="AO79" s="54">
        <v>2660</v>
      </c>
      <c r="AP79" s="466"/>
      <c r="AQ79" s="47">
        <v>30</v>
      </c>
      <c r="AR79" s="47">
        <f t="shared" si="47"/>
        <v>8</v>
      </c>
      <c r="AS79" s="54">
        <v>18</v>
      </c>
      <c r="AT79" s="47">
        <f t="shared" si="10"/>
        <v>8</v>
      </c>
      <c r="AU79" s="47" t="str">
        <f t="shared" si="11"/>
        <v>30_8</v>
      </c>
      <c r="AV79" s="54">
        <v>2810</v>
      </c>
      <c r="AW79" s="466"/>
      <c r="AX79" s="47">
        <v>30</v>
      </c>
      <c r="AY79" s="47">
        <f t="shared" si="48"/>
        <v>8</v>
      </c>
      <c r="AZ79" s="54">
        <v>18</v>
      </c>
      <c r="BA79" s="47">
        <f t="shared" si="12"/>
        <v>8</v>
      </c>
      <c r="BB79" s="47" t="str">
        <f t="shared" si="13"/>
        <v>30_8</v>
      </c>
      <c r="BC79" s="54">
        <v>2870</v>
      </c>
      <c r="BD79" s="466"/>
      <c r="BE79" s="47">
        <v>30</v>
      </c>
      <c r="BF79" s="47">
        <f t="shared" si="49"/>
        <v>8</v>
      </c>
      <c r="BG79" s="54">
        <v>18</v>
      </c>
      <c r="BH79" s="47">
        <f t="shared" si="14"/>
        <v>8</v>
      </c>
      <c r="BI79" s="47" t="str">
        <f t="shared" si="15"/>
        <v>30_8</v>
      </c>
      <c r="BJ79" s="132">
        <v>2990</v>
      </c>
      <c r="BK79" s="132"/>
      <c r="BL79" s="47">
        <v>30</v>
      </c>
      <c r="BM79" s="47">
        <f t="shared" si="50"/>
        <v>8</v>
      </c>
      <c r="BN79" s="54">
        <v>18</v>
      </c>
      <c r="BO79" s="47">
        <f t="shared" si="16"/>
        <v>8</v>
      </c>
      <c r="BP79" s="47" t="str">
        <f t="shared" si="17"/>
        <v>30_8</v>
      </c>
      <c r="BQ79" s="612">
        <v>2989.707841135626</v>
      </c>
      <c r="BR79" s="610"/>
      <c r="BS79" s="47">
        <v>30</v>
      </c>
      <c r="BT79" s="47">
        <f t="shared" si="51"/>
        <v>8</v>
      </c>
      <c r="BU79" s="54">
        <v>18</v>
      </c>
      <c r="BV79" s="47">
        <f t="shared" si="18"/>
        <v>8</v>
      </c>
      <c r="BW79" s="47" t="str">
        <f t="shared" si="19"/>
        <v>30_8</v>
      </c>
      <c r="BX79" s="612">
        <v>3019.6049195469823</v>
      </c>
      <c r="BY79" s="612"/>
      <c r="BZ79" s="47">
        <v>30</v>
      </c>
      <c r="CA79" s="47">
        <f t="shared" si="52"/>
        <v>8</v>
      </c>
      <c r="CB79" s="54">
        <v>18</v>
      </c>
      <c r="CC79" s="47">
        <f t="shared" si="20"/>
        <v>8</v>
      </c>
      <c r="CD79" s="47" t="str">
        <f t="shared" si="21"/>
        <v>30_8</v>
      </c>
      <c r="CE79" s="612">
        <v>3087.5460302367892</v>
      </c>
      <c r="CF79" s="132"/>
      <c r="CG79" s="47">
        <v>30</v>
      </c>
      <c r="CH79" s="47">
        <f t="shared" si="53"/>
        <v>8</v>
      </c>
      <c r="CI79" s="54">
        <v>18</v>
      </c>
      <c r="CJ79" s="47">
        <f t="shared" si="22"/>
        <v>8</v>
      </c>
      <c r="CK79" s="47" t="str">
        <f t="shared" si="23"/>
        <v>30_8</v>
      </c>
      <c r="CL79" s="132">
        <f t="shared" si="37"/>
        <v>2989.707841135626</v>
      </c>
      <c r="CM79" s="132">
        <f t="shared" si="38"/>
        <v>3019.6049195469823</v>
      </c>
      <c r="CN79" s="132">
        <f t="shared" si="26"/>
        <v>3087.5460302367892</v>
      </c>
      <c r="CO79" s="132">
        <f t="shared" si="27"/>
        <v>3010.3181395654547</v>
      </c>
      <c r="CP79" s="42">
        <f t="shared" si="39"/>
        <v>19.296911151060606</v>
      </c>
      <c r="CQ79" s="5"/>
      <c r="CR79" s="5"/>
      <c r="CS79" s="5"/>
      <c r="CT79" s="5"/>
      <c r="CU79" s="5"/>
      <c r="CV79" s="5"/>
      <c r="CW79" s="5"/>
      <c r="CX79" s="5"/>
      <c r="CY79" s="5"/>
      <c r="CZ79" s="5"/>
      <c r="DA79" s="5"/>
      <c r="DB79" s="5"/>
      <c r="DC79" s="5"/>
      <c r="DD79" s="5"/>
      <c r="DE79" s="5"/>
      <c r="DF79" s="5"/>
      <c r="DG79" s="6"/>
    </row>
    <row r="80" spans="1:111" x14ac:dyDescent="0.25">
      <c r="A80" s="47">
        <v>30</v>
      </c>
      <c r="B80" s="47">
        <f t="shared" si="54"/>
        <v>9</v>
      </c>
      <c r="C80" s="54">
        <v>19</v>
      </c>
      <c r="D80" s="47">
        <f t="shared" si="24"/>
        <v>9</v>
      </c>
      <c r="E80" s="47" t="str">
        <f t="shared" si="25"/>
        <v>30_9</v>
      </c>
      <c r="F80" s="54">
        <v>2479</v>
      </c>
      <c r="G80" s="1"/>
      <c r="H80" s="47">
        <v>30</v>
      </c>
      <c r="I80" s="47">
        <f t="shared" si="55"/>
        <v>9</v>
      </c>
      <c r="J80" s="54">
        <v>19</v>
      </c>
      <c r="K80" s="47">
        <f t="shared" si="0"/>
        <v>9</v>
      </c>
      <c r="L80" s="47" t="str">
        <f t="shared" si="1"/>
        <v>30_9</v>
      </c>
      <c r="M80" s="54">
        <v>2553</v>
      </c>
      <c r="N80" s="79"/>
      <c r="O80" s="47">
        <v>30</v>
      </c>
      <c r="P80" s="47">
        <f t="shared" si="56"/>
        <v>9</v>
      </c>
      <c r="Q80" s="54">
        <v>19</v>
      </c>
      <c r="R80" s="47">
        <f t="shared" si="2"/>
        <v>9</v>
      </c>
      <c r="S80" s="47" t="str">
        <f t="shared" si="3"/>
        <v>30_9</v>
      </c>
      <c r="T80" s="54">
        <v>2607</v>
      </c>
      <c r="U80" s="5"/>
      <c r="V80" s="47">
        <v>30</v>
      </c>
      <c r="W80" s="47">
        <f t="shared" si="44"/>
        <v>9</v>
      </c>
      <c r="X80" s="54">
        <v>19</v>
      </c>
      <c r="Y80" s="47">
        <f t="shared" si="4"/>
        <v>9</v>
      </c>
      <c r="Z80" s="47" t="str">
        <f t="shared" si="5"/>
        <v>30_9</v>
      </c>
      <c r="AA80" s="54">
        <v>2607</v>
      </c>
      <c r="AB80" s="5"/>
      <c r="AC80" s="47">
        <v>30</v>
      </c>
      <c r="AD80" s="47">
        <f t="shared" si="45"/>
        <v>9</v>
      </c>
      <c r="AE80" s="54">
        <v>19</v>
      </c>
      <c r="AF80" s="47">
        <f t="shared" si="6"/>
        <v>9</v>
      </c>
      <c r="AG80" s="47" t="str">
        <f t="shared" si="7"/>
        <v>30_9</v>
      </c>
      <c r="AH80" s="54">
        <v>2667</v>
      </c>
      <c r="AI80" s="79"/>
      <c r="AJ80" s="47">
        <v>30</v>
      </c>
      <c r="AK80" s="47">
        <f t="shared" si="46"/>
        <v>9</v>
      </c>
      <c r="AL80" s="54">
        <v>19</v>
      </c>
      <c r="AM80" s="47">
        <f t="shared" si="8"/>
        <v>9</v>
      </c>
      <c r="AN80" s="47" t="str">
        <f t="shared" si="9"/>
        <v>30_9</v>
      </c>
      <c r="AO80" s="54">
        <v>2727</v>
      </c>
      <c r="AP80" s="466"/>
      <c r="AQ80" s="47">
        <v>30</v>
      </c>
      <c r="AR80" s="47">
        <f t="shared" si="47"/>
        <v>9</v>
      </c>
      <c r="AS80" s="54">
        <v>19</v>
      </c>
      <c r="AT80" s="47">
        <f t="shared" si="10"/>
        <v>9</v>
      </c>
      <c r="AU80" s="47" t="str">
        <f t="shared" si="11"/>
        <v>30_9</v>
      </c>
      <c r="AV80" s="54">
        <v>2877</v>
      </c>
      <c r="AW80" s="466"/>
      <c r="AX80" s="47">
        <v>30</v>
      </c>
      <c r="AY80" s="47">
        <f t="shared" si="48"/>
        <v>9</v>
      </c>
      <c r="AZ80" s="54">
        <v>19</v>
      </c>
      <c r="BA80" s="47">
        <f t="shared" si="12"/>
        <v>9</v>
      </c>
      <c r="BB80" s="47" t="str">
        <f t="shared" si="13"/>
        <v>30_9</v>
      </c>
      <c r="BC80" s="54">
        <v>2937</v>
      </c>
      <c r="BD80" s="466"/>
      <c r="BE80" s="47">
        <v>30</v>
      </c>
      <c r="BF80" s="47">
        <f t="shared" si="49"/>
        <v>9</v>
      </c>
      <c r="BG80" s="54">
        <v>19</v>
      </c>
      <c r="BH80" s="47">
        <f t="shared" si="14"/>
        <v>9</v>
      </c>
      <c r="BI80" s="47" t="str">
        <f t="shared" si="15"/>
        <v>30_9</v>
      </c>
      <c r="BJ80" s="132">
        <v>3057</v>
      </c>
      <c r="BK80" s="132"/>
      <c r="BL80" s="47">
        <v>30</v>
      </c>
      <c r="BM80" s="47">
        <f t="shared" si="50"/>
        <v>9</v>
      </c>
      <c r="BN80" s="54">
        <v>19</v>
      </c>
      <c r="BO80" s="47">
        <f t="shared" si="16"/>
        <v>9</v>
      </c>
      <c r="BP80" s="47" t="str">
        <f t="shared" si="17"/>
        <v>30_9</v>
      </c>
      <c r="BQ80" s="612">
        <v>3057.0174865697313</v>
      </c>
      <c r="BR80" s="610"/>
      <c r="BS80" s="47">
        <v>30</v>
      </c>
      <c r="BT80" s="47">
        <f t="shared" si="51"/>
        <v>9</v>
      </c>
      <c r="BU80" s="54">
        <v>19</v>
      </c>
      <c r="BV80" s="47">
        <f t="shared" si="18"/>
        <v>9</v>
      </c>
      <c r="BW80" s="47" t="str">
        <f t="shared" si="19"/>
        <v>30_9</v>
      </c>
      <c r="BX80" s="612">
        <v>3087.5876614354288</v>
      </c>
      <c r="BY80" s="612"/>
      <c r="BZ80" s="47">
        <v>30</v>
      </c>
      <c r="CA80" s="47">
        <f t="shared" si="52"/>
        <v>9</v>
      </c>
      <c r="CB80" s="54">
        <v>19</v>
      </c>
      <c r="CC80" s="47">
        <f t="shared" si="20"/>
        <v>9</v>
      </c>
      <c r="CD80" s="47" t="str">
        <f t="shared" si="21"/>
        <v>30_9</v>
      </c>
      <c r="CE80" s="612">
        <v>3157.0583838177258</v>
      </c>
      <c r="CF80" s="132"/>
      <c r="CG80" s="47">
        <v>30</v>
      </c>
      <c r="CH80" s="47">
        <f t="shared" si="53"/>
        <v>9</v>
      </c>
      <c r="CI80" s="54">
        <v>19</v>
      </c>
      <c r="CJ80" s="47">
        <f t="shared" si="22"/>
        <v>9</v>
      </c>
      <c r="CK80" s="47" t="str">
        <f t="shared" si="23"/>
        <v>30_9</v>
      </c>
      <c r="CL80" s="132">
        <f t="shared" si="37"/>
        <v>3057.0174865697313</v>
      </c>
      <c r="CM80" s="132">
        <f t="shared" si="38"/>
        <v>3087.5876614354288</v>
      </c>
      <c r="CN80" s="132">
        <f t="shared" si="26"/>
        <v>3157.0583838177258</v>
      </c>
      <c r="CO80" s="132">
        <f t="shared" si="27"/>
        <v>3078.0918008677718</v>
      </c>
      <c r="CP80" s="42">
        <f t="shared" si="39"/>
        <v>19.731357697870333</v>
      </c>
      <c r="CQ80" s="5"/>
      <c r="CR80" s="5"/>
      <c r="CS80" s="5"/>
      <c r="CT80" s="5"/>
      <c r="CU80" s="5"/>
      <c r="CV80" s="5"/>
      <c r="CW80" s="5"/>
      <c r="CX80" s="5"/>
      <c r="CY80" s="5"/>
      <c r="CZ80" s="5"/>
      <c r="DA80" s="5"/>
      <c r="DB80" s="5"/>
      <c r="DC80" s="5"/>
      <c r="DD80" s="5"/>
      <c r="DE80" s="5"/>
      <c r="DF80" s="5"/>
      <c r="DG80" s="6"/>
    </row>
    <row r="81" spans="1:111" x14ac:dyDescent="0.25">
      <c r="A81" s="47">
        <v>30</v>
      </c>
      <c r="B81" s="47">
        <f t="shared" si="54"/>
        <v>10</v>
      </c>
      <c r="C81" s="54">
        <v>20</v>
      </c>
      <c r="D81" s="47">
        <f t="shared" si="24"/>
        <v>10</v>
      </c>
      <c r="E81" s="47" t="str">
        <f t="shared" si="25"/>
        <v>30_10</v>
      </c>
      <c r="F81" s="54">
        <v>2545</v>
      </c>
      <c r="G81" s="1"/>
      <c r="H81" s="47">
        <v>30</v>
      </c>
      <c r="I81" s="47">
        <f t="shared" si="55"/>
        <v>10</v>
      </c>
      <c r="J81" s="54">
        <v>20</v>
      </c>
      <c r="K81" s="47">
        <f t="shared" ref="K81:K144" si="57">I81</f>
        <v>10</v>
      </c>
      <c r="L81" s="47" t="str">
        <f t="shared" ref="L81:L144" si="58">H81&amp;"_"&amp;K81</f>
        <v>30_10</v>
      </c>
      <c r="M81" s="54">
        <v>2622</v>
      </c>
      <c r="N81" s="79"/>
      <c r="O81" s="47">
        <v>30</v>
      </c>
      <c r="P81" s="47">
        <f t="shared" si="56"/>
        <v>10</v>
      </c>
      <c r="Q81" s="54">
        <v>20</v>
      </c>
      <c r="R81" s="47">
        <f t="shared" ref="R81:R144" si="59">P81</f>
        <v>10</v>
      </c>
      <c r="S81" s="47" t="str">
        <f t="shared" ref="S81:S144" si="60">O81&amp;"_"&amp;R81</f>
        <v>30_10</v>
      </c>
      <c r="T81" s="54">
        <v>2677</v>
      </c>
      <c r="U81" s="5"/>
      <c r="V81" s="47">
        <v>30</v>
      </c>
      <c r="W81" s="47">
        <f t="shared" si="44"/>
        <v>10</v>
      </c>
      <c r="X81" s="54">
        <v>20</v>
      </c>
      <c r="Y81" s="47">
        <f t="shared" ref="Y81:Y144" si="61">W81</f>
        <v>10</v>
      </c>
      <c r="Z81" s="47" t="str">
        <f t="shared" ref="Z81:Z144" si="62">V81&amp;"_"&amp;Y81</f>
        <v>30_10</v>
      </c>
      <c r="AA81" s="54">
        <v>2677</v>
      </c>
      <c r="AB81" s="5"/>
      <c r="AC81" s="47">
        <v>30</v>
      </c>
      <c r="AD81" s="47">
        <f t="shared" si="45"/>
        <v>10</v>
      </c>
      <c r="AE81" s="54">
        <v>20</v>
      </c>
      <c r="AF81" s="47">
        <f t="shared" ref="AF81:AF144" si="63">AD81</f>
        <v>10</v>
      </c>
      <c r="AG81" s="47" t="str">
        <f t="shared" ref="AG81:AG144" si="64">AC81&amp;"_"&amp;AF81</f>
        <v>30_10</v>
      </c>
      <c r="AH81" s="54">
        <v>2737</v>
      </c>
      <c r="AI81" s="79"/>
      <c r="AJ81" s="47">
        <v>30</v>
      </c>
      <c r="AK81" s="47">
        <f t="shared" si="46"/>
        <v>10</v>
      </c>
      <c r="AL81" s="54">
        <v>20</v>
      </c>
      <c r="AM81" s="47">
        <f t="shared" ref="AM81:AM144" si="65">AK81</f>
        <v>10</v>
      </c>
      <c r="AN81" s="47" t="str">
        <f t="shared" ref="AN81:AN144" si="66">AJ81&amp;"_"&amp;AM81</f>
        <v>30_10</v>
      </c>
      <c r="AO81" s="54">
        <v>2797</v>
      </c>
      <c r="AP81" s="466"/>
      <c r="AQ81" s="47">
        <v>30</v>
      </c>
      <c r="AR81" s="47">
        <f t="shared" si="47"/>
        <v>10</v>
      </c>
      <c r="AS81" s="54">
        <v>20</v>
      </c>
      <c r="AT81" s="47">
        <f t="shared" ref="AT81:AT144" si="67">AR81</f>
        <v>10</v>
      </c>
      <c r="AU81" s="47" t="str">
        <f t="shared" ref="AU81:AU144" si="68">AQ81&amp;"_"&amp;AT81</f>
        <v>30_10</v>
      </c>
      <c r="AV81" s="54">
        <v>2947</v>
      </c>
      <c r="AW81" s="466"/>
      <c r="AX81" s="47">
        <v>30</v>
      </c>
      <c r="AY81" s="47">
        <f t="shared" si="48"/>
        <v>10</v>
      </c>
      <c r="AZ81" s="54">
        <v>20</v>
      </c>
      <c r="BA81" s="47">
        <f t="shared" ref="BA81:BA144" si="69">AY81</f>
        <v>10</v>
      </c>
      <c r="BB81" s="47" t="str">
        <f t="shared" ref="BB81:BB144" si="70">AX81&amp;"_"&amp;BA81</f>
        <v>30_10</v>
      </c>
      <c r="BC81" s="54">
        <v>3007</v>
      </c>
      <c r="BD81" s="466"/>
      <c r="BE81" s="47">
        <v>30</v>
      </c>
      <c r="BF81" s="47">
        <f t="shared" si="49"/>
        <v>10</v>
      </c>
      <c r="BG81" s="54">
        <v>20</v>
      </c>
      <c r="BH81" s="47">
        <f t="shared" ref="BH81:BH144" si="71">BF81</f>
        <v>10</v>
      </c>
      <c r="BI81" s="47" t="str">
        <f t="shared" ref="BI81:BI144" si="72">BE81&amp;"_"&amp;BH81</f>
        <v>30_10</v>
      </c>
      <c r="BJ81" s="132">
        <v>3127</v>
      </c>
      <c r="BK81" s="132"/>
      <c r="BL81" s="47">
        <v>30</v>
      </c>
      <c r="BM81" s="47">
        <f t="shared" si="50"/>
        <v>10</v>
      </c>
      <c r="BN81" s="54">
        <v>20</v>
      </c>
      <c r="BO81" s="47">
        <f t="shared" ref="BO81:BO144" si="73">BM81</f>
        <v>10</v>
      </c>
      <c r="BP81" s="47" t="str">
        <f t="shared" ref="BP81:BP144" si="74">BL81&amp;"_"&amp;BO81</f>
        <v>30_10</v>
      </c>
      <c r="BQ81" s="612">
        <v>3127.0612672078232</v>
      </c>
      <c r="BR81" s="610"/>
      <c r="BS81" s="47">
        <v>30</v>
      </c>
      <c r="BT81" s="47">
        <f t="shared" si="51"/>
        <v>10</v>
      </c>
      <c r="BU81" s="54">
        <v>20</v>
      </c>
      <c r="BV81" s="47">
        <f t="shared" ref="BV81:BV144" si="75">BT81</f>
        <v>10</v>
      </c>
      <c r="BW81" s="47" t="str">
        <f t="shared" ref="BW81:BW144" si="76">BS81&amp;"_"&amp;BV81</f>
        <v>30_10</v>
      </c>
      <c r="BX81" s="612">
        <v>3158.3318798799014</v>
      </c>
      <c r="BY81" s="612"/>
      <c r="BZ81" s="47">
        <v>30</v>
      </c>
      <c r="CA81" s="47">
        <f t="shared" si="52"/>
        <v>10</v>
      </c>
      <c r="CB81" s="54">
        <v>20</v>
      </c>
      <c r="CC81" s="47">
        <f t="shared" ref="CC81:CC144" si="77">CA81</f>
        <v>10</v>
      </c>
      <c r="CD81" s="47" t="str">
        <f t="shared" ref="CD81:CD144" si="78">BZ81&amp;"_"&amp;CC81</f>
        <v>30_10</v>
      </c>
      <c r="CE81" s="612">
        <v>3229.3943471771991</v>
      </c>
      <c r="CF81" s="132"/>
      <c r="CG81" s="47">
        <v>30</v>
      </c>
      <c r="CH81" s="47">
        <f t="shared" si="53"/>
        <v>10</v>
      </c>
      <c r="CI81" s="54">
        <v>20</v>
      </c>
      <c r="CJ81" s="47">
        <f t="shared" ref="CJ81:CJ144" si="79">CH81</f>
        <v>10</v>
      </c>
      <c r="CK81" s="47" t="str">
        <f t="shared" ref="CK81:CK144" si="80">CG81&amp;"_"&amp;CJ81</f>
        <v>30_10</v>
      </c>
      <c r="CL81" s="132">
        <f t="shared" si="37"/>
        <v>3127.0612672078232</v>
      </c>
      <c r="CM81" s="132">
        <f t="shared" si="38"/>
        <v>3158.3318798799014</v>
      </c>
      <c r="CN81" s="132">
        <f t="shared" si="26"/>
        <v>3229.3943471771991</v>
      </c>
      <c r="CO81" s="132">
        <f t="shared" si="27"/>
        <v>3148.6184458186372</v>
      </c>
      <c r="CP81" s="42">
        <f t="shared" si="39"/>
        <v>20.183451575760493</v>
      </c>
      <c r="CQ81" s="5"/>
      <c r="CR81" s="5"/>
      <c r="CS81" s="5"/>
      <c r="CT81" s="5"/>
      <c r="CU81" s="5"/>
      <c r="CV81" s="5"/>
      <c r="CW81" s="5"/>
      <c r="CX81" s="5"/>
      <c r="CY81" s="5"/>
      <c r="CZ81" s="5"/>
      <c r="DA81" s="5"/>
      <c r="DB81" s="5"/>
      <c r="DC81" s="5"/>
      <c r="DD81" s="5"/>
      <c r="DE81" s="5"/>
      <c r="DF81" s="5"/>
      <c r="DG81" s="6"/>
    </row>
    <row r="82" spans="1:111" x14ac:dyDescent="0.25">
      <c r="A82" s="47">
        <v>34</v>
      </c>
      <c r="B82" s="54">
        <v>0</v>
      </c>
      <c r="C82" s="54">
        <v>8</v>
      </c>
      <c r="D82" s="47">
        <f t="shared" ref="D82:D145" si="81">B82</f>
        <v>0</v>
      </c>
      <c r="E82" s="47" t="str">
        <f t="shared" ref="E82:E145" si="82">A82&amp;"_"&amp;D82</f>
        <v>34_0</v>
      </c>
      <c r="F82" s="54">
        <v>1800</v>
      </c>
      <c r="G82" s="1"/>
      <c r="H82" s="47">
        <v>34</v>
      </c>
      <c r="I82" s="54">
        <v>0</v>
      </c>
      <c r="J82" s="54">
        <v>8</v>
      </c>
      <c r="K82" s="47">
        <f t="shared" si="57"/>
        <v>0</v>
      </c>
      <c r="L82" s="47" t="str">
        <f t="shared" si="58"/>
        <v>34_0</v>
      </c>
      <c r="M82" s="54">
        <v>1854</v>
      </c>
      <c r="N82" s="79"/>
      <c r="O82" s="47">
        <v>34</v>
      </c>
      <c r="P82" s="54">
        <v>0</v>
      </c>
      <c r="Q82" s="54">
        <v>8</v>
      </c>
      <c r="R82" s="47">
        <f t="shared" si="59"/>
        <v>0</v>
      </c>
      <c r="S82" s="47" t="str">
        <f t="shared" si="60"/>
        <v>34_0</v>
      </c>
      <c r="T82" s="54">
        <v>1893</v>
      </c>
      <c r="U82" s="5"/>
      <c r="V82" s="47">
        <v>34</v>
      </c>
      <c r="W82" s="54">
        <v>1</v>
      </c>
      <c r="X82" s="54">
        <v>9</v>
      </c>
      <c r="Y82" s="47">
        <f t="shared" si="61"/>
        <v>1</v>
      </c>
      <c r="Z82" s="47" t="str">
        <f t="shared" si="62"/>
        <v>34_1</v>
      </c>
      <c r="AA82" s="54">
        <v>1942</v>
      </c>
      <c r="AB82" s="5"/>
      <c r="AC82" s="47">
        <v>34</v>
      </c>
      <c r="AD82" s="54">
        <v>1</v>
      </c>
      <c r="AE82" s="54">
        <v>9</v>
      </c>
      <c r="AF82" s="47">
        <f t="shared" si="63"/>
        <v>1</v>
      </c>
      <c r="AG82" s="47" t="str">
        <f t="shared" si="64"/>
        <v>34_1</v>
      </c>
      <c r="AH82" s="54">
        <v>2002</v>
      </c>
      <c r="AI82" s="79"/>
      <c r="AJ82" s="47">
        <v>34</v>
      </c>
      <c r="AK82" s="54">
        <v>1</v>
      </c>
      <c r="AL82" s="54">
        <v>9</v>
      </c>
      <c r="AM82" s="47">
        <f t="shared" si="65"/>
        <v>1</v>
      </c>
      <c r="AN82" s="47" t="str">
        <f t="shared" si="66"/>
        <v>34_1</v>
      </c>
      <c r="AO82" s="54">
        <v>2062</v>
      </c>
      <c r="AP82" s="466"/>
      <c r="AQ82" s="47">
        <v>34</v>
      </c>
      <c r="AR82" s="54">
        <v>1</v>
      </c>
      <c r="AS82" s="54">
        <v>9</v>
      </c>
      <c r="AT82" s="47">
        <f t="shared" si="67"/>
        <v>1</v>
      </c>
      <c r="AU82" s="47" t="str">
        <f t="shared" si="68"/>
        <v>34_1</v>
      </c>
      <c r="AV82" s="54">
        <v>2212</v>
      </c>
      <c r="AW82" s="466"/>
      <c r="AX82" s="47">
        <v>34</v>
      </c>
      <c r="AY82" s="54">
        <v>1</v>
      </c>
      <c r="AZ82" s="54">
        <v>9</v>
      </c>
      <c r="BA82" s="47">
        <f t="shared" si="69"/>
        <v>1</v>
      </c>
      <c r="BB82" s="47" t="str">
        <f t="shared" si="70"/>
        <v>34_1</v>
      </c>
      <c r="BC82" s="54">
        <v>2272</v>
      </c>
      <c r="BD82" s="466"/>
      <c r="BE82" s="47">
        <v>34</v>
      </c>
      <c r="BF82" s="54">
        <v>1</v>
      </c>
      <c r="BG82" s="54">
        <v>9</v>
      </c>
      <c r="BH82" s="47">
        <f t="shared" si="71"/>
        <v>1</v>
      </c>
      <c r="BI82" s="47" t="str">
        <f t="shared" si="72"/>
        <v>34_1</v>
      </c>
      <c r="BJ82" s="132">
        <v>2392</v>
      </c>
      <c r="BK82" s="132"/>
      <c r="BL82" s="47">
        <v>34</v>
      </c>
      <c r="BM82" s="54">
        <v>1</v>
      </c>
      <c r="BN82" s="54">
        <v>9</v>
      </c>
      <c r="BO82" s="47">
        <f t="shared" si="73"/>
        <v>1</v>
      </c>
      <c r="BP82" s="47" t="str">
        <f t="shared" si="74"/>
        <v>34_1</v>
      </c>
      <c r="BQ82" s="612">
        <v>2392.1295255743021</v>
      </c>
      <c r="BR82" s="610"/>
      <c r="BS82" s="47">
        <v>34</v>
      </c>
      <c r="BT82" s="54">
        <v>1</v>
      </c>
      <c r="BU82" s="54">
        <v>9</v>
      </c>
      <c r="BV82" s="47">
        <f t="shared" si="75"/>
        <v>1</v>
      </c>
      <c r="BW82" s="47" t="str">
        <f t="shared" si="76"/>
        <v>34_1</v>
      </c>
      <c r="BX82" s="612">
        <v>2416.0508208300453</v>
      </c>
      <c r="BY82" s="612"/>
      <c r="BZ82" s="47">
        <v>34</v>
      </c>
      <c r="CA82" s="54">
        <v>1</v>
      </c>
      <c r="CB82" s="54">
        <v>9</v>
      </c>
      <c r="CC82" s="47">
        <f t="shared" si="77"/>
        <v>1</v>
      </c>
      <c r="CD82" s="47" t="str">
        <f t="shared" si="78"/>
        <v>34_1</v>
      </c>
      <c r="CE82" s="612">
        <v>2470.4119642987212</v>
      </c>
      <c r="CF82" s="132"/>
      <c r="CG82" s="47">
        <v>34</v>
      </c>
      <c r="CH82" s="54">
        <v>1</v>
      </c>
      <c r="CI82" s="54">
        <v>9</v>
      </c>
      <c r="CJ82" s="47">
        <f t="shared" si="79"/>
        <v>1</v>
      </c>
      <c r="CK82" s="47" t="str">
        <f t="shared" si="80"/>
        <v>34_1</v>
      </c>
      <c r="CL82" s="132">
        <f t="shared" si="37"/>
        <v>2392.1295255743021</v>
      </c>
      <c r="CM82" s="132">
        <f t="shared" si="38"/>
        <v>2416.0508208300453</v>
      </c>
      <c r="CN82" s="132">
        <f t="shared" ref="CN82:CN145" si="83">INDEX($CE$17:$CE$244,MATCH($CK82,$CD$17:$CD$244,0))</f>
        <v>2470.4119642987212</v>
      </c>
      <c r="CO82" s="132">
        <f t="shared" ref="CO82:CO145" si="84">$D$6*CL82+$D$7*CM82+$D$8*CN82</f>
        <v>2408.62026849123</v>
      </c>
      <c r="CP82" s="42">
        <f t="shared" ref="CP82:CP145" si="85">CO82/$D$11</f>
        <v>15.439873515969424</v>
      </c>
      <c r="CQ82" s="5"/>
      <c r="CR82" s="5"/>
      <c r="CS82" s="5"/>
      <c r="CT82" s="5"/>
      <c r="CU82" s="5"/>
      <c r="CV82" s="5"/>
      <c r="CW82" s="5"/>
      <c r="CX82" s="5"/>
      <c r="CY82" s="5"/>
      <c r="CZ82" s="5"/>
      <c r="DA82" s="5"/>
      <c r="DB82" s="5"/>
      <c r="DC82" s="5"/>
      <c r="DD82" s="5"/>
      <c r="DE82" s="5"/>
      <c r="DF82" s="5"/>
      <c r="DG82" s="6"/>
    </row>
    <row r="83" spans="1:111" x14ac:dyDescent="0.25">
      <c r="A83" s="47">
        <v>34</v>
      </c>
      <c r="B83" s="54">
        <v>1</v>
      </c>
      <c r="C83" s="54">
        <v>9</v>
      </c>
      <c r="D83" s="47">
        <f t="shared" si="81"/>
        <v>1</v>
      </c>
      <c r="E83" s="47" t="str">
        <f t="shared" si="82"/>
        <v>34_1</v>
      </c>
      <c r="F83" s="54">
        <v>1847</v>
      </c>
      <c r="G83" s="1"/>
      <c r="H83" s="47">
        <v>34</v>
      </c>
      <c r="I83" s="54">
        <v>1</v>
      </c>
      <c r="J83" s="54">
        <v>9</v>
      </c>
      <c r="K83" s="47">
        <f t="shared" si="57"/>
        <v>1</v>
      </c>
      <c r="L83" s="47" t="str">
        <f t="shared" si="58"/>
        <v>34_1</v>
      </c>
      <c r="M83" s="54">
        <v>1902</v>
      </c>
      <c r="N83" s="79"/>
      <c r="O83" s="47">
        <v>34</v>
      </c>
      <c r="P83" s="54">
        <v>1</v>
      </c>
      <c r="Q83" s="54">
        <v>9</v>
      </c>
      <c r="R83" s="47">
        <f t="shared" si="59"/>
        <v>1</v>
      </c>
      <c r="S83" s="47" t="str">
        <f t="shared" si="60"/>
        <v>34_1</v>
      </c>
      <c r="T83" s="54">
        <v>1942</v>
      </c>
      <c r="U83" s="5"/>
      <c r="V83" s="47">
        <v>34</v>
      </c>
      <c r="W83" s="54">
        <v>2</v>
      </c>
      <c r="X83" s="54">
        <v>10</v>
      </c>
      <c r="Y83" s="47">
        <f t="shared" si="61"/>
        <v>2</v>
      </c>
      <c r="Z83" s="47" t="str">
        <f t="shared" si="62"/>
        <v>34_2</v>
      </c>
      <c r="AA83" s="54">
        <v>1996</v>
      </c>
      <c r="AB83" s="5"/>
      <c r="AC83" s="47">
        <v>34</v>
      </c>
      <c r="AD83" s="54">
        <v>2</v>
      </c>
      <c r="AE83" s="54">
        <v>10</v>
      </c>
      <c r="AF83" s="47">
        <f t="shared" si="63"/>
        <v>2</v>
      </c>
      <c r="AG83" s="47" t="str">
        <f t="shared" si="64"/>
        <v>34_2</v>
      </c>
      <c r="AH83" s="54">
        <v>2056</v>
      </c>
      <c r="AI83" s="79"/>
      <c r="AJ83" s="47">
        <v>34</v>
      </c>
      <c r="AK83" s="54">
        <v>2</v>
      </c>
      <c r="AL83" s="54">
        <v>10</v>
      </c>
      <c r="AM83" s="47">
        <f t="shared" si="65"/>
        <v>2</v>
      </c>
      <c r="AN83" s="47" t="str">
        <f t="shared" si="66"/>
        <v>34_2</v>
      </c>
      <c r="AO83" s="54">
        <v>2116</v>
      </c>
      <c r="AP83" s="466"/>
      <c r="AQ83" s="47">
        <v>34</v>
      </c>
      <c r="AR83" s="54">
        <v>2</v>
      </c>
      <c r="AS83" s="54">
        <v>10</v>
      </c>
      <c r="AT83" s="47">
        <f t="shared" si="67"/>
        <v>2</v>
      </c>
      <c r="AU83" s="47" t="str">
        <f t="shared" si="68"/>
        <v>34_2</v>
      </c>
      <c r="AV83" s="54">
        <v>2266</v>
      </c>
      <c r="AW83" s="466"/>
      <c r="AX83" s="47">
        <v>34</v>
      </c>
      <c r="AY83" s="54">
        <v>2</v>
      </c>
      <c r="AZ83" s="54">
        <v>10</v>
      </c>
      <c r="BA83" s="47">
        <f t="shared" si="69"/>
        <v>2</v>
      </c>
      <c r="BB83" s="47" t="str">
        <f t="shared" si="70"/>
        <v>34_2</v>
      </c>
      <c r="BC83" s="54">
        <v>2326</v>
      </c>
      <c r="BD83" s="466"/>
      <c r="BE83" s="47">
        <v>34</v>
      </c>
      <c r="BF83" s="54">
        <v>2</v>
      </c>
      <c r="BG83" s="54">
        <v>10</v>
      </c>
      <c r="BH83" s="47">
        <f t="shared" si="71"/>
        <v>2</v>
      </c>
      <c r="BI83" s="47" t="str">
        <f t="shared" si="72"/>
        <v>34_2</v>
      </c>
      <c r="BJ83" s="132">
        <v>2446</v>
      </c>
      <c r="BK83" s="132"/>
      <c r="BL83" s="47">
        <v>34</v>
      </c>
      <c r="BM83" s="54">
        <v>2</v>
      </c>
      <c r="BN83" s="54">
        <v>10</v>
      </c>
      <c r="BO83" s="47">
        <f t="shared" si="73"/>
        <v>2</v>
      </c>
      <c r="BP83" s="47" t="str">
        <f t="shared" si="74"/>
        <v>34_2</v>
      </c>
      <c r="BQ83" s="612">
        <v>2446.3055816554106</v>
      </c>
      <c r="BR83" s="610"/>
      <c r="BS83" s="47">
        <v>34</v>
      </c>
      <c r="BT83" s="54">
        <v>2</v>
      </c>
      <c r="BU83" s="54">
        <v>10</v>
      </c>
      <c r="BV83" s="47">
        <f t="shared" si="75"/>
        <v>2</v>
      </c>
      <c r="BW83" s="47" t="str">
        <f t="shared" si="76"/>
        <v>34_2</v>
      </c>
      <c r="BX83" s="612">
        <v>2470.7686374719647</v>
      </c>
      <c r="BY83" s="612"/>
      <c r="BZ83" s="47">
        <v>34</v>
      </c>
      <c r="CA83" s="54">
        <v>2</v>
      </c>
      <c r="CB83" s="54">
        <v>10</v>
      </c>
      <c r="CC83" s="47">
        <f t="shared" si="77"/>
        <v>2</v>
      </c>
      <c r="CD83" s="47" t="str">
        <f t="shared" si="78"/>
        <v>34_2</v>
      </c>
      <c r="CE83" s="612">
        <v>2526.3609318150839</v>
      </c>
      <c r="CF83" s="132"/>
      <c r="CG83" s="47">
        <v>34</v>
      </c>
      <c r="CH83" s="54">
        <v>2</v>
      </c>
      <c r="CI83" s="54">
        <v>10</v>
      </c>
      <c r="CJ83" s="47">
        <f t="shared" si="79"/>
        <v>2</v>
      </c>
      <c r="CK83" s="47" t="str">
        <f t="shared" si="80"/>
        <v>34_2</v>
      </c>
      <c r="CL83" s="132">
        <f t="shared" ref="CL83:CL146" si="86">INDEX($BQ$17:$BQ$244,MATCH($CK83,$BP$17:$BP$244,0))</f>
        <v>2446.3055816554106</v>
      </c>
      <c r="CM83" s="132">
        <f t="shared" ref="CM83:CM146" si="87">INDEX($BX$17:$BX$244,MATCH($CK83,$BW$17:$BW$244,0))</f>
        <v>2470.7686374719647</v>
      </c>
      <c r="CN83" s="132">
        <f t="shared" si="83"/>
        <v>2526.3609318150839</v>
      </c>
      <c r="CO83" s="132">
        <f t="shared" si="84"/>
        <v>2463.1698007589475</v>
      </c>
      <c r="CP83" s="42">
        <f t="shared" si="85"/>
        <v>15.789550004865049</v>
      </c>
      <c r="CQ83" s="5"/>
      <c r="CR83" s="5"/>
      <c r="CS83" s="5"/>
      <c r="CT83" s="5"/>
      <c r="CU83" s="5"/>
      <c r="CV83" s="5"/>
      <c r="CW83" s="5"/>
      <c r="CX83" s="5"/>
      <c r="CY83" s="5"/>
      <c r="CZ83" s="5"/>
      <c r="DA83" s="5"/>
      <c r="DB83" s="5"/>
      <c r="DC83" s="5"/>
      <c r="DD83" s="5"/>
      <c r="DE83" s="5"/>
      <c r="DF83" s="5"/>
      <c r="DG83" s="6"/>
    </row>
    <row r="84" spans="1:111" x14ac:dyDescent="0.25">
      <c r="A84" s="47">
        <v>35</v>
      </c>
      <c r="B84" s="54">
        <v>0</v>
      </c>
      <c r="C84" s="54">
        <v>10</v>
      </c>
      <c r="D84" s="47">
        <f t="shared" si="81"/>
        <v>0</v>
      </c>
      <c r="E84" s="47" t="str">
        <f t="shared" si="82"/>
        <v>35_0</v>
      </c>
      <c r="F84" s="54">
        <v>1898</v>
      </c>
      <c r="G84" s="1"/>
      <c r="H84" s="47">
        <v>35</v>
      </c>
      <c r="I84" s="54">
        <v>0</v>
      </c>
      <c r="J84" s="54">
        <v>10</v>
      </c>
      <c r="K84" s="47">
        <f t="shared" si="57"/>
        <v>0</v>
      </c>
      <c r="L84" s="47" t="str">
        <f t="shared" si="58"/>
        <v>35_0</v>
      </c>
      <c r="M84" s="54">
        <v>1955</v>
      </c>
      <c r="N84" s="79"/>
      <c r="O84" s="47">
        <v>35</v>
      </c>
      <c r="P84" s="54">
        <v>0</v>
      </c>
      <c r="Q84" s="54">
        <v>10</v>
      </c>
      <c r="R84" s="47">
        <f t="shared" si="59"/>
        <v>0</v>
      </c>
      <c r="S84" s="47" t="str">
        <f t="shared" si="60"/>
        <v>35_0</v>
      </c>
      <c r="T84" s="54">
        <v>1996</v>
      </c>
      <c r="U84" s="5"/>
      <c r="V84" s="47">
        <v>35</v>
      </c>
      <c r="W84" s="54">
        <v>1</v>
      </c>
      <c r="X84" s="54">
        <v>12</v>
      </c>
      <c r="Y84" s="47">
        <f t="shared" si="61"/>
        <v>1</v>
      </c>
      <c r="Z84" s="47" t="str">
        <f t="shared" si="62"/>
        <v>35_1</v>
      </c>
      <c r="AA84" s="54">
        <v>2121</v>
      </c>
      <c r="AB84" s="5"/>
      <c r="AC84" s="47">
        <v>35</v>
      </c>
      <c r="AD84" s="47">
        <v>1</v>
      </c>
      <c r="AE84" s="54">
        <v>12</v>
      </c>
      <c r="AF84" s="47">
        <f t="shared" si="63"/>
        <v>1</v>
      </c>
      <c r="AG84" s="47" t="str">
        <f t="shared" si="64"/>
        <v>35_1</v>
      </c>
      <c r="AH84" s="54">
        <v>2181</v>
      </c>
      <c r="AI84" s="79"/>
      <c r="AJ84" s="47">
        <v>35</v>
      </c>
      <c r="AK84" s="47">
        <v>1</v>
      </c>
      <c r="AL84" s="54">
        <v>12</v>
      </c>
      <c r="AM84" s="47">
        <f t="shared" si="65"/>
        <v>1</v>
      </c>
      <c r="AN84" s="47" t="str">
        <f t="shared" si="66"/>
        <v>35_1</v>
      </c>
      <c r="AO84" s="54">
        <v>2241</v>
      </c>
      <c r="AP84" s="466"/>
      <c r="AQ84" s="47">
        <v>35</v>
      </c>
      <c r="AR84" s="47">
        <v>1</v>
      </c>
      <c r="AS84" s="54">
        <v>12</v>
      </c>
      <c r="AT84" s="47">
        <f t="shared" si="67"/>
        <v>1</v>
      </c>
      <c r="AU84" s="47" t="str">
        <f t="shared" si="68"/>
        <v>35_1</v>
      </c>
      <c r="AV84" s="54">
        <v>2391</v>
      </c>
      <c r="AW84" s="466"/>
      <c r="AX84" s="47">
        <v>35</v>
      </c>
      <c r="AY84" s="47">
        <v>1</v>
      </c>
      <c r="AZ84" s="54">
        <v>12</v>
      </c>
      <c r="BA84" s="47">
        <f t="shared" si="69"/>
        <v>1</v>
      </c>
      <c r="BB84" s="47" t="str">
        <f t="shared" si="70"/>
        <v>35_1</v>
      </c>
      <c r="BC84" s="54">
        <v>2451</v>
      </c>
      <c r="BD84" s="466"/>
      <c r="BE84" s="47">
        <v>35</v>
      </c>
      <c r="BF84" s="47">
        <v>1</v>
      </c>
      <c r="BG84" s="54">
        <v>12</v>
      </c>
      <c r="BH84" s="47">
        <f t="shared" si="71"/>
        <v>1</v>
      </c>
      <c r="BI84" s="47" t="str">
        <f t="shared" si="72"/>
        <v>35_1</v>
      </c>
      <c r="BJ84" s="132">
        <v>2571</v>
      </c>
      <c r="BK84" s="132"/>
      <c r="BL84" s="47">
        <v>35</v>
      </c>
      <c r="BM84" s="47">
        <v>1</v>
      </c>
      <c r="BN84" s="54">
        <v>12</v>
      </c>
      <c r="BO84" s="47">
        <f t="shared" si="73"/>
        <v>1</v>
      </c>
      <c r="BP84" s="47" t="str">
        <f t="shared" si="74"/>
        <v>35_1</v>
      </c>
      <c r="BQ84" s="612">
        <v>2571.0746805088734</v>
      </c>
      <c r="BR84" s="610"/>
      <c r="BS84" s="47">
        <v>35</v>
      </c>
      <c r="BT84" s="47">
        <v>1</v>
      </c>
      <c r="BU84" s="54">
        <v>12</v>
      </c>
      <c r="BV84" s="47">
        <f t="shared" si="75"/>
        <v>1</v>
      </c>
      <c r="BW84" s="47" t="str">
        <f t="shared" si="76"/>
        <v>35_1</v>
      </c>
      <c r="BX84" s="612">
        <v>2596.7854273139619</v>
      </c>
      <c r="BY84" s="612"/>
      <c r="BZ84" s="47">
        <v>35</v>
      </c>
      <c r="CA84" s="47">
        <v>1</v>
      </c>
      <c r="CB84" s="54">
        <v>12</v>
      </c>
      <c r="CC84" s="47">
        <f t="shared" si="77"/>
        <v>1</v>
      </c>
      <c r="CD84" s="47" t="str">
        <f t="shared" si="78"/>
        <v>35_1</v>
      </c>
      <c r="CE84" s="612">
        <v>2655.2130994285258</v>
      </c>
      <c r="CF84" s="132"/>
      <c r="CG84" s="47">
        <v>35</v>
      </c>
      <c r="CH84" s="47">
        <v>1</v>
      </c>
      <c r="CI84" s="54">
        <v>12</v>
      </c>
      <c r="CJ84" s="47">
        <f t="shared" si="79"/>
        <v>1</v>
      </c>
      <c r="CK84" s="47" t="str">
        <f t="shared" si="80"/>
        <v>35_1</v>
      </c>
      <c r="CL84" s="132">
        <f t="shared" si="86"/>
        <v>2571.0746805088734</v>
      </c>
      <c r="CM84" s="132">
        <f t="shared" si="87"/>
        <v>2596.7854273139619</v>
      </c>
      <c r="CN84" s="132">
        <f t="shared" si="83"/>
        <v>2655.2130994285258</v>
      </c>
      <c r="CO84" s="132">
        <f t="shared" si="84"/>
        <v>2588.7990265876315</v>
      </c>
      <c r="CP84" s="42">
        <f t="shared" si="85"/>
        <v>16.594865555048919</v>
      </c>
      <c r="CQ84" s="5"/>
      <c r="CR84" s="5"/>
      <c r="CS84" s="5"/>
      <c r="CT84" s="5"/>
      <c r="CU84" s="5"/>
      <c r="CV84" s="5"/>
      <c r="CW84" s="5"/>
      <c r="CX84" s="5"/>
      <c r="CY84" s="5"/>
      <c r="CZ84" s="5"/>
      <c r="DA84" s="5"/>
      <c r="DB84" s="5"/>
      <c r="DC84" s="5"/>
      <c r="DD84" s="5"/>
      <c r="DE84" s="5"/>
      <c r="DF84" s="5"/>
      <c r="DG84" s="6"/>
    </row>
    <row r="85" spans="1:111" x14ac:dyDescent="0.25">
      <c r="A85" s="47">
        <v>35</v>
      </c>
      <c r="B85" s="54">
        <v>1</v>
      </c>
      <c r="C85" s="54">
        <v>12</v>
      </c>
      <c r="D85" s="47">
        <f t="shared" si="81"/>
        <v>1</v>
      </c>
      <c r="E85" s="47" t="str">
        <f t="shared" si="82"/>
        <v>35_1</v>
      </c>
      <c r="F85" s="54">
        <v>2017</v>
      </c>
      <c r="G85" s="1"/>
      <c r="H85" s="47">
        <v>35</v>
      </c>
      <c r="I85" s="54">
        <v>1</v>
      </c>
      <c r="J85" s="54">
        <v>12</v>
      </c>
      <c r="K85" s="47">
        <f t="shared" si="57"/>
        <v>1</v>
      </c>
      <c r="L85" s="47" t="str">
        <f t="shared" si="58"/>
        <v>35_1</v>
      </c>
      <c r="M85" s="54">
        <v>2077</v>
      </c>
      <c r="N85" s="73"/>
      <c r="O85" s="47">
        <v>35</v>
      </c>
      <c r="P85" s="54">
        <v>1</v>
      </c>
      <c r="Q85" s="54">
        <v>12</v>
      </c>
      <c r="R85" s="47">
        <f t="shared" si="59"/>
        <v>1</v>
      </c>
      <c r="S85" s="47" t="str">
        <f t="shared" si="60"/>
        <v>35_1</v>
      </c>
      <c r="T85" s="54">
        <v>2121</v>
      </c>
      <c r="U85" s="5"/>
      <c r="V85" s="47">
        <v>35</v>
      </c>
      <c r="W85" s="54">
        <v>2</v>
      </c>
      <c r="X85" s="54">
        <v>14</v>
      </c>
      <c r="Y85" s="47">
        <f t="shared" si="61"/>
        <v>2</v>
      </c>
      <c r="Z85" s="47" t="str">
        <f t="shared" si="62"/>
        <v>35_2</v>
      </c>
      <c r="AA85" s="54">
        <v>2265</v>
      </c>
      <c r="AB85" s="5"/>
      <c r="AC85" s="47">
        <v>35</v>
      </c>
      <c r="AD85" s="47">
        <f t="shared" ref="AD85:AD94" si="88">AD84+1</f>
        <v>2</v>
      </c>
      <c r="AE85" s="54">
        <v>14</v>
      </c>
      <c r="AF85" s="47">
        <f t="shared" si="63"/>
        <v>2</v>
      </c>
      <c r="AG85" s="47" t="str">
        <f t="shared" si="64"/>
        <v>35_2</v>
      </c>
      <c r="AH85" s="54">
        <v>2325</v>
      </c>
      <c r="AI85" s="73"/>
      <c r="AJ85" s="47">
        <v>35</v>
      </c>
      <c r="AK85" s="47">
        <f t="shared" ref="AK85:AK94" si="89">AK84+1</f>
        <v>2</v>
      </c>
      <c r="AL85" s="54">
        <v>14</v>
      </c>
      <c r="AM85" s="47">
        <f t="shared" si="65"/>
        <v>2</v>
      </c>
      <c r="AN85" s="47" t="str">
        <f t="shared" si="66"/>
        <v>35_2</v>
      </c>
      <c r="AO85" s="54">
        <v>2385</v>
      </c>
      <c r="AP85" s="466"/>
      <c r="AQ85" s="47">
        <v>35</v>
      </c>
      <c r="AR85" s="47">
        <f t="shared" ref="AR85:AR94" si="90">AR84+1</f>
        <v>2</v>
      </c>
      <c r="AS85" s="54">
        <v>14</v>
      </c>
      <c r="AT85" s="47">
        <f t="shared" si="67"/>
        <v>2</v>
      </c>
      <c r="AU85" s="47" t="str">
        <f t="shared" si="68"/>
        <v>35_2</v>
      </c>
      <c r="AV85" s="54">
        <v>2535</v>
      </c>
      <c r="AW85" s="466"/>
      <c r="AX85" s="47">
        <v>35</v>
      </c>
      <c r="AY85" s="47">
        <f t="shared" ref="AY85:AY94" si="91">AY84+1</f>
        <v>2</v>
      </c>
      <c r="AZ85" s="54">
        <v>14</v>
      </c>
      <c r="BA85" s="47">
        <f t="shared" si="69"/>
        <v>2</v>
      </c>
      <c r="BB85" s="47" t="str">
        <f t="shared" si="70"/>
        <v>35_2</v>
      </c>
      <c r="BC85" s="54">
        <v>2595</v>
      </c>
      <c r="BD85" s="466"/>
      <c r="BE85" s="47">
        <v>35</v>
      </c>
      <c r="BF85" s="47">
        <f t="shared" ref="BF85:BF94" si="92">BF84+1</f>
        <v>2</v>
      </c>
      <c r="BG85" s="54">
        <v>14</v>
      </c>
      <c r="BH85" s="47">
        <f t="shared" si="71"/>
        <v>2</v>
      </c>
      <c r="BI85" s="47" t="str">
        <f t="shared" si="72"/>
        <v>35_2</v>
      </c>
      <c r="BJ85" s="132">
        <v>2715</v>
      </c>
      <c r="BK85" s="132"/>
      <c r="BL85" s="47">
        <v>35</v>
      </c>
      <c r="BM85" s="47">
        <f t="shared" ref="BM85:BM94" si="93">BM84+1</f>
        <v>2</v>
      </c>
      <c r="BN85" s="54">
        <v>14</v>
      </c>
      <c r="BO85" s="47">
        <f t="shared" si="73"/>
        <v>2</v>
      </c>
      <c r="BP85" s="47" t="str">
        <f t="shared" si="74"/>
        <v>35_2</v>
      </c>
      <c r="BQ85" s="612">
        <v>2714.7233140572685</v>
      </c>
      <c r="BR85" s="610"/>
      <c r="BS85" s="47">
        <v>35</v>
      </c>
      <c r="BT85" s="47">
        <f t="shared" ref="BT85:BT94" si="94">BT84+1</f>
        <v>2</v>
      </c>
      <c r="BU85" s="54">
        <v>14</v>
      </c>
      <c r="BV85" s="47">
        <f t="shared" si="75"/>
        <v>2</v>
      </c>
      <c r="BW85" s="47" t="str">
        <f t="shared" si="76"/>
        <v>35_2</v>
      </c>
      <c r="BX85" s="612">
        <v>2741.870547197841</v>
      </c>
      <c r="BY85" s="612"/>
      <c r="BZ85" s="47">
        <v>35</v>
      </c>
      <c r="CA85" s="47">
        <f t="shared" ref="CA85:CA94" si="95">CA84+1</f>
        <v>2</v>
      </c>
      <c r="CB85" s="54">
        <v>14</v>
      </c>
      <c r="CC85" s="47">
        <f t="shared" si="77"/>
        <v>2</v>
      </c>
      <c r="CD85" s="47" t="str">
        <f t="shared" si="78"/>
        <v>35_2</v>
      </c>
      <c r="CE85" s="612">
        <v>2803.5626345097921</v>
      </c>
      <c r="CF85" s="132"/>
      <c r="CG85" s="47">
        <v>35</v>
      </c>
      <c r="CH85" s="47">
        <f t="shared" ref="CH85:CH94" si="96">CH84+1</f>
        <v>2</v>
      </c>
      <c r="CI85" s="54">
        <v>14</v>
      </c>
      <c r="CJ85" s="47">
        <f t="shared" si="79"/>
        <v>2</v>
      </c>
      <c r="CK85" s="47" t="str">
        <f t="shared" si="80"/>
        <v>35_2</v>
      </c>
      <c r="CL85" s="132">
        <f t="shared" si="86"/>
        <v>2714.7233140572685</v>
      </c>
      <c r="CM85" s="132">
        <f t="shared" si="87"/>
        <v>2741.870547197841</v>
      </c>
      <c r="CN85" s="132">
        <f t="shared" si="83"/>
        <v>2803.5626345097921</v>
      </c>
      <c r="CO85" s="132">
        <f t="shared" si="84"/>
        <v>2733.4379379035508</v>
      </c>
      <c r="CP85" s="42">
        <f t="shared" si="85"/>
        <v>17.522038063484299</v>
      </c>
      <c r="CQ85" s="5"/>
      <c r="CR85" s="5"/>
      <c r="CS85" s="5"/>
      <c r="CT85" s="5"/>
      <c r="CU85" s="5"/>
      <c r="CV85" s="5"/>
      <c r="CW85" s="5"/>
      <c r="CX85" s="5"/>
      <c r="CY85" s="5"/>
      <c r="CZ85" s="5"/>
      <c r="DA85" s="5"/>
      <c r="DB85" s="5"/>
      <c r="DC85" s="5"/>
      <c r="DD85" s="5"/>
      <c r="DE85" s="5"/>
      <c r="DF85" s="5"/>
      <c r="DG85" s="6"/>
    </row>
    <row r="86" spans="1:111" x14ac:dyDescent="0.25">
      <c r="A86" s="47">
        <v>35</v>
      </c>
      <c r="B86" s="54">
        <v>2</v>
      </c>
      <c r="C86" s="54">
        <v>14</v>
      </c>
      <c r="D86" s="47">
        <f t="shared" si="81"/>
        <v>2</v>
      </c>
      <c r="E86" s="47" t="str">
        <f t="shared" si="82"/>
        <v>35_2</v>
      </c>
      <c r="F86" s="54">
        <v>2154</v>
      </c>
      <c r="G86" s="1"/>
      <c r="H86" s="47">
        <v>35</v>
      </c>
      <c r="I86" s="54">
        <v>2</v>
      </c>
      <c r="J86" s="54">
        <v>14</v>
      </c>
      <c r="K86" s="47">
        <f t="shared" si="57"/>
        <v>2</v>
      </c>
      <c r="L86" s="47" t="str">
        <f t="shared" si="58"/>
        <v>35_2</v>
      </c>
      <c r="M86" s="54">
        <v>2218</v>
      </c>
      <c r="N86" s="73"/>
      <c r="O86" s="47">
        <v>35</v>
      </c>
      <c r="P86" s="54">
        <v>2</v>
      </c>
      <c r="Q86" s="54">
        <v>14</v>
      </c>
      <c r="R86" s="47">
        <f t="shared" si="59"/>
        <v>2</v>
      </c>
      <c r="S86" s="47" t="str">
        <f t="shared" si="60"/>
        <v>35_2</v>
      </c>
      <c r="T86" s="54">
        <v>2265</v>
      </c>
      <c r="U86" s="5"/>
      <c r="V86" s="47">
        <v>35</v>
      </c>
      <c r="W86" s="54">
        <v>3</v>
      </c>
      <c r="X86" s="54">
        <v>15</v>
      </c>
      <c r="Y86" s="47">
        <f t="shared" si="61"/>
        <v>3</v>
      </c>
      <c r="Z86" s="47" t="str">
        <f t="shared" si="62"/>
        <v>35_3</v>
      </c>
      <c r="AA86" s="54">
        <v>2331</v>
      </c>
      <c r="AB86" s="5"/>
      <c r="AC86" s="47">
        <v>35</v>
      </c>
      <c r="AD86" s="47">
        <f t="shared" si="88"/>
        <v>3</v>
      </c>
      <c r="AE86" s="54">
        <v>15</v>
      </c>
      <c r="AF86" s="47">
        <f t="shared" si="63"/>
        <v>3</v>
      </c>
      <c r="AG86" s="47" t="str">
        <f t="shared" si="64"/>
        <v>35_3</v>
      </c>
      <c r="AH86" s="54">
        <v>2391</v>
      </c>
      <c r="AI86" s="73"/>
      <c r="AJ86" s="47">
        <v>35</v>
      </c>
      <c r="AK86" s="47">
        <f t="shared" si="89"/>
        <v>3</v>
      </c>
      <c r="AL86" s="54">
        <v>15</v>
      </c>
      <c r="AM86" s="47">
        <f t="shared" si="65"/>
        <v>3</v>
      </c>
      <c r="AN86" s="47" t="str">
        <f t="shared" si="66"/>
        <v>35_3</v>
      </c>
      <c r="AO86" s="54">
        <v>2451</v>
      </c>
      <c r="AP86" s="466"/>
      <c r="AQ86" s="47">
        <v>35</v>
      </c>
      <c r="AR86" s="47">
        <f t="shared" si="90"/>
        <v>3</v>
      </c>
      <c r="AS86" s="54">
        <v>15</v>
      </c>
      <c r="AT86" s="47">
        <f t="shared" si="67"/>
        <v>3</v>
      </c>
      <c r="AU86" s="47" t="str">
        <f t="shared" si="68"/>
        <v>35_3</v>
      </c>
      <c r="AV86" s="54">
        <v>2601</v>
      </c>
      <c r="AW86" s="466"/>
      <c r="AX86" s="47">
        <v>35</v>
      </c>
      <c r="AY86" s="47">
        <f t="shared" si="91"/>
        <v>3</v>
      </c>
      <c r="AZ86" s="54">
        <v>15</v>
      </c>
      <c r="BA86" s="47">
        <f t="shared" si="69"/>
        <v>3</v>
      </c>
      <c r="BB86" s="47" t="str">
        <f t="shared" si="70"/>
        <v>35_3</v>
      </c>
      <c r="BC86" s="54">
        <v>2661</v>
      </c>
      <c r="BD86" s="466"/>
      <c r="BE86" s="47">
        <v>35</v>
      </c>
      <c r="BF86" s="47">
        <f t="shared" si="92"/>
        <v>3</v>
      </c>
      <c r="BG86" s="54">
        <v>15</v>
      </c>
      <c r="BH86" s="47">
        <f t="shared" si="71"/>
        <v>3</v>
      </c>
      <c r="BI86" s="47" t="str">
        <f t="shared" si="72"/>
        <v>35_3</v>
      </c>
      <c r="BJ86" s="132">
        <v>2781</v>
      </c>
      <c r="BK86" s="132"/>
      <c r="BL86" s="47">
        <v>35</v>
      </c>
      <c r="BM86" s="47">
        <f t="shared" si="93"/>
        <v>3</v>
      </c>
      <c r="BN86" s="54">
        <v>15</v>
      </c>
      <c r="BO86" s="47">
        <f t="shared" si="73"/>
        <v>3</v>
      </c>
      <c r="BP86" s="47" t="str">
        <f t="shared" si="74"/>
        <v>35_3</v>
      </c>
      <c r="BQ86" s="612">
        <v>2781.2121101568118</v>
      </c>
      <c r="BR86" s="610"/>
      <c r="BS86" s="47">
        <v>35</v>
      </c>
      <c r="BT86" s="47">
        <f t="shared" si="94"/>
        <v>3</v>
      </c>
      <c r="BU86" s="54">
        <v>15</v>
      </c>
      <c r="BV86" s="47">
        <f t="shared" si="75"/>
        <v>3</v>
      </c>
      <c r="BW86" s="47" t="str">
        <f t="shared" si="76"/>
        <v>35_3</v>
      </c>
      <c r="BX86" s="612">
        <v>2809.02423125838</v>
      </c>
      <c r="BY86" s="612"/>
      <c r="BZ86" s="47">
        <v>35</v>
      </c>
      <c r="CA86" s="47">
        <f t="shared" si="95"/>
        <v>3</v>
      </c>
      <c r="CB86" s="54">
        <v>15</v>
      </c>
      <c r="CC86" s="47">
        <f t="shared" si="77"/>
        <v>3</v>
      </c>
      <c r="CD86" s="47" t="str">
        <f t="shared" si="78"/>
        <v>35_3</v>
      </c>
      <c r="CE86" s="612">
        <v>2872.2272764616937</v>
      </c>
      <c r="CF86" s="132"/>
      <c r="CG86" s="47">
        <v>35</v>
      </c>
      <c r="CH86" s="47">
        <f t="shared" si="96"/>
        <v>3</v>
      </c>
      <c r="CI86" s="54">
        <v>15</v>
      </c>
      <c r="CJ86" s="47">
        <f t="shared" si="79"/>
        <v>3</v>
      </c>
      <c r="CK86" s="47" t="str">
        <f t="shared" si="80"/>
        <v>35_3</v>
      </c>
      <c r="CL86" s="132">
        <f t="shared" si="86"/>
        <v>2781.2121101568118</v>
      </c>
      <c r="CM86" s="132">
        <f t="shared" si="87"/>
        <v>2809.02423125838</v>
      </c>
      <c r="CN86" s="132">
        <f t="shared" si="83"/>
        <v>2872.2272764616937</v>
      </c>
      <c r="CO86" s="132">
        <f t="shared" si="84"/>
        <v>2800.3850911412051</v>
      </c>
      <c r="CP86" s="42">
        <f t="shared" si="85"/>
        <v>17.951186481674391</v>
      </c>
      <c r="CQ86" s="5"/>
      <c r="CR86" s="5"/>
      <c r="CS86" s="5"/>
      <c r="CT86" s="5"/>
      <c r="CU86" s="5"/>
      <c r="CV86" s="5"/>
      <c r="CW86" s="5"/>
      <c r="CX86" s="5"/>
      <c r="CY86" s="5"/>
      <c r="CZ86" s="5"/>
      <c r="DA86" s="5"/>
      <c r="DB86" s="5"/>
      <c r="DC86" s="5"/>
      <c r="DD86" s="5"/>
      <c r="DE86" s="5"/>
      <c r="DF86" s="5"/>
      <c r="DG86" s="6"/>
    </row>
    <row r="87" spans="1:111" x14ac:dyDescent="0.25">
      <c r="A87" s="47">
        <v>35</v>
      </c>
      <c r="B87" s="54">
        <v>3</v>
      </c>
      <c r="C87" s="54">
        <v>15</v>
      </c>
      <c r="D87" s="47">
        <f t="shared" si="81"/>
        <v>3</v>
      </c>
      <c r="E87" s="47" t="str">
        <f t="shared" si="82"/>
        <v>35_3</v>
      </c>
      <c r="F87" s="54">
        <v>2217</v>
      </c>
      <c r="G87" s="1"/>
      <c r="H87" s="47">
        <v>35</v>
      </c>
      <c r="I87" s="54">
        <v>3</v>
      </c>
      <c r="J87" s="54">
        <v>15</v>
      </c>
      <c r="K87" s="47">
        <f t="shared" si="57"/>
        <v>3</v>
      </c>
      <c r="L87" s="47" t="str">
        <f t="shared" si="58"/>
        <v>35_3</v>
      </c>
      <c r="M87" s="54">
        <v>2283</v>
      </c>
      <c r="N87" s="79"/>
      <c r="O87" s="47">
        <v>35</v>
      </c>
      <c r="P87" s="54">
        <v>3</v>
      </c>
      <c r="Q87" s="54">
        <v>15</v>
      </c>
      <c r="R87" s="47">
        <f t="shared" si="59"/>
        <v>3</v>
      </c>
      <c r="S87" s="47" t="str">
        <f t="shared" si="60"/>
        <v>35_3</v>
      </c>
      <c r="T87" s="54">
        <v>2331</v>
      </c>
      <c r="U87" s="5"/>
      <c r="V87" s="47">
        <v>35</v>
      </c>
      <c r="W87" s="54">
        <v>4</v>
      </c>
      <c r="X87" s="54">
        <v>16</v>
      </c>
      <c r="Y87" s="47">
        <f t="shared" si="61"/>
        <v>4</v>
      </c>
      <c r="Z87" s="47" t="str">
        <f t="shared" si="62"/>
        <v>35_4</v>
      </c>
      <c r="AA87" s="54">
        <v>2407</v>
      </c>
      <c r="AB87" s="5"/>
      <c r="AC87" s="47">
        <v>35</v>
      </c>
      <c r="AD87" s="47">
        <f t="shared" si="88"/>
        <v>4</v>
      </c>
      <c r="AE87" s="54">
        <v>16</v>
      </c>
      <c r="AF87" s="47">
        <f t="shared" si="63"/>
        <v>4</v>
      </c>
      <c r="AG87" s="47" t="str">
        <f t="shared" si="64"/>
        <v>35_4</v>
      </c>
      <c r="AH87" s="54">
        <v>2467</v>
      </c>
      <c r="AI87" s="79"/>
      <c r="AJ87" s="47">
        <v>35</v>
      </c>
      <c r="AK87" s="47">
        <f t="shared" si="89"/>
        <v>4</v>
      </c>
      <c r="AL87" s="54">
        <v>16</v>
      </c>
      <c r="AM87" s="47">
        <f t="shared" si="65"/>
        <v>4</v>
      </c>
      <c r="AN87" s="47" t="str">
        <f t="shared" si="66"/>
        <v>35_4</v>
      </c>
      <c r="AO87" s="54">
        <v>2527</v>
      </c>
      <c r="AP87" s="466"/>
      <c r="AQ87" s="47">
        <v>35</v>
      </c>
      <c r="AR87" s="47">
        <f t="shared" si="90"/>
        <v>4</v>
      </c>
      <c r="AS87" s="54">
        <v>16</v>
      </c>
      <c r="AT87" s="47">
        <f t="shared" si="67"/>
        <v>4</v>
      </c>
      <c r="AU87" s="47" t="str">
        <f t="shared" si="68"/>
        <v>35_4</v>
      </c>
      <c r="AV87" s="54">
        <v>2677</v>
      </c>
      <c r="AW87" s="466"/>
      <c r="AX87" s="47">
        <v>35</v>
      </c>
      <c r="AY87" s="47">
        <f t="shared" si="91"/>
        <v>4</v>
      </c>
      <c r="AZ87" s="54">
        <v>16</v>
      </c>
      <c r="BA87" s="47">
        <f t="shared" si="69"/>
        <v>4</v>
      </c>
      <c r="BB87" s="47" t="str">
        <f t="shared" si="70"/>
        <v>35_4</v>
      </c>
      <c r="BC87" s="54">
        <v>2737</v>
      </c>
      <c r="BD87" s="466"/>
      <c r="BE87" s="47">
        <v>35</v>
      </c>
      <c r="BF87" s="47">
        <f t="shared" si="92"/>
        <v>4</v>
      </c>
      <c r="BG87" s="54">
        <v>16</v>
      </c>
      <c r="BH87" s="47">
        <f t="shared" si="71"/>
        <v>4</v>
      </c>
      <c r="BI87" s="47" t="str">
        <f t="shared" si="72"/>
        <v>35_4</v>
      </c>
      <c r="BJ87" s="132">
        <v>2857</v>
      </c>
      <c r="BK87" s="132"/>
      <c r="BL87" s="47">
        <v>35</v>
      </c>
      <c r="BM87" s="47">
        <f t="shared" si="93"/>
        <v>4</v>
      </c>
      <c r="BN87" s="54">
        <v>16</v>
      </c>
      <c r="BO87" s="47">
        <f t="shared" si="73"/>
        <v>4</v>
      </c>
      <c r="BP87" s="47" t="str">
        <f t="shared" si="74"/>
        <v>35_4</v>
      </c>
      <c r="BQ87" s="612">
        <v>2856.7302489365393</v>
      </c>
      <c r="BR87" s="610"/>
      <c r="BS87" s="47">
        <v>35</v>
      </c>
      <c r="BT87" s="47">
        <f t="shared" si="94"/>
        <v>4</v>
      </c>
      <c r="BU87" s="54">
        <v>16</v>
      </c>
      <c r="BV87" s="47">
        <f t="shared" si="75"/>
        <v>4</v>
      </c>
      <c r="BW87" s="47" t="str">
        <f t="shared" si="76"/>
        <v>35_4</v>
      </c>
      <c r="BX87" s="612">
        <v>2885.2975514259047</v>
      </c>
      <c r="BY87" s="612"/>
      <c r="BZ87" s="47">
        <v>35</v>
      </c>
      <c r="CA87" s="47">
        <f t="shared" si="95"/>
        <v>4</v>
      </c>
      <c r="CB87" s="54">
        <v>16</v>
      </c>
      <c r="CC87" s="47">
        <f t="shared" si="77"/>
        <v>4</v>
      </c>
      <c r="CD87" s="47" t="str">
        <f t="shared" si="78"/>
        <v>35_4</v>
      </c>
      <c r="CE87" s="612">
        <v>2950.2167463329874</v>
      </c>
      <c r="CF87" s="132"/>
      <c r="CG87" s="47">
        <v>35</v>
      </c>
      <c r="CH87" s="47">
        <f t="shared" si="96"/>
        <v>4</v>
      </c>
      <c r="CI87" s="54">
        <v>16</v>
      </c>
      <c r="CJ87" s="47">
        <f t="shared" si="79"/>
        <v>4</v>
      </c>
      <c r="CK87" s="47" t="str">
        <f t="shared" si="80"/>
        <v>35_4</v>
      </c>
      <c r="CL87" s="132">
        <f t="shared" si="86"/>
        <v>2856.7302489365393</v>
      </c>
      <c r="CM87" s="132">
        <f t="shared" si="87"/>
        <v>2885.2975514259047</v>
      </c>
      <c r="CN87" s="132">
        <f t="shared" si="83"/>
        <v>2950.2167463329874</v>
      </c>
      <c r="CO87" s="132">
        <f t="shared" si="84"/>
        <v>2876.4238330901458</v>
      </c>
      <c r="CP87" s="42">
        <f t="shared" si="85"/>
        <v>18.438614314680422</v>
      </c>
      <c r="CQ87" s="5"/>
      <c r="CR87" s="5"/>
      <c r="CS87" s="5"/>
      <c r="CT87" s="5"/>
      <c r="CU87" s="5"/>
      <c r="CV87" s="5"/>
      <c r="CW87" s="5"/>
      <c r="CX87" s="5"/>
      <c r="CY87" s="5"/>
      <c r="CZ87" s="5"/>
      <c r="DA87" s="5"/>
      <c r="DB87" s="5"/>
      <c r="DC87" s="5"/>
      <c r="DD87" s="5"/>
      <c r="DE87" s="5"/>
      <c r="DF87" s="5"/>
      <c r="DG87" s="6"/>
    </row>
    <row r="88" spans="1:111" x14ac:dyDescent="0.25">
      <c r="A88" s="47">
        <v>35</v>
      </c>
      <c r="B88" s="54">
        <v>4</v>
      </c>
      <c r="C88" s="54">
        <v>16</v>
      </c>
      <c r="D88" s="47">
        <f t="shared" si="81"/>
        <v>4</v>
      </c>
      <c r="E88" s="47" t="str">
        <f t="shared" si="82"/>
        <v>35_4</v>
      </c>
      <c r="F88" s="54">
        <v>2289</v>
      </c>
      <c r="G88" s="1"/>
      <c r="H88" s="47">
        <v>35</v>
      </c>
      <c r="I88" s="54">
        <v>4</v>
      </c>
      <c r="J88" s="54">
        <v>16</v>
      </c>
      <c r="K88" s="47">
        <f t="shared" si="57"/>
        <v>4</v>
      </c>
      <c r="L88" s="47" t="str">
        <f t="shared" si="58"/>
        <v>35_4</v>
      </c>
      <c r="M88" s="54">
        <v>2357</v>
      </c>
      <c r="N88" s="75"/>
      <c r="O88" s="47">
        <v>35</v>
      </c>
      <c r="P88" s="54">
        <v>4</v>
      </c>
      <c r="Q88" s="54">
        <v>16</v>
      </c>
      <c r="R88" s="47">
        <f t="shared" si="59"/>
        <v>4</v>
      </c>
      <c r="S88" s="47" t="str">
        <f t="shared" si="60"/>
        <v>35_4</v>
      </c>
      <c r="T88" s="54">
        <v>2407</v>
      </c>
      <c r="U88" s="5"/>
      <c r="V88" s="47">
        <v>35</v>
      </c>
      <c r="W88" s="54">
        <v>5</v>
      </c>
      <c r="X88" s="54">
        <v>17</v>
      </c>
      <c r="Y88" s="47">
        <f t="shared" si="61"/>
        <v>5</v>
      </c>
      <c r="Z88" s="47" t="str">
        <f t="shared" si="62"/>
        <v>35_5</v>
      </c>
      <c r="AA88" s="54">
        <v>2467</v>
      </c>
      <c r="AB88" s="5"/>
      <c r="AC88" s="47">
        <v>35</v>
      </c>
      <c r="AD88" s="47">
        <f t="shared" si="88"/>
        <v>5</v>
      </c>
      <c r="AE88" s="54">
        <v>17</v>
      </c>
      <c r="AF88" s="47">
        <f t="shared" si="63"/>
        <v>5</v>
      </c>
      <c r="AG88" s="47" t="str">
        <f t="shared" si="64"/>
        <v>35_5</v>
      </c>
      <c r="AH88" s="54">
        <v>2527</v>
      </c>
      <c r="AI88" s="75"/>
      <c r="AJ88" s="47">
        <v>35</v>
      </c>
      <c r="AK88" s="47">
        <f t="shared" si="89"/>
        <v>5</v>
      </c>
      <c r="AL88" s="54">
        <v>17</v>
      </c>
      <c r="AM88" s="47">
        <f t="shared" si="65"/>
        <v>5</v>
      </c>
      <c r="AN88" s="47" t="str">
        <f t="shared" si="66"/>
        <v>35_5</v>
      </c>
      <c r="AO88" s="54">
        <v>2587</v>
      </c>
      <c r="AP88" s="466"/>
      <c r="AQ88" s="47">
        <v>35</v>
      </c>
      <c r="AR88" s="47">
        <f t="shared" si="90"/>
        <v>5</v>
      </c>
      <c r="AS88" s="54">
        <v>17</v>
      </c>
      <c r="AT88" s="47">
        <f t="shared" si="67"/>
        <v>5</v>
      </c>
      <c r="AU88" s="47" t="str">
        <f t="shared" si="68"/>
        <v>35_5</v>
      </c>
      <c r="AV88" s="54">
        <v>2737</v>
      </c>
      <c r="AW88" s="466"/>
      <c r="AX88" s="47">
        <v>35</v>
      </c>
      <c r="AY88" s="47">
        <f t="shared" si="91"/>
        <v>5</v>
      </c>
      <c r="AZ88" s="54">
        <v>17</v>
      </c>
      <c r="BA88" s="47">
        <f t="shared" si="69"/>
        <v>5</v>
      </c>
      <c r="BB88" s="47" t="str">
        <f t="shared" si="70"/>
        <v>35_5</v>
      </c>
      <c r="BC88" s="54">
        <v>2797</v>
      </c>
      <c r="BD88" s="466"/>
      <c r="BE88" s="47">
        <v>35</v>
      </c>
      <c r="BF88" s="47">
        <f t="shared" si="92"/>
        <v>5</v>
      </c>
      <c r="BG88" s="54">
        <v>17</v>
      </c>
      <c r="BH88" s="47">
        <f t="shared" si="71"/>
        <v>5</v>
      </c>
      <c r="BI88" s="47" t="str">
        <f t="shared" si="72"/>
        <v>35_5</v>
      </c>
      <c r="BJ88" s="132">
        <v>2917</v>
      </c>
      <c r="BK88" s="132"/>
      <c r="BL88" s="47">
        <v>35</v>
      </c>
      <c r="BM88" s="47">
        <f t="shared" si="93"/>
        <v>5</v>
      </c>
      <c r="BN88" s="54">
        <v>17</v>
      </c>
      <c r="BO88" s="47">
        <f t="shared" si="73"/>
        <v>5</v>
      </c>
      <c r="BP88" s="47" t="str">
        <f t="shared" si="74"/>
        <v>35_5</v>
      </c>
      <c r="BQ88" s="612">
        <v>2917.4730996941466</v>
      </c>
      <c r="BR88" s="610"/>
      <c r="BS88" s="47">
        <v>35</v>
      </c>
      <c r="BT88" s="47">
        <f t="shared" si="94"/>
        <v>5</v>
      </c>
      <c r="BU88" s="54">
        <v>17</v>
      </c>
      <c r="BV88" s="47">
        <f t="shared" si="75"/>
        <v>5</v>
      </c>
      <c r="BW88" s="47" t="str">
        <f t="shared" si="76"/>
        <v>35_5</v>
      </c>
      <c r="BX88" s="612">
        <v>2946.6478306910881</v>
      </c>
      <c r="BY88" s="612"/>
      <c r="BZ88" s="47">
        <v>35</v>
      </c>
      <c r="CA88" s="47">
        <f t="shared" si="95"/>
        <v>5</v>
      </c>
      <c r="CB88" s="54">
        <v>17</v>
      </c>
      <c r="CC88" s="47">
        <f t="shared" si="77"/>
        <v>5</v>
      </c>
      <c r="CD88" s="47" t="str">
        <f t="shared" si="78"/>
        <v>35_5</v>
      </c>
      <c r="CE88" s="612">
        <v>3012.9474068816376</v>
      </c>
      <c r="CF88" s="132"/>
      <c r="CG88" s="47">
        <v>35</v>
      </c>
      <c r="CH88" s="47">
        <f t="shared" si="96"/>
        <v>5</v>
      </c>
      <c r="CI88" s="54">
        <v>17</v>
      </c>
      <c r="CJ88" s="47">
        <f t="shared" si="79"/>
        <v>5</v>
      </c>
      <c r="CK88" s="47" t="str">
        <f t="shared" si="80"/>
        <v>35_5</v>
      </c>
      <c r="CL88" s="132">
        <f t="shared" si="86"/>
        <v>2917.4730996941466</v>
      </c>
      <c r="CM88" s="132">
        <f t="shared" si="87"/>
        <v>2946.6478306910881</v>
      </c>
      <c r="CN88" s="132">
        <f t="shared" si="83"/>
        <v>3012.9474068816376</v>
      </c>
      <c r="CO88" s="132">
        <f t="shared" si="84"/>
        <v>2937.5854298751633</v>
      </c>
      <c r="CP88" s="42">
        <f t="shared" si="85"/>
        <v>18.8306758325331</v>
      </c>
      <c r="CQ88" s="5"/>
      <c r="CR88" s="5"/>
      <c r="CS88" s="5"/>
      <c r="CT88" s="5"/>
      <c r="CU88" s="5"/>
      <c r="CV88" s="5"/>
      <c r="CW88" s="5"/>
      <c r="CX88" s="5"/>
      <c r="CY88" s="5"/>
      <c r="CZ88" s="5"/>
      <c r="DA88" s="5"/>
      <c r="DB88" s="5"/>
      <c r="DC88" s="5"/>
      <c r="DD88" s="5"/>
      <c r="DE88" s="5"/>
      <c r="DF88" s="5"/>
      <c r="DG88" s="6"/>
    </row>
    <row r="89" spans="1:111" x14ac:dyDescent="0.25">
      <c r="A89" s="47">
        <v>35</v>
      </c>
      <c r="B89" s="54">
        <v>5</v>
      </c>
      <c r="C89" s="54">
        <v>17</v>
      </c>
      <c r="D89" s="47">
        <f t="shared" si="81"/>
        <v>5</v>
      </c>
      <c r="E89" s="47" t="str">
        <f t="shared" si="82"/>
        <v>35_5</v>
      </c>
      <c r="F89" s="54">
        <v>2346</v>
      </c>
      <c r="G89" s="1"/>
      <c r="H89" s="47">
        <v>35</v>
      </c>
      <c r="I89" s="54">
        <v>5</v>
      </c>
      <c r="J89" s="54">
        <v>17</v>
      </c>
      <c r="K89" s="47">
        <f t="shared" si="57"/>
        <v>5</v>
      </c>
      <c r="L89" s="47" t="str">
        <f t="shared" si="58"/>
        <v>35_5</v>
      </c>
      <c r="M89" s="54">
        <v>2417</v>
      </c>
      <c r="N89" s="75"/>
      <c r="O89" s="47">
        <v>35</v>
      </c>
      <c r="P89" s="54">
        <v>5</v>
      </c>
      <c r="Q89" s="54">
        <v>17</v>
      </c>
      <c r="R89" s="47">
        <f t="shared" si="59"/>
        <v>5</v>
      </c>
      <c r="S89" s="47" t="str">
        <f t="shared" si="60"/>
        <v>35_5</v>
      </c>
      <c r="T89" s="54">
        <v>2467</v>
      </c>
      <c r="U89" s="5"/>
      <c r="V89" s="47">
        <v>35</v>
      </c>
      <c r="W89" s="54">
        <v>6</v>
      </c>
      <c r="X89" s="54">
        <v>18</v>
      </c>
      <c r="Y89" s="47">
        <f t="shared" si="61"/>
        <v>6</v>
      </c>
      <c r="Z89" s="47" t="str">
        <f t="shared" si="62"/>
        <v>35_6</v>
      </c>
      <c r="AA89" s="54">
        <v>2540</v>
      </c>
      <c r="AB89" s="5"/>
      <c r="AC89" s="47">
        <v>35</v>
      </c>
      <c r="AD89" s="47">
        <f t="shared" si="88"/>
        <v>6</v>
      </c>
      <c r="AE89" s="54">
        <v>18</v>
      </c>
      <c r="AF89" s="47">
        <f t="shared" si="63"/>
        <v>6</v>
      </c>
      <c r="AG89" s="47" t="str">
        <f t="shared" si="64"/>
        <v>35_6</v>
      </c>
      <c r="AH89" s="54">
        <v>2600</v>
      </c>
      <c r="AI89" s="75"/>
      <c r="AJ89" s="47">
        <v>35</v>
      </c>
      <c r="AK89" s="47">
        <f t="shared" si="89"/>
        <v>6</v>
      </c>
      <c r="AL89" s="54">
        <v>18</v>
      </c>
      <c r="AM89" s="47">
        <f t="shared" si="65"/>
        <v>6</v>
      </c>
      <c r="AN89" s="47" t="str">
        <f t="shared" si="66"/>
        <v>35_6</v>
      </c>
      <c r="AO89" s="54">
        <v>2660</v>
      </c>
      <c r="AP89" s="466"/>
      <c r="AQ89" s="47">
        <v>35</v>
      </c>
      <c r="AR89" s="47">
        <f t="shared" si="90"/>
        <v>6</v>
      </c>
      <c r="AS89" s="54">
        <v>18</v>
      </c>
      <c r="AT89" s="47">
        <f t="shared" si="67"/>
        <v>6</v>
      </c>
      <c r="AU89" s="47" t="str">
        <f t="shared" si="68"/>
        <v>35_6</v>
      </c>
      <c r="AV89" s="54">
        <v>2810</v>
      </c>
      <c r="AW89" s="466"/>
      <c r="AX89" s="47">
        <v>35</v>
      </c>
      <c r="AY89" s="47">
        <f t="shared" si="91"/>
        <v>6</v>
      </c>
      <c r="AZ89" s="54">
        <v>18</v>
      </c>
      <c r="BA89" s="47">
        <f t="shared" si="69"/>
        <v>6</v>
      </c>
      <c r="BB89" s="47" t="str">
        <f t="shared" si="70"/>
        <v>35_6</v>
      </c>
      <c r="BC89" s="54">
        <v>2870</v>
      </c>
      <c r="BD89" s="466"/>
      <c r="BE89" s="47">
        <v>35</v>
      </c>
      <c r="BF89" s="47">
        <f t="shared" si="92"/>
        <v>6</v>
      </c>
      <c r="BG89" s="54">
        <v>18</v>
      </c>
      <c r="BH89" s="47">
        <f t="shared" si="71"/>
        <v>6</v>
      </c>
      <c r="BI89" s="47" t="str">
        <f t="shared" si="72"/>
        <v>35_6</v>
      </c>
      <c r="BJ89" s="132">
        <v>2990</v>
      </c>
      <c r="BK89" s="132"/>
      <c r="BL89" s="47">
        <v>35</v>
      </c>
      <c r="BM89" s="47">
        <f t="shared" si="93"/>
        <v>6</v>
      </c>
      <c r="BN89" s="54">
        <v>18</v>
      </c>
      <c r="BO89" s="47">
        <f t="shared" si="73"/>
        <v>6</v>
      </c>
      <c r="BP89" s="47" t="str">
        <f t="shared" si="74"/>
        <v>35_6</v>
      </c>
      <c r="BQ89" s="612">
        <v>2989.707841135626</v>
      </c>
      <c r="BR89" s="610"/>
      <c r="BS89" s="47">
        <v>35</v>
      </c>
      <c r="BT89" s="47">
        <f t="shared" si="94"/>
        <v>6</v>
      </c>
      <c r="BU89" s="54">
        <v>18</v>
      </c>
      <c r="BV89" s="47">
        <f t="shared" si="75"/>
        <v>6</v>
      </c>
      <c r="BW89" s="47" t="str">
        <f t="shared" si="76"/>
        <v>35_6</v>
      </c>
      <c r="BX89" s="612">
        <v>3019.6049195469823</v>
      </c>
      <c r="BY89" s="612"/>
      <c r="BZ89" s="47">
        <v>35</v>
      </c>
      <c r="CA89" s="47">
        <f t="shared" si="95"/>
        <v>6</v>
      </c>
      <c r="CB89" s="54">
        <v>18</v>
      </c>
      <c r="CC89" s="47">
        <f t="shared" si="77"/>
        <v>6</v>
      </c>
      <c r="CD89" s="47" t="str">
        <f t="shared" si="78"/>
        <v>35_6</v>
      </c>
      <c r="CE89" s="612">
        <v>3087.5460302367892</v>
      </c>
      <c r="CF89" s="132"/>
      <c r="CG89" s="47">
        <v>35</v>
      </c>
      <c r="CH89" s="47">
        <f t="shared" si="96"/>
        <v>6</v>
      </c>
      <c r="CI89" s="54">
        <v>18</v>
      </c>
      <c r="CJ89" s="47">
        <f t="shared" si="79"/>
        <v>6</v>
      </c>
      <c r="CK89" s="47" t="str">
        <f t="shared" si="80"/>
        <v>35_6</v>
      </c>
      <c r="CL89" s="132">
        <f t="shared" si="86"/>
        <v>2989.707841135626</v>
      </c>
      <c r="CM89" s="132">
        <f t="shared" si="87"/>
        <v>3019.6049195469823</v>
      </c>
      <c r="CN89" s="132">
        <f t="shared" si="83"/>
        <v>3087.5460302367892</v>
      </c>
      <c r="CO89" s="132">
        <f t="shared" si="84"/>
        <v>3010.3181395654547</v>
      </c>
      <c r="CP89" s="42">
        <f t="shared" si="85"/>
        <v>19.296911151060606</v>
      </c>
      <c r="CQ89" s="5"/>
      <c r="CR89" s="5"/>
      <c r="CS89" s="5"/>
      <c r="CT89" s="5"/>
      <c r="CU89" s="5"/>
      <c r="CV89" s="5"/>
      <c r="CW89" s="5"/>
      <c r="CX89" s="5"/>
      <c r="CY89" s="5"/>
      <c r="CZ89" s="5"/>
      <c r="DA89" s="5"/>
      <c r="DB89" s="5"/>
      <c r="DC89" s="5"/>
      <c r="DD89" s="5"/>
      <c r="DE89" s="5"/>
      <c r="DF89" s="5"/>
      <c r="DG89" s="6"/>
    </row>
    <row r="90" spans="1:111" x14ac:dyDescent="0.25">
      <c r="A90" s="47">
        <v>35</v>
      </c>
      <c r="B90" s="54">
        <v>6</v>
      </c>
      <c r="C90" s="54">
        <v>18</v>
      </c>
      <c r="D90" s="47">
        <f t="shared" si="81"/>
        <v>6</v>
      </c>
      <c r="E90" s="47" t="str">
        <f t="shared" si="82"/>
        <v>35_6</v>
      </c>
      <c r="F90" s="54">
        <v>2415</v>
      </c>
      <c r="G90" s="1"/>
      <c r="H90" s="47">
        <v>35</v>
      </c>
      <c r="I90" s="54">
        <v>6</v>
      </c>
      <c r="J90" s="54">
        <v>18</v>
      </c>
      <c r="K90" s="47">
        <f t="shared" si="57"/>
        <v>6</v>
      </c>
      <c r="L90" s="47" t="str">
        <f t="shared" si="58"/>
        <v>35_6</v>
      </c>
      <c r="M90" s="54">
        <v>2487</v>
      </c>
      <c r="N90" s="75"/>
      <c r="O90" s="47">
        <v>35</v>
      </c>
      <c r="P90" s="54">
        <v>6</v>
      </c>
      <c r="Q90" s="54">
        <v>18</v>
      </c>
      <c r="R90" s="47">
        <f t="shared" si="59"/>
        <v>6</v>
      </c>
      <c r="S90" s="47" t="str">
        <f t="shared" si="60"/>
        <v>35_6</v>
      </c>
      <c r="T90" s="54">
        <v>2540</v>
      </c>
      <c r="U90" s="5"/>
      <c r="V90" s="47">
        <v>35</v>
      </c>
      <c r="W90" s="54">
        <v>7</v>
      </c>
      <c r="X90" s="54">
        <v>19</v>
      </c>
      <c r="Y90" s="47">
        <f t="shared" si="61"/>
        <v>7</v>
      </c>
      <c r="Z90" s="47" t="str">
        <f t="shared" si="62"/>
        <v>35_7</v>
      </c>
      <c r="AA90" s="54">
        <v>2607</v>
      </c>
      <c r="AB90" s="5"/>
      <c r="AC90" s="47">
        <v>35</v>
      </c>
      <c r="AD90" s="47">
        <f t="shared" si="88"/>
        <v>7</v>
      </c>
      <c r="AE90" s="54">
        <v>19</v>
      </c>
      <c r="AF90" s="47">
        <f t="shared" si="63"/>
        <v>7</v>
      </c>
      <c r="AG90" s="47" t="str">
        <f t="shared" si="64"/>
        <v>35_7</v>
      </c>
      <c r="AH90" s="54">
        <v>2667</v>
      </c>
      <c r="AI90" s="75"/>
      <c r="AJ90" s="47">
        <v>35</v>
      </c>
      <c r="AK90" s="47">
        <f t="shared" si="89"/>
        <v>7</v>
      </c>
      <c r="AL90" s="54">
        <v>19</v>
      </c>
      <c r="AM90" s="47">
        <f t="shared" si="65"/>
        <v>7</v>
      </c>
      <c r="AN90" s="47" t="str">
        <f t="shared" si="66"/>
        <v>35_7</v>
      </c>
      <c r="AO90" s="54">
        <v>2727</v>
      </c>
      <c r="AP90" s="466"/>
      <c r="AQ90" s="47">
        <v>35</v>
      </c>
      <c r="AR90" s="47">
        <f t="shared" si="90"/>
        <v>7</v>
      </c>
      <c r="AS90" s="54">
        <v>19</v>
      </c>
      <c r="AT90" s="47">
        <f t="shared" si="67"/>
        <v>7</v>
      </c>
      <c r="AU90" s="47" t="str">
        <f t="shared" si="68"/>
        <v>35_7</v>
      </c>
      <c r="AV90" s="54">
        <v>2877</v>
      </c>
      <c r="AW90" s="466"/>
      <c r="AX90" s="47">
        <v>35</v>
      </c>
      <c r="AY90" s="47">
        <f t="shared" si="91"/>
        <v>7</v>
      </c>
      <c r="AZ90" s="54">
        <v>19</v>
      </c>
      <c r="BA90" s="47">
        <f t="shared" si="69"/>
        <v>7</v>
      </c>
      <c r="BB90" s="47" t="str">
        <f t="shared" si="70"/>
        <v>35_7</v>
      </c>
      <c r="BC90" s="54">
        <v>2937</v>
      </c>
      <c r="BD90" s="466"/>
      <c r="BE90" s="47">
        <v>35</v>
      </c>
      <c r="BF90" s="47">
        <f t="shared" si="92"/>
        <v>7</v>
      </c>
      <c r="BG90" s="54">
        <v>19</v>
      </c>
      <c r="BH90" s="47">
        <f t="shared" si="71"/>
        <v>7</v>
      </c>
      <c r="BI90" s="47" t="str">
        <f t="shared" si="72"/>
        <v>35_7</v>
      </c>
      <c r="BJ90" s="132">
        <v>3057</v>
      </c>
      <c r="BK90" s="132"/>
      <c r="BL90" s="47">
        <v>35</v>
      </c>
      <c r="BM90" s="47">
        <f t="shared" si="93"/>
        <v>7</v>
      </c>
      <c r="BN90" s="54">
        <v>19</v>
      </c>
      <c r="BO90" s="47">
        <f t="shared" si="73"/>
        <v>7</v>
      </c>
      <c r="BP90" s="47" t="str">
        <f t="shared" si="74"/>
        <v>35_7</v>
      </c>
      <c r="BQ90" s="612">
        <v>3057.0174865697313</v>
      </c>
      <c r="BR90" s="610"/>
      <c r="BS90" s="47">
        <v>35</v>
      </c>
      <c r="BT90" s="47">
        <f t="shared" si="94"/>
        <v>7</v>
      </c>
      <c r="BU90" s="54">
        <v>19</v>
      </c>
      <c r="BV90" s="47">
        <f t="shared" si="75"/>
        <v>7</v>
      </c>
      <c r="BW90" s="47" t="str">
        <f t="shared" si="76"/>
        <v>35_7</v>
      </c>
      <c r="BX90" s="612">
        <v>3087.5876614354288</v>
      </c>
      <c r="BY90" s="612"/>
      <c r="BZ90" s="47">
        <v>35</v>
      </c>
      <c r="CA90" s="47">
        <f t="shared" si="95"/>
        <v>7</v>
      </c>
      <c r="CB90" s="54">
        <v>19</v>
      </c>
      <c r="CC90" s="47">
        <f t="shared" si="77"/>
        <v>7</v>
      </c>
      <c r="CD90" s="47" t="str">
        <f t="shared" si="78"/>
        <v>35_7</v>
      </c>
      <c r="CE90" s="612">
        <v>3157.0583838177258</v>
      </c>
      <c r="CF90" s="132"/>
      <c r="CG90" s="47">
        <v>35</v>
      </c>
      <c r="CH90" s="47">
        <f t="shared" si="96"/>
        <v>7</v>
      </c>
      <c r="CI90" s="54">
        <v>19</v>
      </c>
      <c r="CJ90" s="47">
        <f t="shared" si="79"/>
        <v>7</v>
      </c>
      <c r="CK90" s="47" t="str">
        <f t="shared" si="80"/>
        <v>35_7</v>
      </c>
      <c r="CL90" s="132">
        <f t="shared" si="86"/>
        <v>3057.0174865697313</v>
      </c>
      <c r="CM90" s="132">
        <f t="shared" si="87"/>
        <v>3087.5876614354288</v>
      </c>
      <c r="CN90" s="132">
        <f t="shared" si="83"/>
        <v>3157.0583838177258</v>
      </c>
      <c r="CO90" s="132">
        <f t="shared" si="84"/>
        <v>3078.0918008677718</v>
      </c>
      <c r="CP90" s="42">
        <f t="shared" si="85"/>
        <v>19.731357697870333</v>
      </c>
      <c r="CQ90" s="5"/>
      <c r="CR90" s="5"/>
      <c r="CS90" s="5"/>
      <c r="CT90" s="5"/>
      <c r="CU90" s="5"/>
      <c r="CV90" s="5"/>
      <c r="CW90" s="5"/>
      <c r="CX90" s="5"/>
      <c r="CY90" s="5"/>
      <c r="CZ90" s="5"/>
      <c r="DA90" s="5"/>
      <c r="DB90" s="5"/>
      <c r="DC90" s="5"/>
      <c r="DD90" s="5"/>
      <c r="DE90" s="5"/>
      <c r="DF90" s="5"/>
      <c r="DG90" s="6"/>
    </row>
    <row r="91" spans="1:111" x14ac:dyDescent="0.25">
      <c r="A91" s="47">
        <v>35</v>
      </c>
      <c r="B91" s="54">
        <v>7</v>
      </c>
      <c r="C91" s="54">
        <v>19</v>
      </c>
      <c r="D91" s="47">
        <f t="shared" si="81"/>
        <v>7</v>
      </c>
      <c r="E91" s="47" t="str">
        <f t="shared" si="82"/>
        <v>35_7</v>
      </c>
      <c r="F91" s="54">
        <v>2479</v>
      </c>
      <c r="G91" s="1"/>
      <c r="H91" s="47">
        <v>35</v>
      </c>
      <c r="I91" s="54">
        <v>7</v>
      </c>
      <c r="J91" s="54">
        <v>19</v>
      </c>
      <c r="K91" s="47">
        <f t="shared" si="57"/>
        <v>7</v>
      </c>
      <c r="L91" s="47" t="str">
        <f t="shared" si="58"/>
        <v>35_7</v>
      </c>
      <c r="M91" s="54">
        <v>2553</v>
      </c>
      <c r="N91" s="75"/>
      <c r="O91" s="47">
        <v>35</v>
      </c>
      <c r="P91" s="54">
        <v>7</v>
      </c>
      <c r="Q91" s="54">
        <v>19</v>
      </c>
      <c r="R91" s="47">
        <f t="shared" si="59"/>
        <v>7</v>
      </c>
      <c r="S91" s="47" t="str">
        <f t="shared" si="60"/>
        <v>35_7</v>
      </c>
      <c r="T91" s="54">
        <v>2607</v>
      </c>
      <c r="U91" s="5"/>
      <c r="V91" s="47">
        <v>35</v>
      </c>
      <c r="W91" s="54">
        <v>8</v>
      </c>
      <c r="X91" s="54">
        <v>20</v>
      </c>
      <c r="Y91" s="47">
        <f t="shared" si="61"/>
        <v>8</v>
      </c>
      <c r="Z91" s="47" t="str">
        <f t="shared" si="62"/>
        <v>35_8</v>
      </c>
      <c r="AA91" s="54">
        <v>2677</v>
      </c>
      <c r="AB91" s="5"/>
      <c r="AC91" s="47">
        <v>35</v>
      </c>
      <c r="AD91" s="47">
        <f t="shared" si="88"/>
        <v>8</v>
      </c>
      <c r="AE91" s="54">
        <v>20</v>
      </c>
      <c r="AF91" s="47">
        <f t="shared" si="63"/>
        <v>8</v>
      </c>
      <c r="AG91" s="47" t="str">
        <f t="shared" si="64"/>
        <v>35_8</v>
      </c>
      <c r="AH91" s="54">
        <v>2737</v>
      </c>
      <c r="AI91" s="75"/>
      <c r="AJ91" s="47">
        <v>35</v>
      </c>
      <c r="AK91" s="47">
        <f t="shared" si="89"/>
        <v>8</v>
      </c>
      <c r="AL91" s="54">
        <v>20</v>
      </c>
      <c r="AM91" s="47">
        <f t="shared" si="65"/>
        <v>8</v>
      </c>
      <c r="AN91" s="47" t="str">
        <f t="shared" si="66"/>
        <v>35_8</v>
      </c>
      <c r="AO91" s="54">
        <v>2797</v>
      </c>
      <c r="AP91" s="466"/>
      <c r="AQ91" s="47">
        <v>35</v>
      </c>
      <c r="AR91" s="47">
        <f t="shared" si="90"/>
        <v>8</v>
      </c>
      <c r="AS91" s="54">
        <v>20</v>
      </c>
      <c r="AT91" s="47">
        <f t="shared" si="67"/>
        <v>8</v>
      </c>
      <c r="AU91" s="47" t="str">
        <f t="shared" si="68"/>
        <v>35_8</v>
      </c>
      <c r="AV91" s="54">
        <v>2947</v>
      </c>
      <c r="AW91" s="466"/>
      <c r="AX91" s="47">
        <v>35</v>
      </c>
      <c r="AY91" s="47">
        <f t="shared" si="91"/>
        <v>8</v>
      </c>
      <c r="AZ91" s="54">
        <v>20</v>
      </c>
      <c r="BA91" s="47">
        <f t="shared" si="69"/>
        <v>8</v>
      </c>
      <c r="BB91" s="47" t="str">
        <f t="shared" si="70"/>
        <v>35_8</v>
      </c>
      <c r="BC91" s="54">
        <v>3007</v>
      </c>
      <c r="BD91" s="466"/>
      <c r="BE91" s="47">
        <v>35</v>
      </c>
      <c r="BF91" s="47">
        <f t="shared" si="92"/>
        <v>8</v>
      </c>
      <c r="BG91" s="54">
        <v>20</v>
      </c>
      <c r="BH91" s="47">
        <f t="shared" si="71"/>
        <v>8</v>
      </c>
      <c r="BI91" s="47" t="str">
        <f t="shared" si="72"/>
        <v>35_8</v>
      </c>
      <c r="BJ91" s="132">
        <v>3127</v>
      </c>
      <c r="BK91" s="132"/>
      <c r="BL91" s="47">
        <v>35</v>
      </c>
      <c r="BM91" s="47">
        <f t="shared" si="93"/>
        <v>8</v>
      </c>
      <c r="BN91" s="54">
        <v>20</v>
      </c>
      <c r="BO91" s="47">
        <f t="shared" si="73"/>
        <v>8</v>
      </c>
      <c r="BP91" s="47" t="str">
        <f t="shared" si="74"/>
        <v>35_8</v>
      </c>
      <c r="BQ91" s="612">
        <v>3127.0612672078232</v>
      </c>
      <c r="BR91" s="610"/>
      <c r="BS91" s="47">
        <v>35</v>
      </c>
      <c r="BT91" s="47">
        <f t="shared" si="94"/>
        <v>8</v>
      </c>
      <c r="BU91" s="54">
        <v>20</v>
      </c>
      <c r="BV91" s="47">
        <f t="shared" si="75"/>
        <v>8</v>
      </c>
      <c r="BW91" s="47" t="str">
        <f t="shared" si="76"/>
        <v>35_8</v>
      </c>
      <c r="BX91" s="612">
        <v>3158.3318798799014</v>
      </c>
      <c r="BY91" s="612"/>
      <c r="BZ91" s="47">
        <v>35</v>
      </c>
      <c r="CA91" s="47">
        <f t="shared" si="95"/>
        <v>8</v>
      </c>
      <c r="CB91" s="54">
        <v>20</v>
      </c>
      <c r="CC91" s="47">
        <f t="shared" si="77"/>
        <v>8</v>
      </c>
      <c r="CD91" s="47" t="str">
        <f t="shared" si="78"/>
        <v>35_8</v>
      </c>
      <c r="CE91" s="612">
        <v>3229.3943471771991</v>
      </c>
      <c r="CF91" s="132"/>
      <c r="CG91" s="47">
        <v>35</v>
      </c>
      <c r="CH91" s="47">
        <f t="shared" si="96"/>
        <v>8</v>
      </c>
      <c r="CI91" s="54">
        <v>20</v>
      </c>
      <c r="CJ91" s="47">
        <f t="shared" si="79"/>
        <v>8</v>
      </c>
      <c r="CK91" s="47" t="str">
        <f t="shared" si="80"/>
        <v>35_8</v>
      </c>
      <c r="CL91" s="132">
        <f t="shared" si="86"/>
        <v>3127.0612672078232</v>
      </c>
      <c r="CM91" s="132">
        <f t="shared" si="87"/>
        <v>3158.3318798799014</v>
      </c>
      <c r="CN91" s="132">
        <f t="shared" si="83"/>
        <v>3229.3943471771991</v>
      </c>
      <c r="CO91" s="132">
        <f t="shared" si="84"/>
        <v>3148.6184458186372</v>
      </c>
      <c r="CP91" s="42">
        <f t="shared" si="85"/>
        <v>20.183451575760493</v>
      </c>
      <c r="CQ91" s="5"/>
      <c r="CR91" s="5"/>
      <c r="CS91" s="5"/>
      <c r="CT91" s="5"/>
      <c r="CU91" s="5"/>
      <c r="CV91" s="5"/>
      <c r="CW91" s="5"/>
      <c r="CX91" s="5"/>
      <c r="CY91" s="5"/>
      <c r="CZ91" s="5"/>
      <c r="DA91" s="5"/>
      <c r="DB91" s="5"/>
      <c r="DC91" s="5"/>
      <c r="DD91" s="5"/>
      <c r="DE91" s="5"/>
      <c r="DF91" s="5"/>
      <c r="DG91" s="6"/>
    </row>
    <row r="92" spans="1:111" x14ac:dyDescent="0.25">
      <c r="A92" s="47">
        <v>35</v>
      </c>
      <c r="B92" s="54">
        <v>8</v>
      </c>
      <c r="C92" s="54">
        <v>20</v>
      </c>
      <c r="D92" s="47">
        <f t="shared" si="81"/>
        <v>8</v>
      </c>
      <c r="E92" s="47" t="str">
        <f t="shared" si="82"/>
        <v>35_8</v>
      </c>
      <c r="F92" s="54">
        <v>2545</v>
      </c>
      <c r="G92" s="1"/>
      <c r="H92" s="47">
        <v>35</v>
      </c>
      <c r="I92" s="54">
        <v>8</v>
      </c>
      <c r="J92" s="54">
        <v>20</v>
      </c>
      <c r="K92" s="47">
        <f t="shared" si="57"/>
        <v>8</v>
      </c>
      <c r="L92" s="47" t="str">
        <f t="shared" si="58"/>
        <v>35_8</v>
      </c>
      <c r="M92" s="54">
        <v>2622</v>
      </c>
      <c r="N92" s="75"/>
      <c r="O92" s="47">
        <v>35</v>
      </c>
      <c r="P92" s="54">
        <v>8</v>
      </c>
      <c r="Q92" s="54">
        <v>20</v>
      </c>
      <c r="R92" s="47">
        <f t="shared" si="59"/>
        <v>8</v>
      </c>
      <c r="S92" s="47" t="str">
        <f t="shared" si="60"/>
        <v>35_8</v>
      </c>
      <c r="T92" s="54">
        <v>2677</v>
      </c>
      <c r="U92" s="5"/>
      <c r="V92" s="47">
        <v>35</v>
      </c>
      <c r="W92" s="54">
        <v>9</v>
      </c>
      <c r="X92" s="54">
        <v>21</v>
      </c>
      <c r="Y92" s="47">
        <f t="shared" si="61"/>
        <v>9</v>
      </c>
      <c r="Z92" s="47" t="str">
        <f t="shared" si="62"/>
        <v>35_9</v>
      </c>
      <c r="AA92" s="54">
        <v>2746</v>
      </c>
      <c r="AB92" s="5"/>
      <c r="AC92" s="47">
        <v>35</v>
      </c>
      <c r="AD92" s="47">
        <f t="shared" si="88"/>
        <v>9</v>
      </c>
      <c r="AE92" s="54">
        <v>21</v>
      </c>
      <c r="AF92" s="47">
        <f t="shared" si="63"/>
        <v>9</v>
      </c>
      <c r="AG92" s="47" t="str">
        <f t="shared" si="64"/>
        <v>35_9</v>
      </c>
      <c r="AH92" s="54">
        <v>2806</v>
      </c>
      <c r="AI92" s="75"/>
      <c r="AJ92" s="47">
        <v>35</v>
      </c>
      <c r="AK92" s="47">
        <f t="shared" si="89"/>
        <v>9</v>
      </c>
      <c r="AL92" s="54">
        <v>21</v>
      </c>
      <c r="AM92" s="47">
        <f t="shared" si="65"/>
        <v>9</v>
      </c>
      <c r="AN92" s="47" t="str">
        <f t="shared" si="66"/>
        <v>35_9</v>
      </c>
      <c r="AO92" s="54">
        <v>2866</v>
      </c>
      <c r="AP92" s="466"/>
      <c r="AQ92" s="47">
        <v>35</v>
      </c>
      <c r="AR92" s="47">
        <f t="shared" si="90"/>
        <v>9</v>
      </c>
      <c r="AS92" s="54">
        <v>21</v>
      </c>
      <c r="AT92" s="47">
        <f t="shared" si="67"/>
        <v>9</v>
      </c>
      <c r="AU92" s="47" t="str">
        <f t="shared" si="68"/>
        <v>35_9</v>
      </c>
      <c r="AV92" s="54">
        <v>3016</v>
      </c>
      <c r="AW92" s="466"/>
      <c r="AX92" s="47">
        <v>35</v>
      </c>
      <c r="AY92" s="47">
        <f t="shared" si="91"/>
        <v>9</v>
      </c>
      <c r="AZ92" s="54">
        <v>21</v>
      </c>
      <c r="BA92" s="47">
        <f t="shared" si="69"/>
        <v>9</v>
      </c>
      <c r="BB92" s="47" t="str">
        <f t="shared" si="70"/>
        <v>35_9</v>
      </c>
      <c r="BC92" s="54">
        <v>3076</v>
      </c>
      <c r="BD92" s="466"/>
      <c r="BE92" s="47">
        <v>35</v>
      </c>
      <c r="BF92" s="47">
        <f t="shared" si="92"/>
        <v>9</v>
      </c>
      <c r="BG92" s="54">
        <v>21</v>
      </c>
      <c r="BH92" s="47">
        <f t="shared" si="71"/>
        <v>9</v>
      </c>
      <c r="BI92" s="47" t="str">
        <f t="shared" si="72"/>
        <v>35_9</v>
      </c>
      <c r="BJ92" s="132">
        <v>3199</v>
      </c>
      <c r="BK92" s="132"/>
      <c r="BL92" s="47">
        <v>35</v>
      </c>
      <c r="BM92" s="47">
        <f t="shared" si="93"/>
        <v>9</v>
      </c>
      <c r="BN92" s="54">
        <v>21</v>
      </c>
      <c r="BO92" s="47">
        <f t="shared" si="73"/>
        <v>9</v>
      </c>
      <c r="BP92" s="47" t="str">
        <f t="shared" si="74"/>
        <v>35_9</v>
      </c>
      <c r="BQ92" s="612">
        <v>3199.0980783766845</v>
      </c>
      <c r="BR92" s="610"/>
      <c r="BS92" s="47">
        <v>35</v>
      </c>
      <c r="BT92" s="47">
        <f t="shared" si="94"/>
        <v>9</v>
      </c>
      <c r="BU92" s="54">
        <v>21</v>
      </c>
      <c r="BV92" s="47">
        <f t="shared" si="75"/>
        <v>9</v>
      </c>
      <c r="BW92" s="47" t="str">
        <f t="shared" si="76"/>
        <v>35_9</v>
      </c>
      <c r="BX92" s="612">
        <v>3231.0890591604516</v>
      </c>
      <c r="BY92" s="612"/>
      <c r="BZ92" s="47">
        <v>35</v>
      </c>
      <c r="CA92" s="47">
        <f t="shared" si="95"/>
        <v>9</v>
      </c>
      <c r="CB92" s="54">
        <v>21</v>
      </c>
      <c r="CC92" s="47">
        <f t="shared" si="77"/>
        <v>9</v>
      </c>
      <c r="CD92" s="47" t="str">
        <f t="shared" si="78"/>
        <v>35_9</v>
      </c>
      <c r="CE92" s="612">
        <v>3303.7885629915618</v>
      </c>
      <c r="CF92" s="132"/>
      <c r="CG92" s="47">
        <v>35</v>
      </c>
      <c r="CH92" s="47">
        <f t="shared" si="96"/>
        <v>9</v>
      </c>
      <c r="CI92" s="54">
        <v>21</v>
      </c>
      <c r="CJ92" s="47">
        <f t="shared" si="79"/>
        <v>9</v>
      </c>
      <c r="CK92" s="47" t="str">
        <f t="shared" si="80"/>
        <v>35_9</v>
      </c>
      <c r="CL92" s="132">
        <f t="shared" si="86"/>
        <v>3199.0980783766845</v>
      </c>
      <c r="CM92" s="132">
        <f t="shared" si="87"/>
        <v>3231.0890591604516</v>
      </c>
      <c r="CN92" s="132">
        <f t="shared" si="83"/>
        <v>3303.7885629915618</v>
      </c>
      <c r="CO92" s="132">
        <f t="shared" si="84"/>
        <v>3221.1518607544936</v>
      </c>
      <c r="CP92" s="42">
        <f t="shared" si="85"/>
        <v>20.648409363810856</v>
      </c>
      <c r="CQ92" s="5"/>
      <c r="CR92" s="5"/>
      <c r="CS92" s="5"/>
      <c r="CT92" s="5"/>
      <c r="CU92" s="5"/>
      <c r="CV92" s="5"/>
      <c r="CW92" s="5"/>
      <c r="CX92" s="5"/>
      <c r="CY92" s="5"/>
      <c r="CZ92" s="5"/>
      <c r="DA92" s="5"/>
      <c r="DB92" s="5"/>
      <c r="DC92" s="5"/>
      <c r="DD92" s="5"/>
      <c r="DE92" s="5"/>
      <c r="DF92" s="5"/>
      <c r="DG92" s="6"/>
    </row>
    <row r="93" spans="1:111" x14ac:dyDescent="0.25">
      <c r="A93" s="47">
        <v>35</v>
      </c>
      <c r="B93" s="54">
        <v>9</v>
      </c>
      <c r="C93" s="54">
        <v>21</v>
      </c>
      <c r="D93" s="47">
        <f t="shared" si="81"/>
        <v>9</v>
      </c>
      <c r="E93" s="47" t="str">
        <f t="shared" si="82"/>
        <v>35_9</v>
      </c>
      <c r="F93" s="54">
        <v>2611</v>
      </c>
      <c r="G93" s="1"/>
      <c r="H93" s="47">
        <v>35</v>
      </c>
      <c r="I93" s="54">
        <v>9</v>
      </c>
      <c r="J93" s="54">
        <v>21</v>
      </c>
      <c r="K93" s="47">
        <f t="shared" si="57"/>
        <v>9</v>
      </c>
      <c r="L93" s="47" t="str">
        <f t="shared" si="58"/>
        <v>35_9</v>
      </c>
      <c r="M93" s="54">
        <v>2689</v>
      </c>
      <c r="N93" s="75"/>
      <c r="O93" s="47">
        <v>35</v>
      </c>
      <c r="P93" s="54">
        <v>9</v>
      </c>
      <c r="Q93" s="54">
        <v>21</v>
      </c>
      <c r="R93" s="47">
        <f t="shared" si="59"/>
        <v>9</v>
      </c>
      <c r="S93" s="47" t="str">
        <f t="shared" si="60"/>
        <v>35_9</v>
      </c>
      <c r="T93" s="54">
        <v>2746</v>
      </c>
      <c r="U93" s="5"/>
      <c r="V93" s="47">
        <v>35</v>
      </c>
      <c r="W93" s="54">
        <v>10</v>
      </c>
      <c r="X93" s="54">
        <v>22</v>
      </c>
      <c r="Y93" s="47">
        <f t="shared" si="61"/>
        <v>10</v>
      </c>
      <c r="Z93" s="47" t="str">
        <f t="shared" si="62"/>
        <v>35_10</v>
      </c>
      <c r="AA93" s="54">
        <v>2815</v>
      </c>
      <c r="AB93" s="5"/>
      <c r="AC93" s="47">
        <v>35</v>
      </c>
      <c r="AD93" s="47">
        <f t="shared" si="88"/>
        <v>10</v>
      </c>
      <c r="AE93" s="54">
        <v>22</v>
      </c>
      <c r="AF93" s="47">
        <f t="shared" si="63"/>
        <v>10</v>
      </c>
      <c r="AG93" s="47" t="str">
        <f t="shared" si="64"/>
        <v>35_10</v>
      </c>
      <c r="AH93" s="54">
        <v>2875</v>
      </c>
      <c r="AI93" s="75"/>
      <c r="AJ93" s="47">
        <v>35</v>
      </c>
      <c r="AK93" s="47">
        <f t="shared" si="89"/>
        <v>10</v>
      </c>
      <c r="AL93" s="54">
        <v>22</v>
      </c>
      <c r="AM93" s="47">
        <f t="shared" si="65"/>
        <v>10</v>
      </c>
      <c r="AN93" s="47" t="str">
        <f t="shared" si="66"/>
        <v>35_10</v>
      </c>
      <c r="AO93" s="54">
        <v>2935</v>
      </c>
      <c r="AP93" s="466"/>
      <c r="AQ93" s="47">
        <v>35</v>
      </c>
      <c r="AR93" s="47">
        <f t="shared" si="90"/>
        <v>10</v>
      </c>
      <c r="AS93" s="54">
        <v>22</v>
      </c>
      <c r="AT93" s="47">
        <f t="shared" si="67"/>
        <v>10</v>
      </c>
      <c r="AU93" s="47" t="str">
        <f t="shared" si="68"/>
        <v>35_10</v>
      </c>
      <c r="AV93" s="54">
        <v>3085</v>
      </c>
      <c r="AW93" s="466"/>
      <c r="AX93" s="47">
        <v>35</v>
      </c>
      <c r="AY93" s="47">
        <f t="shared" si="91"/>
        <v>10</v>
      </c>
      <c r="AZ93" s="54">
        <v>22</v>
      </c>
      <c r="BA93" s="47">
        <f t="shared" si="69"/>
        <v>10</v>
      </c>
      <c r="BB93" s="47" t="str">
        <f t="shared" si="70"/>
        <v>35_10</v>
      </c>
      <c r="BC93" s="54">
        <v>3146</v>
      </c>
      <c r="BD93" s="466"/>
      <c r="BE93" s="47">
        <v>35</v>
      </c>
      <c r="BF93" s="47">
        <f t="shared" si="92"/>
        <v>10</v>
      </c>
      <c r="BG93" s="54">
        <v>22</v>
      </c>
      <c r="BH93" s="47">
        <f t="shared" si="71"/>
        <v>10</v>
      </c>
      <c r="BI93" s="47" t="str">
        <f t="shared" si="72"/>
        <v>35_10</v>
      </c>
      <c r="BJ93" s="132">
        <v>3272</v>
      </c>
      <c r="BK93" s="132"/>
      <c r="BL93" s="47">
        <v>35</v>
      </c>
      <c r="BM93" s="47">
        <f t="shared" si="93"/>
        <v>10</v>
      </c>
      <c r="BN93" s="54">
        <v>22</v>
      </c>
      <c r="BO93" s="47">
        <f t="shared" si="73"/>
        <v>10</v>
      </c>
      <c r="BP93" s="47" t="str">
        <f t="shared" si="74"/>
        <v>35_10</v>
      </c>
      <c r="BQ93" s="612">
        <v>3272.2416642013909</v>
      </c>
      <c r="BR93" s="610"/>
      <c r="BS93" s="47">
        <v>35</v>
      </c>
      <c r="BT93" s="47">
        <f t="shared" si="94"/>
        <v>10</v>
      </c>
      <c r="BU93" s="54">
        <v>22</v>
      </c>
      <c r="BV93" s="47">
        <f t="shared" si="75"/>
        <v>10</v>
      </c>
      <c r="BW93" s="47" t="str">
        <f t="shared" si="76"/>
        <v>35_10</v>
      </c>
      <c r="BX93" s="612">
        <v>3304.9640808434046</v>
      </c>
      <c r="BY93" s="612"/>
      <c r="BZ93" s="47">
        <v>35</v>
      </c>
      <c r="CA93" s="47">
        <f t="shared" si="95"/>
        <v>10</v>
      </c>
      <c r="CB93" s="54">
        <v>22</v>
      </c>
      <c r="CC93" s="47">
        <f t="shared" si="77"/>
        <v>10</v>
      </c>
      <c r="CD93" s="47" t="str">
        <f t="shared" si="78"/>
        <v>35_10</v>
      </c>
      <c r="CE93" s="612">
        <v>3379.325772662381</v>
      </c>
      <c r="CF93" s="132"/>
      <c r="CG93" s="47">
        <v>35</v>
      </c>
      <c r="CH93" s="47">
        <f t="shared" si="96"/>
        <v>10</v>
      </c>
      <c r="CI93" s="54">
        <v>22</v>
      </c>
      <c r="CJ93" s="47">
        <f t="shared" si="79"/>
        <v>10</v>
      </c>
      <c r="CK93" s="47" t="str">
        <f t="shared" si="80"/>
        <v>35_10</v>
      </c>
      <c r="CL93" s="132">
        <f t="shared" si="86"/>
        <v>3272.2416642013909</v>
      </c>
      <c r="CM93" s="132">
        <f t="shared" si="87"/>
        <v>3304.9640808434046</v>
      </c>
      <c r="CN93" s="132">
        <f t="shared" si="83"/>
        <v>3379.325772662381</v>
      </c>
      <c r="CO93" s="132">
        <f t="shared" si="84"/>
        <v>3294.7996801739791</v>
      </c>
      <c r="CP93" s="42">
        <f t="shared" si="85"/>
        <v>21.120510770346019</v>
      </c>
      <c r="CQ93" s="5"/>
      <c r="CR93" s="5"/>
      <c r="CS93" s="5"/>
      <c r="CT93" s="5"/>
      <c r="CU93" s="5"/>
      <c r="CV93" s="5"/>
      <c r="CW93" s="5"/>
      <c r="CX93" s="5"/>
      <c r="CY93" s="5"/>
      <c r="CZ93" s="5"/>
      <c r="DA93" s="5"/>
      <c r="DB93" s="5"/>
      <c r="DC93" s="5"/>
      <c r="DD93" s="5"/>
      <c r="DE93" s="5"/>
      <c r="DF93" s="5"/>
      <c r="DG93" s="6"/>
    </row>
    <row r="94" spans="1:111" x14ac:dyDescent="0.25">
      <c r="A94" s="47">
        <v>35</v>
      </c>
      <c r="B94" s="54">
        <v>10</v>
      </c>
      <c r="C94" s="54">
        <v>22</v>
      </c>
      <c r="D94" s="47">
        <f t="shared" si="81"/>
        <v>10</v>
      </c>
      <c r="E94" s="47" t="str">
        <f t="shared" si="82"/>
        <v>35_10</v>
      </c>
      <c r="F94" s="54">
        <v>2677</v>
      </c>
      <c r="G94" s="1"/>
      <c r="H94" s="47">
        <v>35</v>
      </c>
      <c r="I94" s="54">
        <v>10</v>
      </c>
      <c r="J94" s="54">
        <v>22</v>
      </c>
      <c r="K94" s="47">
        <f t="shared" si="57"/>
        <v>10</v>
      </c>
      <c r="L94" s="47" t="str">
        <f t="shared" si="58"/>
        <v>35_10</v>
      </c>
      <c r="M94" s="54">
        <v>2757</v>
      </c>
      <c r="N94" s="75"/>
      <c r="O94" s="47">
        <v>35</v>
      </c>
      <c r="P94" s="54">
        <v>10</v>
      </c>
      <c r="Q94" s="54">
        <v>22</v>
      </c>
      <c r="R94" s="47">
        <f t="shared" si="59"/>
        <v>10</v>
      </c>
      <c r="S94" s="47" t="str">
        <f t="shared" si="60"/>
        <v>35_10</v>
      </c>
      <c r="T94" s="54">
        <v>2815</v>
      </c>
      <c r="U94" s="5"/>
      <c r="V94" s="47">
        <v>35</v>
      </c>
      <c r="W94" s="54">
        <v>11</v>
      </c>
      <c r="X94" s="54">
        <v>23</v>
      </c>
      <c r="Y94" s="47">
        <f t="shared" si="61"/>
        <v>11</v>
      </c>
      <c r="Z94" s="47" t="str">
        <f t="shared" si="62"/>
        <v>35_11</v>
      </c>
      <c r="AA94" s="54">
        <v>2884</v>
      </c>
      <c r="AB94" s="5"/>
      <c r="AC94" s="47">
        <v>35</v>
      </c>
      <c r="AD94" s="47">
        <f t="shared" si="88"/>
        <v>11</v>
      </c>
      <c r="AE94" s="54">
        <v>23</v>
      </c>
      <c r="AF94" s="47">
        <f t="shared" si="63"/>
        <v>11</v>
      </c>
      <c r="AG94" s="47" t="str">
        <f t="shared" si="64"/>
        <v>35_11</v>
      </c>
      <c r="AH94" s="54">
        <v>2944</v>
      </c>
      <c r="AI94" s="75"/>
      <c r="AJ94" s="47">
        <v>35</v>
      </c>
      <c r="AK94" s="47">
        <f t="shared" si="89"/>
        <v>11</v>
      </c>
      <c r="AL94" s="54">
        <v>23</v>
      </c>
      <c r="AM94" s="47">
        <f t="shared" si="65"/>
        <v>11</v>
      </c>
      <c r="AN94" s="47" t="str">
        <f t="shared" si="66"/>
        <v>35_11</v>
      </c>
      <c r="AO94" s="54">
        <v>3004</v>
      </c>
      <c r="AP94" s="466"/>
      <c r="AQ94" s="47">
        <v>35</v>
      </c>
      <c r="AR94" s="47">
        <f t="shared" si="90"/>
        <v>11</v>
      </c>
      <c r="AS94" s="54">
        <v>23</v>
      </c>
      <c r="AT94" s="47">
        <f t="shared" si="67"/>
        <v>11</v>
      </c>
      <c r="AU94" s="47" t="str">
        <f t="shared" si="68"/>
        <v>35_11</v>
      </c>
      <c r="AV94" s="54">
        <v>3155</v>
      </c>
      <c r="AW94" s="466"/>
      <c r="AX94" s="47">
        <v>35</v>
      </c>
      <c r="AY94" s="47">
        <f t="shared" si="91"/>
        <v>11</v>
      </c>
      <c r="AZ94" s="54">
        <v>23</v>
      </c>
      <c r="BA94" s="47">
        <f t="shared" si="69"/>
        <v>11</v>
      </c>
      <c r="BB94" s="47" t="str">
        <f t="shared" si="70"/>
        <v>35_11</v>
      </c>
      <c r="BC94" s="54">
        <v>3218</v>
      </c>
      <c r="BD94" s="466"/>
      <c r="BE94" s="47">
        <v>35</v>
      </c>
      <c r="BF94" s="47">
        <f t="shared" si="92"/>
        <v>11</v>
      </c>
      <c r="BG94" s="54">
        <v>23</v>
      </c>
      <c r="BH94" s="47">
        <f t="shared" si="71"/>
        <v>11</v>
      </c>
      <c r="BI94" s="47" t="str">
        <f t="shared" si="72"/>
        <v>35_11</v>
      </c>
      <c r="BJ94" s="132">
        <v>3346</v>
      </c>
      <c r="BK94" s="132"/>
      <c r="BL94" s="47">
        <v>35</v>
      </c>
      <c r="BM94" s="47">
        <f t="shared" si="93"/>
        <v>11</v>
      </c>
      <c r="BN94" s="54">
        <v>23</v>
      </c>
      <c r="BO94" s="47">
        <f t="shared" si="73"/>
        <v>11</v>
      </c>
      <c r="BP94" s="47" t="str">
        <f t="shared" si="74"/>
        <v>35_11</v>
      </c>
      <c r="BQ94" s="612">
        <v>3346.4928073502124</v>
      </c>
      <c r="BR94" s="610"/>
      <c r="BS94" s="47">
        <v>35</v>
      </c>
      <c r="BT94" s="47">
        <f t="shared" si="94"/>
        <v>11</v>
      </c>
      <c r="BU94" s="54">
        <v>23</v>
      </c>
      <c r="BV94" s="47">
        <f t="shared" si="75"/>
        <v>11</v>
      </c>
      <c r="BW94" s="47" t="str">
        <f t="shared" si="76"/>
        <v>35_11</v>
      </c>
      <c r="BX94" s="612">
        <v>3379.9577354237144</v>
      </c>
      <c r="BY94" s="612"/>
      <c r="BZ94" s="47">
        <v>35</v>
      </c>
      <c r="CA94" s="47">
        <f t="shared" si="95"/>
        <v>11</v>
      </c>
      <c r="CB94" s="54">
        <v>23</v>
      </c>
      <c r="CC94" s="47">
        <f t="shared" si="77"/>
        <v>11</v>
      </c>
      <c r="CD94" s="47" t="str">
        <f t="shared" si="78"/>
        <v>35_11</v>
      </c>
      <c r="CE94" s="612">
        <v>3456.0067844707478</v>
      </c>
      <c r="CF94" s="132"/>
      <c r="CG94" s="47">
        <v>35</v>
      </c>
      <c r="CH94" s="47">
        <f t="shared" si="96"/>
        <v>11</v>
      </c>
      <c r="CI94" s="54">
        <v>23</v>
      </c>
      <c r="CJ94" s="47">
        <f t="shared" si="79"/>
        <v>11</v>
      </c>
      <c r="CK94" s="47" t="str">
        <f t="shared" si="80"/>
        <v>35_11</v>
      </c>
      <c r="CL94" s="132">
        <f t="shared" si="86"/>
        <v>3346.4928073502124</v>
      </c>
      <c r="CM94" s="132">
        <f t="shared" si="87"/>
        <v>3379.9577354237144</v>
      </c>
      <c r="CN94" s="132">
        <f t="shared" si="83"/>
        <v>3456.0067844707478</v>
      </c>
      <c r="CO94" s="132">
        <f t="shared" si="84"/>
        <v>3369.562692140883</v>
      </c>
      <c r="CP94" s="42">
        <f t="shared" si="85"/>
        <v>21.599760847056942</v>
      </c>
      <c r="CQ94" s="5"/>
      <c r="CR94" s="5"/>
      <c r="CS94" s="5"/>
      <c r="CT94" s="5"/>
      <c r="CU94" s="5"/>
      <c r="CV94" s="5"/>
      <c r="CW94" s="5"/>
      <c r="CX94" s="5"/>
      <c r="CY94" s="5"/>
      <c r="CZ94" s="5"/>
      <c r="DA94" s="5"/>
      <c r="DB94" s="5"/>
      <c r="DC94" s="5"/>
      <c r="DD94" s="5"/>
      <c r="DE94" s="5"/>
      <c r="DF94" s="5"/>
      <c r="DG94" s="6"/>
    </row>
    <row r="95" spans="1:111" x14ac:dyDescent="0.25">
      <c r="A95" s="47">
        <v>39</v>
      </c>
      <c r="B95" s="54">
        <v>0</v>
      </c>
      <c r="C95" s="54">
        <v>10</v>
      </c>
      <c r="D95" s="47">
        <f t="shared" si="81"/>
        <v>0</v>
      </c>
      <c r="E95" s="47" t="str">
        <f t="shared" si="82"/>
        <v>39_0</v>
      </c>
      <c r="F95" s="54">
        <v>1898</v>
      </c>
      <c r="G95" s="1"/>
      <c r="H95" s="47">
        <v>39</v>
      </c>
      <c r="I95" s="54">
        <v>0</v>
      </c>
      <c r="J95" s="54">
        <v>10</v>
      </c>
      <c r="K95" s="47">
        <f t="shared" si="57"/>
        <v>0</v>
      </c>
      <c r="L95" s="47" t="str">
        <f t="shared" si="58"/>
        <v>39_0</v>
      </c>
      <c r="M95" s="54">
        <v>1955</v>
      </c>
      <c r="N95" s="73"/>
      <c r="O95" s="47">
        <v>39</v>
      </c>
      <c r="P95" s="54">
        <v>0</v>
      </c>
      <c r="Q95" s="54">
        <v>10</v>
      </c>
      <c r="R95" s="47">
        <f t="shared" si="59"/>
        <v>0</v>
      </c>
      <c r="S95" s="47" t="str">
        <f t="shared" si="60"/>
        <v>39_0</v>
      </c>
      <c r="T95" s="54">
        <v>1996</v>
      </c>
      <c r="U95" s="5"/>
      <c r="V95" s="47">
        <v>39</v>
      </c>
      <c r="W95" s="54">
        <v>1</v>
      </c>
      <c r="X95" s="54">
        <v>11</v>
      </c>
      <c r="Y95" s="47">
        <f t="shared" si="61"/>
        <v>1</v>
      </c>
      <c r="Z95" s="47" t="str">
        <f t="shared" si="62"/>
        <v>39_1</v>
      </c>
      <c r="AA95" s="54">
        <v>2057</v>
      </c>
      <c r="AB95" s="5"/>
      <c r="AC95" s="47">
        <v>39</v>
      </c>
      <c r="AD95" s="54">
        <v>1</v>
      </c>
      <c r="AE95" s="54">
        <v>11</v>
      </c>
      <c r="AF95" s="47">
        <f t="shared" si="63"/>
        <v>1</v>
      </c>
      <c r="AG95" s="47" t="str">
        <f t="shared" si="64"/>
        <v>39_1</v>
      </c>
      <c r="AH95" s="54">
        <v>2117</v>
      </c>
      <c r="AI95" s="73"/>
      <c r="AJ95" s="47">
        <v>39</v>
      </c>
      <c r="AK95" s="54">
        <v>1</v>
      </c>
      <c r="AL95" s="54">
        <v>11</v>
      </c>
      <c r="AM95" s="47">
        <f t="shared" si="65"/>
        <v>1</v>
      </c>
      <c r="AN95" s="47" t="str">
        <f t="shared" si="66"/>
        <v>39_1</v>
      </c>
      <c r="AO95" s="54">
        <v>2177</v>
      </c>
      <c r="AP95" s="466"/>
      <c r="AQ95" s="47">
        <v>39</v>
      </c>
      <c r="AR95" s="54">
        <v>1</v>
      </c>
      <c r="AS95" s="54">
        <v>11</v>
      </c>
      <c r="AT95" s="47">
        <f t="shared" si="67"/>
        <v>1</v>
      </c>
      <c r="AU95" s="47" t="str">
        <f t="shared" si="68"/>
        <v>39_1</v>
      </c>
      <c r="AV95" s="54">
        <v>2327</v>
      </c>
      <c r="AW95" s="466"/>
      <c r="AX95" s="47">
        <v>39</v>
      </c>
      <c r="AY95" s="54">
        <v>1</v>
      </c>
      <c r="AZ95" s="54">
        <v>11</v>
      </c>
      <c r="BA95" s="47">
        <f t="shared" si="69"/>
        <v>1</v>
      </c>
      <c r="BB95" s="47" t="str">
        <f t="shared" si="70"/>
        <v>39_1</v>
      </c>
      <c r="BC95" s="54">
        <v>2387</v>
      </c>
      <c r="BD95" s="466"/>
      <c r="BE95" s="47">
        <v>39</v>
      </c>
      <c r="BF95" s="54">
        <v>1</v>
      </c>
      <c r="BG95" s="54">
        <v>11</v>
      </c>
      <c r="BH95" s="47">
        <f t="shared" si="71"/>
        <v>1</v>
      </c>
      <c r="BI95" s="47" t="str">
        <f t="shared" si="72"/>
        <v>39_1</v>
      </c>
      <c r="BJ95" s="132">
        <v>2507</v>
      </c>
      <c r="BK95" s="132"/>
      <c r="BL95" s="47">
        <v>39</v>
      </c>
      <c r="BM95" s="54">
        <v>1</v>
      </c>
      <c r="BN95" s="54">
        <v>11</v>
      </c>
      <c r="BO95" s="47">
        <f t="shared" si="73"/>
        <v>1</v>
      </c>
      <c r="BP95" s="47" t="str">
        <f t="shared" si="74"/>
        <v>39_1</v>
      </c>
      <c r="BQ95" s="612">
        <v>2507.0484324130184</v>
      </c>
      <c r="BR95" s="610"/>
      <c r="BS95" s="47">
        <v>39</v>
      </c>
      <c r="BT95" s="54">
        <v>1</v>
      </c>
      <c r="BU95" s="54">
        <v>11</v>
      </c>
      <c r="BV95" s="47">
        <f t="shared" si="75"/>
        <v>1</v>
      </c>
      <c r="BW95" s="47" t="str">
        <f t="shared" si="76"/>
        <v>39_1</v>
      </c>
      <c r="BX95" s="612">
        <v>2532.1189167371485</v>
      </c>
      <c r="BY95" s="612"/>
      <c r="BZ95" s="47">
        <v>39</v>
      </c>
      <c r="CA95" s="54">
        <v>1</v>
      </c>
      <c r="CB95" s="54">
        <v>11</v>
      </c>
      <c r="CC95" s="47">
        <f t="shared" si="77"/>
        <v>1</v>
      </c>
      <c r="CD95" s="47" t="str">
        <f t="shared" si="78"/>
        <v>39_1</v>
      </c>
      <c r="CE95" s="612">
        <v>2589.0915923637344</v>
      </c>
      <c r="CF95" s="132"/>
      <c r="CG95" s="47">
        <v>39</v>
      </c>
      <c r="CH95" s="54">
        <v>1</v>
      </c>
      <c r="CI95" s="54">
        <v>11</v>
      </c>
      <c r="CJ95" s="47">
        <f t="shared" si="79"/>
        <v>1</v>
      </c>
      <c r="CK95" s="47" t="str">
        <f t="shared" si="80"/>
        <v>39_1</v>
      </c>
      <c r="CL95" s="132">
        <f t="shared" si="86"/>
        <v>2507.0484324130184</v>
      </c>
      <c r="CM95" s="132">
        <f t="shared" si="87"/>
        <v>2532.1189167371485</v>
      </c>
      <c r="CN95" s="132">
        <f t="shared" si="83"/>
        <v>2589.0915923637344</v>
      </c>
      <c r="CO95" s="132">
        <f t="shared" si="84"/>
        <v>2524.3313975439655</v>
      </c>
      <c r="CP95" s="42">
        <f t="shared" si="85"/>
        <v>16.181611522717727</v>
      </c>
      <c r="CQ95" s="5"/>
      <c r="CR95" s="5"/>
      <c r="CS95" s="5"/>
      <c r="CT95" s="5"/>
      <c r="CU95" s="5"/>
      <c r="CV95" s="5"/>
      <c r="CW95" s="5"/>
      <c r="CX95" s="5"/>
      <c r="CY95" s="5"/>
      <c r="CZ95" s="5"/>
      <c r="DA95" s="5"/>
      <c r="DB95" s="5"/>
      <c r="DC95" s="5"/>
      <c r="DD95" s="5"/>
      <c r="DE95" s="5"/>
      <c r="DF95" s="5"/>
      <c r="DG95" s="6"/>
    </row>
    <row r="96" spans="1:111" x14ac:dyDescent="0.25">
      <c r="A96" s="47">
        <v>39</v>
      </c>
      <c r="B96" s="54">
        <v>1</v>
      </c>
      <c r="C96" s="54">
        <v>11</v>
      </c>
      <c r="D96" s="47">
        <f t="shared" si="81"/>
        <v>1</v>
      </c>
      <c r="E96" s="47" t="str">
        <f t="shared" si="82"/>
        <v>39_1</v>
      </c>
      <c r="F96" s="54">
        <v>1956</v>
      </c>
      <c r="G96" s="1"/>
      <c r="H96" s="47">
        <v>39</v>
      </c>
      <c r="I96" s="54">
        <v>1</v>
      </c>
      <c r="J96" s="54">
        <v>11</v>
      </c>
      <c r="K96" s="47">
        <f t="shared" si="57"/>
        <v>1</v>
      </c>
      <c r="L96" s="47" t="str">
        <f t="shared" si="58"/>
        <v>39_1</v>
      </c>
      <c r="M96" s="54">
        <v>2015</v>
      </c>
      <c r="N96" s="73"/>
      <c r="O96" s="47">
        <v>39</v>
      </c>
      <c r="P96" s="54">
        <v>1</v>
      </c>
      <c r="Q96" s="54">
        <v>11</v>
      </c>
      <c r="R96" s="47">
        <f t="shared" si="59"/>
        <v>1</v>
      </c>
      <c r="S96" s="47" t="str">
        <f t="shared" si="60"/>
        <v>39_1</v>
      </c>
      <c r="T96" s="54">
        <v>2057</v>
      </c>
      <c r="U96" s="5"/>
      <c r="V96" s="47">
        <v>39</v>
      </c>
      <c r="W96" s="54">
        <v>2</v>
      </c>
      <c r="X96" s="54">
        <v>12</v>
      </c>
      <c r="Y96" s="47">
        <f t="shared" si="61"/>
        <v>2</v>
      </c>
      <c r="Z96" s="47" t="str">
        <f t="shared" si="62"/>
        <v>39_2</v>
      </c>
      <c r="AA96" s="54">
        <v>2121</v>
      </c>
      <c r="AB96" s="5"/>
      <c r="AC96" s="47">
        <v>39</v>
      </c>
      <c r="AD96" s="54">
        <v>2</v>
      </c>
      <c r="AE96" s="54">
        <v>12</v>
      </c>
      <c r="AF96" s="47">
        <f t="shared" si="63"/>
        <v>2</v>
      </c>
      <c r="AG96" s="47" t="str">
        <f t="shared" si="64"/>
        <v>39_2</v>
      </c>
      <c r="AH96" s="54">
        <v>2181</v>
      </c>
      <c r="AI96" s="73"/>
      <c r="AJ96" s="47">
        <v>39</v>
      </c>
      <c r="AK96" s="54">
        <v>2</v>
      </c>
      <c r="AL96" s="54">
        <v>12</v>
      </c>
      <c r="AM96" s="47">
        <f t="shared" si="65"/>
        <v>2</v>
      </c>
      <c r="AN96" s="47" t="str">
        <f t="shared" si="66"/>
        <v>39_2</v>
      </c>
      <c r="AO96" s="54">
        <v>2241</v>
      </c>
      <c r="AP96" s="466"/>
      <c r="AQ96" s="47">
        <v>39</v>
      </c>
      <c r="AR96" s="54">
        <v>2</v>
      </c>
      <c r="AS96" s="54">
        <v>12</v>
      </c>
      <c r="AT96" s="47">
        <f t="shared" si="67"/>
        <v>2</v>
      </c>
      <c r="AU96" s="47" t="str">
        <f t="shared" si="68"/>
        <v>39_2</v>
      </c>
      <c r="AV96" s="54">
        <v>2391</v>
      </c>
      <c r="AW96" s="466"/>
      <c r="AX96" s="47">
        <v>39</v>
      </c>
      <c r="AY96" s="54">
        <v>2</v>
      </c>
      <c r="AZ96" s="54">
        <v>12</v>
      </c>
      <c r="BA96" s="47">
        <f t="shared" si="69"/>
        <v>2</v>
      </c>
      <c r="BB96" s="47" t="str">
        <f t="shared" si="70"/>
        <v>39_2</v>
      </c>
      <c r="BC96" s="54">
        <v>2451</v>
      </c>
      <c r="BD96" s="466"/>
      <c r="BE96" s="47">
        <v>39</v>
      </c>
      <c r="BF96" s="54">
        <v>2</v>
      </c>
      <c r="BG96" s="54">
        <v>12</v>
      </c>
      <c r="BH96" s="47">
        <f t="shared" si="71"/>
        <v>2</v>
      </c>
      <c r="BI96" s="47" t="str">
        <f t="shared" si="72"/>
        <v>39_2</v>
      </c>
      <c r="BJ96" s="132">
        <v>2571</v>
      </c>
      <c r="BK96" s="132"/>
      <c r="BL96" s="47">
        <v>39</v>
      </c>
      <c r="BM96" s="54">
        <v>2</v>
      </c>
      <c r="BN96" s="54">
        <v>12</v>
      </c>
      <c r="BO96" s="47">
        <f t="shared" si="73"/>
        <v>2</v>
      </c>
      <c r="BP96" s="47" t="str">
        <f t="shared" si="74"/>
        <v>39_2</v>
      </c>
      <c r="BQ96" s="612">
        <v>2571.0746805088734</v>
      </c>
      <c r="BR96" s="610"/>
      <c r="BS96" s="47">
        <v>39</v>
      </c>
      <c r="BT96" s="54">
        <v>2</v>
      </c>
      <c r="BU96" s="54">
        <v>12</v>
      </c>
      <c r="BV96" s="47">
        <f t="shared" si="75"/>
        <v>2</v>
      </c>
      <c r="BW96" s="47" t="str">
        <f t="shared" si="76"/>
        <v>39_2</v>
      </c>
      <c r="BX96" s="612">
        <v>2596.7854273139619</v>
      </c>
      <c r="BY96" s="612"/>
      <c r="BZ96" s="47">
        <v>39</v>
      </c>
      <c r="CA96" s="54">
        <v>2</v>
      </c>
      <c r="CB96" s="54">
        <v>12</v>
      </c>
      <c r="CC96" s="47">
        <f t="shared" si="77"/>
        <v>2</v>
      </c>
      <c r="CD96" s="47" t="str">
        <f t="shared" si="78"/>
        <v>39_2</v>
      </c>
      <c r="CE96" s="612">
        <v>2655.2130994285258</v>
      </c>
      <c r="CF96" s="132"/>
      <c r="CG96" s="47">
        <v>39</v>
      </c>
      <c r="CH96" s="54">
        <v>2</v>
      </c>
      <c r="CI96" s="54">
        <v>12</v>
      </c>
      <c r="CJ96" s="47">
        <f t="shared" si="79"/>
        <v>2</v>
      </c>
      <c r="CK96" s="47" t="str">
        <f t="shared" si="80"/>
        <v>39_2</v>
      </c>
      <c r="CL96" s="132">
        <f t="shared" si="86"/>
        <v>2571.0746805088734</v>
      </c>
      <c r="CM96" s="132">
        <f t="shared" si="87"/>
        <v>2596.7854273139619</v>
      </c>
      <c r="CN96" s="132">
        <f t="shared" si="83"/>
        <v>2655.2130994285258</v>
      </c>
      <c r="CO96" s="132">
        <f t="shared" si="84"/>
        <v>2588.7990265876315</v>
      </c>
      <c r="CP96" s="42">
        <f t="shared" si="85"/>
        <v>16.594865555048919</v>
      </c>
      <c r="CQ96" s="5"/>
      <c r="CR96" s="5"/>
      <c r="CS96" s="5"/>
      <c r="CT96" s="5"/>
      <c r="CU96" s="5"/>
      <c r="CV96" s="5"/>
      <c r="CW96" s="5"/>
      <c r="CX96" s="5"/>
      <c r="CY96" s="5"/>
      <c r="CZ96" s="5"/>
      <c r="DA96" s="5"/>
      <c r="DB96" s="5"/>
      <c r="DC96" s="5"/>
      <c r="DD96" s="5"/>
      <c r="DE96" s="5"/>
      <c r="DF96" s="5"/>
      <c r="DG96" s="6"/>
    </row>
    <row r="97" spans="1:111" x14ac:dyDescent="0.25">
      <c r="A97" s="47">
        <v>40</v>
      </c>
      <c r="B97" s="54">
        <v>0</v>
      </c>
      <c r="C97" s="54">
        <v>12</v>
      </c>
      <c r="D97" s="47">
        <f t="shared" si="81"/>
        <v>0</v>
      </c>
      <c r="E97" s="47" t="str">
        <f t="shared" si="82"/>
        <v>40_0</v>
      </c>
      <c r="F97" s="54">
        <v>2017</v>
      </c>
      <c r="G97" s="1"/>
      <c r="H97" s="47">
        <v>40</v>
      </c>
      <c r="I97" s="54">
        <v>0</v>
      </c>
      <c r="J97" s="54">
        <v>12</v>
      </c>
      <c r="K97" s="47">
        <f t="shared" si="57"/>
        <v>0</v>
      </c>
      <c r="L97" s="47" t="str">
        <f t="shared" si="58"/>
        <v>40_0</v>
      </c>
      <c r="M97" s="54">
        <v>2077</v>
      </c>
      <c r="N97" s="75"/>
      <c r="O97" s="47">
        <v>40</v>
      </c>
      <c r="P97" s="54">
        <v>0</v>
      </c>
      <c r="Q97" s="54">
        <v>12</v>
      </c>
      <c r="R97" s="47">
        <f t="shared" si="59"/>
        <v>0</v>
      </c>
      <c r="S97" s="47" t="str">
        <f t="shared" si="60"/>
        <v>40_0</v>
      </c>
      <c r="T97" s="54">
        <v>2121</v>
      </c>
      <c r="U97" s="5"/>
      <c r="V97" s="47">
        <v>40</v>
      </c>
      <c r="W97" s="54">
        <v>1</v>
      </c>
      <c r="X97" s="54">
        <v>14</v>
      </c>
      <c r="Y97" s="47">
        <f t="shared" si="61"/>
        <v>1</v>
      </c>
      <c r="Z97" s="47" t="str">
        <f t="shared" si="62"/>
        <v>40_1</v>
      </c>
      <c r="AA97" s="54">
        <v>2265</v>
      </c>
      <c r="AB97" s="5"/>
      <c r="AC97" s="47">
        <v>40</v>
      </c>
      <c r="AD97" s="54">
        <v>1</v>
      </c>
      <c r="AE97" s="54">
        <v>14</v>
      </c>
      <c r="AF97" s="47">
        <f t="shared" si="63"/>
        <v>1</v>
      </c>
      <c r="AG97" s="47" t="str">
        <f t="shared" si="64"/>
        <v>40_1</v>
      </c>
      <c r="AH97" s="54">
        <v>2325</v>
      </c>
      <c r="AI97" s="75"/>
      <c r="AJ97" s="47">
        <v>40</v>
      </c>
      <c r="AK97" s="54">
        <v>1</v>
      </c>
      <c r="AL97" s="54">
        <v>14</v>
      </c>
      <c r="AM97" s="47">
        <f t="shared" si="65"/>
        <v>1</v>
      </c>
      <c r="AN97" s="47" t="str">
        <f t="shared" si="66"/>
        <v>40_1</v>
      </c>
      <c r="AO97" s="54">
        <v>2385</v>
      </c>
      <c r="AP97" s="466"/>
      <c r="AQ97" s="47">
        <v>40</v>
      </c>
      <c r="AR97" s="54">
        <v>1</v>
      </c>
      <c r="AS97" s="54">
        <v>14</v>
      </c>
      <c r="AT97" s="47">
        <f t="shared" si="67"/>
        <v>1</v>
      </c>
      <c r="AU97" s="47" t="str">
        <f t="shared" si="68"/>
        <v>40_1</v>
      </c>
      <c r="AV97" s="54">
        <v>2535</v>
      </c>
      <c r="AW97" s="466"/>
      <c r="AX97" s="47">
        <v>40</v>
      </c>
      <c r="AY97" s="54">
        <v>1</v>
      </c>
      <c r="AZ97" s="54">
        <v>14</v>
      </c>
      <c r="BA97" s="47">
        <f t="shared" si="69"/>
        <v>1</v>
      </c>
      <c r="BB97" s="47" t="str">
        <f t="shared" si="70"/>
        <v>40_1</v>
      </c>
      <c r="BC97" s="54">
        <v>2595</v>
      </c>
      <c r="BD97" s="466"/>
      <c r="BE97" s="47">
        <v>40</v>
      </c>
      <c r="BF97" s="54">
        <v>1</v>
      </c>
      <c r="BG97" s="54">
        <v>14</v>
      </c>
      <c r="BH97" s="47">
        <f t="shared" si="71"/>
        <v>1</v>
      </c>
      <c r="BI97" s="47" t="str">
        <f t="shared" si="72"/>
        <v>40_1</v>
      </c>
      <c r="BJ97" s="132">
        <v>2715</v>
      </c>
      <c r="BK97" s="132"/>
      <c r="BL97" s="47">
        <v>40</v>
      </c>
      <c r="BM97" s="54">
        <v>1</v>
      </c>
      <c r="BN97" s="54">
        <v>14</v>
      </c>
      <c r="BO97" s="47">
        <f t="shared" si="73"/>
        <v>1</v>
      </c>
      <c r="BP97" s="47" t="str">
        <f t="shared" si="74"/>
        <v>40_1</v>
      </c>
      <c r="BQ97" s="612">
        <v>2714.7233140572685</v>
      </c>
      <c r="BR97" s="610"/>
      <c r="BS97" s="47">
        <v>40</v>
      </c>
      <c r="BT97" s="54">
        <v>1</v>
      </c>
      <c r="BU97" s="54">
        <v>14</v>
      </c>
      <c r="BV97" s="47">
        <f t="shared" si="75"/>
        <v>1</v>
      </c>
      <c r="BW97" s="47" t="str">
        <f t="shared" si="76"/>
        <v>40_1</v>
      </c>
      <c r="BX97" s="612">
        <v>2741.870547197841</v>
      </c>
      <c r="BY97" s="612"/>
      <c r="BZ97" s="47">
        <v>40</v>
      </c>
      <c r="CA97" s="54">
        <v>1</v>
      </c>
      <c r="CB97" s="54">
        <v>14</v>
      </c>
      <c r="CC97" s="47">
        <f t="shared" si="77"/>
        <v>1</v>
      </c>
      <c r="CD97" s="47" t="str">
        <f t="shared" si="78"/>
        <v>40_1</v>
      </c>
      <c r="CE97" s="612">
        <v>2803.5626345097921</v>
      </c>
      <c r="CF97" s="132"/>
      <c r="CG97" s="47">
        <v>40</v>
      </c>
      <c r="CH97" s="54">
        <v>1</v>
      </c>
      <c r="CI97" s="54">
        <v>14</v>
      </c>
      <c r="CJ97" s="47">
        <f t="shared" si="79"/>
        <v>1</v>
      </c>
      <c r="CK97" s="47" t="str">
        <f t="shared" si="80"/>
        <v>40_1</v>
      </c>
      <c r="CL97" s="132">
        <f t="shared" si="86"/>
        <v>2714.7233140572685</v>
      </c>
      <c r="CM97" s="132">
        <f t="shared" si="87"/>
        <v>2741.870547197841</v>
      </c>
      <c r="CN97" s="132">
        <f t="shared" si="83"/>
        <v>2803.5626345097921</v>
      </c>
      <c r="CO97" s="132">
        <f t="shared" si="84"/>
        <v>2733.4379379035508</v>
      </c>
      <c r="CP97" s="42">
        <f t="shared" si="85"/>
        <v>17.522038063484299</v>
      </c>
      <c r="CQ97" s="5"/>
      <c r="CR97" s="5"/>
      <c r="CS97" s="5"/>
      <c r="CT97" s="5"/>
      <c r="CU97" s="5"/>
      <c r="CV97" s="5"/>
      <c r="CW97" s="5"/>
      <c r="CX97" s="5"/>
      <c r="CY97" s="5"/>
      <c r="CZ97" s="5"/>
      <c r="DA97" s="5"/>
      <c r="DB97" s="5"/>
      <c r="DC97" s="5"/>
      <c r="DD97" s="5"/>
      <c r="DE97" s="5"/>
      <c r="DF97" s="5"/>
      <c r="DG97" s="6"/>
    </row>
    <row r="98" spans="1:111" x14ac:dyDescent="0.25">
      <c r="A98" s="47">
        <v>40</v>
      </c>
      <c r="B98" s="47">
        <f t="shared" ref="B98:B109" si="97">B97+1</f>
        <v>1</v>
      </c>
      <c r="C98" s="54">
        <v>14</v>
      </c>
      <c r="D98" s="47">
        <f t="shared" si="81"/>
        <v>1</v>
      </c>
      <c r="E98" s="47" t="str">
        <f t="shared" si="82"/>
        <v>40_1</v>
      </c>
      <c r="F98" s="54">
        <v>2154</v>
      </c>
      <c r="G98" s="1"/>
      <c r="H98" s="47">
        <v>40</v>
      </c>
      <c r="I98" s="47">
        <f t="shared" ref="I98:I109" si="98">I97+1</f>
        <v>1</v>
      </c>
      <c r="J98" s="54">
        <v>14</v>
      </c>
      <c r="K98" s="47">
        <f t="shared" si="57"/>
        <v>1</v>
      </c>
      <c r="L98" s="47" t="str">
        <f t="shared" si="58"/>
        <v>40_1</v>
      </c>
      <c r="M98" s="54">
        <v>2218</v>
      </c>
      <c r="N98" s="5"/>
      <c r="O98" s="47">
        <v>40</v>
      </c>
      <c r="P98" s="47">
        <f t="shared" ref="P98:P109" si="99">P97+1</f>
        <v>1</v>
      </c>
      <c r="Q98" s="54">
        <v>14</v>
      </c>
      <c r="R98" s="47">
        <f t="shared" si="59"/>
        <v>1</v>
      </c>
      <c r="S98" s="47" t="str">
        <f t="shared" si="60"/>
        <v>40_1</v>
      </c>
      <c r="T98" s="54">
        <v>2265</v>
      </c>
      <c r="U98" s="5"/>
      <c r="V98" s="47">
        <v>40</v>
      </c>
      <c r="W98" s="47">
        <f t="shared" ref="W98:W109" si="100">W97+1</f>
        <v>2</v>
      </c>
      <c r="X98" s="54">
        <v>16</v>
      </c>
      <c r="Y98" s="47">
        <f t="shared" si="61"/>
        <v>2</v>
      </c>
      <c r="Z98" s="47" t="str">
        <f t="shared" si="62"/>
        <v>40_2</v>
      </c>
      <c r="AA98" s="54">
        <v>2407</v>
      </c>
      <c r="AB98" s="5"/>
      <c r="AC98" s="47">
        <v>40</v>
      </c>
      <c r="AD98" s="47">
        <f t="shared" ref="AD98:AD109" si="101">AD97+1</f>
        <v>2</v>
      </c>
      <c r="AE98" s="54">
        <v>16</v>
      </c>
      <c r="AF98" s="47">
        <f t="shared" si="63"/>
        <v>2</v>
      </c>
      <c r="AG98" s="47" t="str">
        <f t="shared" si="64"/>
        <v>40_2</v>
      </c>
      <c r="AH98" s="54">
        <v>2467</v>
      </c>
      <c r="AI98" s="5"/>
      <c r="AJ98" s="47">
        <v>40</v>
      </c>
      <c r="AK98" s="47">
        <f t="shared" ref="AK98:AK109" si="102">AK97+1</f>
        <v>2</v>
      </c>
      <c r="AL98" s="54">
        <v>16</v>
      </c>
      <c r="AM98" s="47">
        <f t="shared" si="65"/>
        <v>2</v>
      </c>
      <c r="AN98" s="47" t="str">
        <f t="shared" si="66"/>
        <v>40_2</v>
      </c>
      <c r="AO98" s="54">
        <v>2527</v>
      </c>
      <c r="AP98" s="466"/>
      <c r="AQ98" s="47">
        <v>40</v>
      </c>
      <c r="AR98" s="47">
        <f t="shared" ref="AR98:AR109" si="103">AR97+1</f>
        <v>2</v>
      </c>
      <c r="AS98" s="54">
        <v>16</v>
      </c>
      <c r="AT98" s="47">
        <f t="shared" si="67"/>
        <v>2</v>
      </c>
      <c r="AU98" s="47" t="str">
        <f t="shared" si="68"/>
        <v>40_2</v>
      </c>
      <c r="AV98" s="54">
        <v>2677</v>
      </c>
      <c r="AW98" s="466"/>
      <c r="AX98" s="47">
        <v>40</v>
      </c>
      <c r="AY98" s="47">
        <f t="shared" ref="AY98:AY109" si="104">AY97+1</f>
        <v>2</v>
      </c>
      <c r="AZ98" s="54">
        <v>16</v>
      </c>
      <c r="BA98" s="47">
        <f t="shared" si="69"/>
        <v>2</v>
      </c>
      <c r="BB98" s="47" t="str">
        <f t="shared" si="70"/>
        <v>40_2</v>
      </c>
      <c r="BC98" s="54">
        <v>2737</v>
      </c>
      <c r="BD98" s="466"/>
      <c r="BE98" s="47">
        <v>40</v>
      </c>
      <c r="BF98" s="47">
        <f t="shared" ref="BF98:BF109" si="105">BF97+1</f>
        <v>2</v>
      </c>
      <c r="BG98" s="54">
        <v>16</v>
      </c>
      <c r="BH98" s="47">
        <f t="shared" si="71"/>
        <v>2</v>
      </c>
      <c r="BI98" s="47" t="str">
        <f t="shared" si="72"/>
        <v>40_2</v>
      </c>
      <c r="BJ98" s="132">
        <v>2857</v>
      </c>
      <c r="BK98" s="132"/>
      <c r="BL98" s="47">
        <v>40</v>
      </c>
      <c r="BM98" s="47">
        <f t="shared" ref="BM98:BM109" si="106">BM97+1</f>
        <v>2</v>
      </c>
      <c r="BN98" s="54">
        <v>16</v>
      </c>
      <c r="BO98" s="47">
        <f t="shared" si="73"/>
        <v>2</v>
      </c>
      <c r="BP98" s="47" t="str">
        <f t="shared" si="74"/>
        <v>40_2</v>
      </c>
      <c r="BQ98" s="612">
        <v>2856.7302489365393</v>
      </c>
      <c r="BR98" s="610"/>
      <c r="BS98" s="47">
        <v>40</v>
      </c>
      <c r="BT98" s="47">
        <f t="shared" ref="BT98:BT109" si="107">BT97+1</f>
        <v>2</v>
      </c>
      <c r="BU98" s="54">
        <v>16</v>
      </c>
      <c r="BV98" s="47">
        <f t="shared" si="75"/>
        <v>2</v>
      </c>
      <c r="BW98" s="47" t="str">
        <f t="shared" si="76"/>
        <v>40_2</v>
      </c>
      <c r="BX98" s="612">
        <v>2885.2975514259047</v>
      </c>
      <c r="BY98" s="612"/>
      <c r="BZ98" s="47">
        <v>40</v>
      </c>
      <c r="CA98" s="47">
        <f t="shared" ref="CA98:CA109" si="108">CA97+1</f>
        <v>2</v>
      </c>
      <c r="CB98" s="54">
        <v>16</v>
      </c>
      <c r="CC98" s="47">
        <f t="shared" si="77"/>
        <v>2</v>
      </c>
      <c r="CD98" s="47" t="str">
        <f t="shared" si="78"/>
        <v>40_2</v>
      </c>
      <c r="CE98" s="612">
        <v>2950.2167463329874</v>
      </c>
      <c r="CF98" s="132"/>
      <c r="CG98" s="47">
        <v>40</v>
      </c>
      <c r="CH98" s="47">
        <f t="shared" ref="CH98:CH109" si="109">CH97+1</f>
        <v>2</v>
      </c>
      <c r="CI98" s="54">
        <v>16</v>
      </c>
      <c r="CJ98" s="47">
        <f t="shared" si="79"/>
        <v>2</v>
      </c>
      <c r="CK98" s="47" t="str">
        <f t="shared" si="80"/>
        <v>40_2</v>
      </c>
      <c r="CL98" s="132">
        <f t="shared" si="86"/>
        <v>2856.7302489365393</v>
      </c>
      <c r="CM98" s="132">
        <f t="shared" si="87"/>
        <v>2885.2975514259047</v>
      </c>
      <c r="CN98" s="132">
        <f t="shared" si="83"/>
        <v>2950.2167463329874</v>
      </c>
      <c r="CO98" s="132">
        <f t="shared" si="84"/>
        <v>2876.4238330901458</v>
      </c>
      <c r="CP98" s="42">
        <f t="shared" si="85"/>
        <v>18.438614314680422</v>
      </c>
      <c r="CQ98" s="5"/>
      <c r="CR98" s="5"/>
      <c r="CS98" s="5"/>
      <c r="CT98" s="5"/>
      <c r="CU98" s="5"/>
      <c r="CV98" s="5"/>
      <c r="CW98" s="5"/>
      <c r="CX98" s="5"/>
      <c r="CY98" s="5"/>
      <c r="CZ98" s="5"/>
      <c r="DA98" s="5"/>
      <c r="DB98" s="5"/>
      <c r="DC98" s="5"/>
      <c r="DD98" s="5"/>
      <c r="DE98" s="5"/>
      <c r="DF98" s="5"/>
      <c r="DG98" s="6"/>
    </row>
    <row r="99" spans="1:111" x14ac:dyDescent="0.25">
      <c r="A99" s="47">
        <v>40</v>
      </c>
      <c r="B99" s="47">
        <f t="shared" si="97"/>
        <v>2</v>
      </c>
      <c r="C99" s="54">
        <v>16</v>
      </c>
      <c r="D99" s="47">
        <f t="shared" si="81"/>
        <v>2</v>
      </c>
      <c r="E99" s="47" t="str">
        <f t="shared" si="82"/>
        <v>40_2</v>
      </c>
      <c r="F99" s="54">
        <v>2289</v>
      </c>
      <c r="G99" s="1"/>
      <c r="H99" s="47">
        <v>40</v>
      </c>
      <c r="I99" s="47">
        <f t="shared" si="98"/>
        <v>2</v>
      </c>
      <c r="J99" s="54">
        <v>16</v>
      </c>
      <c r="K99" s="47">
        <f t="shared" si="57"/>
        <v>2</v>
      </c>
      <c r="L99" s="47" t="str">
        <f t="shared" si="58"/>
        <v>40_2</v>
      </c>
      <c r="M99" s="54">
        <v>2357</v>
      </c>
      <c r="N99" s="5"/>
      <c r="O99" s="47">
        <v>40</v>
      </c>
      <c r="P99" s="47">
        <f t="shared" si="99"/>
        <v>2</v>
      </c>
      <c r="Q99" s="54">
        <v>16</v>
      </c>
      <c r="R99" s="47">
        <f t="shared" si="59"/>
        <v>2</v>
      </c>
      <c r="S99" s="47" t="str">
        <f t="shared" si="60"/>
        <v>40_2</v>
      </c>
      <c r="T99" s="54">
        <v>2407</v>
      </c>
      <c r="U99" s="5"/>
      <c r="V99" s="47">
        <v>40</v>
      </c>
      <c r="W99" s="47">
        <f t="shared" si="100"/>
        <v>3</v>
      </c>
      <c r="X99" s="54">
        <v>17</v>
      </c>
      <c r="Y99" s="47">
        <f t="shared" si="61"/>
        <v>3</v>
      </c>
      <c r="Z99" s="47" t="str">
        <f t="shared" si="62"/>
        <v>40_3</v>
      </c>
      <c r="AA99" s="54">
        <v>2467</v>
      </c>
      <c r="AB99" s="5"/>
      <c r="AC99" s="47">
        <v>40</v>
      </c>
      <c r="AD99" s="47">
        <f t="shared" si="101"/>
        <v>3</v>
      </c>
      <c r="AE99" s="54">
        <v>17</v>
      </c>
      <c r="AF99" s="47">
        <f t="shared" si="63"/>
        <v>3</v>
      </c>
      <c r="AG99" s="47" t="str">
        <f t="shared" si="64"/>
        <v>40_3</v>
      </c>
      <c r="AH99" s="54">
        <v>2527</v>
      </c>
      <c r="AI99" s="5"/>
      <c r="AJ99" s="47">
        <v>40</v>
      </c>
      <c r="AK99" s="47">
        <f t="shared" si="102"/>
        <v>3</v>
      </c>
      <c r="AL99" s="54">
        <v>17</v>
      </c>
      <c r="AM99" s="47">
        <f t="shared" si="65"/>
        <v>3</v>
      </c>
      <c r="AN99" s="47" t="str">
        <f t="shared" si="66"/>
        <v>40_3</v>
      </c>
      <c r="AO99" s="54">
        <v>2587</v>
      </c>
      <c r="AP99" s="466"/>
      <c r="AQ99" s="47">
        <v>40</v>
      </c>
      <c r="AR99" s="47">
        <f t="shared" si="103"/>
        <v>3</v>
      </c>
      <c r="AS99" s="54">
        <v>17</v>
      </c>
      <c r="AT99" s="47">
        <f t="shared" si="67"/>
        <v>3</v>
      </c>
      <c r="AU99" s="47" t="str">
        <f t="shared" si="68"/>
        <v>40_3</v>
      </c>
      <c r="AV99" s="54">
        <v>2737</v>
      </c>
      <c r="AW99" s="466"/>
      <c r="AX99" s="47">
        <v>40</v>
      </c>
      <c r="AY99" s="47">
        <f t="shared" si="104"/>
        <v>3</v>
      </c>
      <c r="AZ99" s="54">
        <v>17</v>
      </c>
      <c r="BA99" s="47">
        <f t="shared" si="69"/>
        <v>3</v>
      </c>
      <c r="BB99" s="47" t="str">
        <f t="shared" si="70"/>
        <v>40_3</v>
      </c>
      <c r="BC99" s="54">
        <v>2797</v>
      </c>
      <c r="BD99" s="466"/>
      <c r="BE99" s="47">
        <v>40</v>
      </c>
      <c r="BF99" s="47">
        <f t="shared" si="105"/>
        <v>3</v>
      </c>
      <c r="BG99" s="54">
        <v>17</v>
      </c>
      <c r="BH99" s="47">
        <f t="shared" si="71"/>
        <v>3</v>
      </c>
      <c r="BI99" s="47" t="str">
        <f t="shared" si="72"/>
        <v>40_3</v>
      </c>
      <c r="BJ99" s="132">
        <v>2917</v>
      </c>
      <c r="BK99" s="132"/>
      <c r="BL99" s="47">
        <v>40</v>
      </c>
      <c r="BM99" s="47">
        <f t="shared" si="106"/>
        <v>3</v>
      </c>
      <c r="BN99" s="54">
        <v>17</v>
      </c>
      <c r="BO99" s="47">
        <f t="shared" si="73"/>
        <v>3</v>
      </c>
      <c r="BP99" s="47" t="str">
        <f t="shared" si="74"/>
        <v>40_3</v>
      </c>
      <c r="BQ99" s="612">
        <v>2917.4730996941466</v>
      </c>
      <c r="BR99" s="610"/>
      <c r="BS99" s="47">
        <v>40</v>
      </c>
      <c r="BT99" s="47">
        <f t="shared" si="107"/>
        <v>3</v>
      </c>
      <c r="BU99" s="54">
        <v>17</v>
      </c>
      <c r="BV99" s="47">
        <f t="shared" si="75"/>
        <v>3</v>
      </c>
      <c r="BW99" s="47" t="str">
        <f t="shared" si="76"/>
        <v>40_3</v>
      </c>
      <c r="BX99" s="612">
        <v>2946.6478306910881</v>
      </c>
      <c r="BY99" s="612"/>
      <c r="BZ99" s="47">
        <v>40</v>
      </c>
      <c r="CA99" s="47">
        <f t="shared" si="108"/>
        <v>3</v>
      </c>
      <c r="CB99" s="54">
        <v>17</v>
      </c>
      <c r="CC99" s="47">
        <f t="shared" si="77"/>
        <v>3</v>
      </c>
      <c r="CD99" s="47" t="str">
        <f t="shared" si="78"/>
        <v>40_3</v>
      </c>
      <c r="CE99" s="612">
        <v>3012.9474068816376</v>
      </c>
      <c r="CF99" s="132"/>
      <c r="CG99" s="47">
        <v>40</v>
      </c>
      <c r="CH99" s="47">
        <f t="shared" si="109"/>
        <v>3</v>
      </c>
      <c r="CI99" s="54">
        <v>17</v>
      </c>
      <c r="CJ99" s="47">
        <f t="shared" si="79"/>
        <v>3</v>
      </c>
      <c r="CK99" s="47" t="str">
        <f t="shared" si="80"/>
        <v>40_3</v>
      </c>
      <c r="CL99" s="132">
        <f t="shared" si="86"/>
        <v>2917.4730996941466</v>
      </c>
      <c r="CM99" s="132">
        <f t="shared" si="87"/>
        <v>2946.6478306910881</v>
      </c>
      <c r="CN99" s="132">
        <f t="shared" si="83"/>
        <v>3012.9474068816376</v>
      </c>
      <c r="CO99" s="132">
        <f t="shared" si="84"/>
        <v>2937.5854298751633</v>
      </c>
      <c r="CP99" s="42">
        <f t="shared" si="85"/>
        <v>18.8306758325331</v>
      </c>
      <c r="CQ99" s="5"/>
      <c r="CR99" s="5"/>
      <c r="CS99" s="5"/>
      <c r="CT99" s="5"/>
      <c r="CU99" s="5"/>
      <c r="CV99" s="5"/>
      <c r="CW99" s="5"/>
      <c r="CX99" s="5"/>
      <c r="CY99" s="5"/>
      <c r="CZ99" s="5"/>
      <c r="DA99" s="5"/>
      <c r="DB99" s="5"/>
      <c r="DC99" s="5"/>
      <c r="DD99" s="5"/>
      <c r="DE99" s="5"/>
      <c r="DF99" s="5"/>
      <c r="DG99" s="6"/>
    </row>
    <row r="100" spans="1:111" x14ac:dyDescent="0.25">
      <c r="A100" s="47">
        <v>40</v>
      </c>
      <c r="B100" s="47">
        <f t="shared" si="97"/>
        <v>3</v>
      </c>
      <c r="C100" s="54">
        <v>17</v>
      </c>
      <c r="D100" s="47">
        <f t="shared" si="81"/>
        <v>3</v>
      </c>
      <c r="E100" s="47" t="str">
        <f t="shared" si="82"/>
        <v>40_3</v>
      </c>
      <c r="F100" s="54">
        <v>2346</v>
      </c>
      <c r="G100" s="1"/>
      <c r="H100" s="47">
        <v>40</v>
      </c>
      <c r="I100" s="47">
        <f t="shared" si="98"/>
        <v>3</v>
      </c>
      <c r="J100" s="54">
        <v>17</v>
      </c>
      <c r="K100" s="47">
        <f t="shared" si="57"/>
        <v>3</v>
      </c>
      <c r="L100" s="47" t="str">
        <f t="shared" si="58"/>
        <v>40_3</v>
      </c>
      <c r="M100" s="54">
        <v>2417</v>
      </c>
      <c r="N100" s="5"/>
      <c r="O100" s="47">
        <v>40</v>
      </c>
      <c r="P100" s="47">
        <f t="shared" si="99"/>
        <v>3</v>
      </c>
      <c r="Q100" s="54">
        <v>17</v>
      </c>
      <c r="R100" s="47">
        <f t="shared" si="59"/>
        <v>3</v>
      </c>
      <c r="S100" s="47" t="str">
        <f t="shared" si="60"/>
        <v>40_3</v>
      </c>
      <c r="T100" s="54">
        <v>2467</v>
      </c>
      <c r="U100" s="5"/>
      <c r="V100" s="47">
        <v>40</v>
      </c>
      <c r="W100" s="47">
        <f t="shared" si="100"/>
        <v>4</v>
      </c>
      <c r="X100" s="54">
        <v>18</v>
      </c>
      <c r="Y100" s="47">
        <f t="shared" si="61"/>
        <v>4</v>
      </c>
      <c r="Z100" s="47" t="str">
        <f t="shared" si="62"/>
        <v>40_4</v>
      </c>
      <c r="AA100" s="54">
        <v>2540</v>
      </c>
      <c r="AB100" s="5"/>
      <c r="AC100" s="47">
        <v>40</v>
      </c>
      <c r="AD100" s="47">
        <f t="shared" si="101"/>
        <v>4</v>
      </c>
      <c r="AE100" s="54">
        <v>18</v>
      </c>
      <c r="AF100" s="47">
        <f t="shared" si="63"/>
        <v>4</v>
      </c>
      <c r="AG100" s="47" t="str">
        <f t="shared" si="64"/>
        <v>40_4</v>
      </c>
      <c r="AH100" s="54">
        <v>2600</v>
      </c>
      <c r="AI100" s="5"/>
      <c r="AJ100" s="47">
        <v>40</v>
      </c>
      <c r="AK100" s="47">
        <f t="shared" si="102"/>
        <v>4</v>
      </c>
      <c r="AL100" s="54">
        <v>18</v>
      </c>
      <c r="AM100" s="47">
        <f t="shared" si="65"/>
        <v>4</v>
      </c>
      <c r="AN100" s="47" t="str">
        <f t="shared" si="66"/>
        <v>40_4</v>
      </c>
      <c r="AO100" s="54">
        <v>2660</v>
      </c>
      <c r="AP100" s="466"/>
      <c r="AQ100" s="47">
        <v>40</v>
      </c>
      <c r="AR100" s="47">
        <f t="shared" si="103"/>
        <v>4</v>
      </c>
      <c r="AS100" s="54">
        <v>18</v>
      </c>
      <c r="AT100" s="47">
        <f t="shared" si="67"/>
        <v>4</v>
      </c>
      <c r="AU100" s="47" t="str">
        <f t="shared" si="68"/>
        <v>40_4</v>
      </c>
      <c r="AV100" s="54">
        <v>2810</v>
      </c>
      <c r="AW100" s="466"/>
      <c r="AX100" s="47">
        <v>40</v>
      </c>
      <c r="AY100" s="47">
        <f t="shared" si="104"/>
        <v>4</v>
      </c>
      <c r="AZ100" s="54">
        <v>18</v>
      </c>
      <c r="BA100" s="47">
        <f t="shared" si="69"/>
        <v>4</v>
      </c>
      <c r="BB100" s="47" t="str">
        <f t="shared" si="70"/>
        <v>40_4</v>
      </c>
      <c r="BC100" s="54">
        <v>2870</v>
      </c>
      <c r="BD100" s="466"/>
      <c r="BE100" s="47">
        <v>40</v>
      </c>
      <c r="BF100" s="47">
        <f t="shared" si="105"/>
        <v>4</v>
      </c>
      <c r="BG100" s="54">
        <v>18</v>
      </c>
      <c r="BH100" s="47">
        <f t="shared" si="71"/>
        <v>4</v>
      </c>
      <c r="BI100" s="47" t="str">
        <f t="shared" si="72"/>
        <v>40_4</v>
      </c>
      <c r="BJ100" s="132">
        <v>2990</v>
      </c>
      <c r="BK100" s="132"/>
      <c r="BL100" s="47">
        <v>40</v>
      </c>
      <c r="BM100" s="47">
        <f t="shared" si="106"/>
        <v>4</v>
      </c>
      <c r="BN100" s="54">
        <v>18</v>
      </c>
      <c r="BO100" s="47">
        <f t="shared" si="73"/>
        <v>4</v>
      </c>
      <c r="BP100" s="47" t="str">
        <f t="shared" si="74"/>
        <v>40_4</v>
      </c>
      <c r="BQ100" s="612">
        <v>2989.707841135626</v>
      </c>
      <c r="BR100" s="610"/>
      <c r="BS100" s="47">
        <v>40</v>
      </c>
      <c r="BT100" s="47">
        <f t="shared" si="107"/>
        <v>4</v>
      </c>
      <c r="BU100" s="54">
        <v>18</v>
      </c>
      <c r="BV100" s="47">
        <f t="shared" si="75"/>
        <v>4</v>
      </c>
      <c r="BW100" s="47" t="str">
        <f t="shared" si="76"/>
        <v>40_4</v>
      </c>
      <c r="BX100" s="612">
        <v>3019.6049195469823</v>
      </c>
      <c r="BY100" s="612"/>
      <c r="BZ100" s="47">
        <v>40</v>
      </c>
      <c r="CA100" s="47">
        <f t="shared" si="108"/>
        <v>4</v>
      </c>
      <c r="CB100" s="54">
        <v>18</v>
      </c>
      <c r="CC100" s="47">
        <f t="shared" si="77"/>
        <v>4</v>
      </c>
      <c r="CD100" s="47" t="str">
        <f t="shared" si="78"/>
        <v>40_4</v>
      </c>
      <c r="CE100" s="612">
        <v>3087.5460302367892</v>
      </c>
      <c r="CF100" s="132"/>
      <c r="CG100" s="47">
        <v>40</v>
      </c>
      <c r="CH100" s="47">
        <f t="shared" si="109"/>
        <v>4</v>
      </c>
      <c r="CI100" s="54">
        <v>18</v>
      </c>
      <c r="CJ100" s="47">
        <f t="shared" si="79"/>
        <v>4</v>
      </c>
      <c r="CK100" s="47" t="str">
        <f t="shared" si="80"/>
        <v>40_4</v>
      </c>
      <c r="CL100" s="132">
        <f t="shared" si="86"/>
        <v>2989.707841135626</v>
      </c>
      <c r="CM100" s="132">
        <f t="shared" si="87"/>
        <v>3019.6049195469823</v>
      </c>
      <c r="CN100" s="132">
        <f t="shared" si="83"/>
        <v>3087.5460302367892</v>
      </c>
      <c r="CO100" s="132">
        <f t="shared" si="84"/>
        <v>3010.3181395654547</v>
      </c>
      <c r="CP100" s="42">
        <f t="shared" si="85"/>
        <v>19.296911151060606</v>
      </c>
      <c r="CQ100" s="5"/>
      <c r="CR100" s="5"/>
      <c r="CS100" s="5"/>
      <c r="CT100" s="5"/>
      <c r="CU100" s="5"/>
      <c r="CV100" s="5"/>
      <c r="CW100" s="5"/>
      <c r="CX100" s="5"/>
      <c r="CY100" s="5"/>
      <c r="CZ100" s="5"/>
      <c r="DA100" s="5"/>
      <c r="DB100" s="5"/>
      <c r="DC100" s="5"/>
      <c r="DD100" s="5"/>
      <c r="DE100" s="5"/>
      <c r="DF100" s="5"/>
      <c r="DG100" s="6"/>
    </row>
    <row r="101" spans="1:111" x14ac:dyDescent="0.25">
      <c r="A101" s="47">
        <v>40</v>
      </c>
      <c r="B101" s="47">
        <f t="shared" si="97"/>
        <v>4</v>
      </c>
      <c r="C101" s="54">
        <v>18</v>
      </c>
      <c r="D101" s="47">
        <f t="shared" si="81"/>
        <v>4</v>
      </c>
      <c r="E101" s="47" t="str">
        <f t="shared" si="82"/>
        <v>40_4</v>
      </c>
      <c r="F101" s="54">
        <v>2415</v>
      </c>
      <c r="G101" s="1"/>
      <c r="H101" s="47">
        <v>40</v>
      </c>
      <c r="I101" s="47">
        <f t="shared" si="98"/>
        <v>4</v>
      </c>
      <c r="J101" s="54">
        <v>18</v>
      </c>
      <c r="K101" s="47">
        <f t="shared" si="57"/>
        <v>4</v>
      </c>
      <c r="L101" s="47" t="str">
        <f t="shared" si="58"/>
        <v>40_4</v>
      </c>
      <c r="M101" s="54">
        <v>2487</v>
      </c>
      <c r="N101" s="5"/>
      <c r="O101" s="47">
        <v>40</v>
      </c>
      <c r="P101" s="47">
        <f t="shared" si="99"/>
        <v>4</v>
      </c>
      <c r="Q101" s="54">
        <v>18</v>
      </c>
      <c r="R101" s="47">
        <f t="shared" si="59"/>
        <v>4</v>
      </c>
      <c r="S101" s="47" t="str">
        <f t="shared" si="60"/>
        <v>40_4</v>
      </c>
      <c r="T101" s="54">
        <v>2540</v>
      </c>
      <c r="U101" s="5"/>
      <c r="V101" s="47">
        <v>40</v>
      </c>
      <c r="W101" s="47">
        <f t="shared" si="100"/>
        <v>5</v>
      </c>
      <c r="X101" s="54">
        <v>19</v>
      </c>
      <c r="Y101" s="47">
        <f t="shared" si="61"/>
        <v>5</v>
      </c>
      <c r="Z101" s="47" t="str">
        <f t="shared" si="62"/>
        <v>40_5</v>
      </c>
      <c r="AA101" s="54">
        <v>2607</v>
      </c>
      <c r="AB101" s="5"/>
      <c r="AC101" s="47">
        <v>40</v>
      </c>
      <c r="AD101" s="47">
        <f t="shared" si="101"/>
        <v>5</v>
      </c>
      <c r="AE101" s="54">
        <v>19</v>
      </c>
      <c r="AF101" s="47">
        <f t="shared" si="63"/>
        <v>5</v>
      </c>
      <c r="AG101" s="47" t="str">
        <f t="shared" si="64"/>
        <v>40_5</v>
      </c>
      <c r="AH101" s="54">
        <v>2667</v>
      </c>
      <c r="AI101" s="5"/>
      <c r="AJ101" s="47">
        <v>40</v>
      </c>
      <c r="AK101" s="47">
        <f t="shared" si="102"/>
        <v>5</v>
      </c>
      <c r="AL101" s="54">
        <v>19</v>
      </c>
      <c r="AM101" s="47">
        <f t="shared" si="65"/>
        <v>5</v>
      </c>
      <c r="AN101" s="47" t="str">
        <f t="shared" si="66"/>
        <v>40_5</v>
      </c>
      <c r="AO101" s="54">
        <v>2727</v>
      </c>
      <c r="AP101" s="466"/>
      <c r="AQ101" s="47">
        <v>40</v>
      </c>
      <c r="AR101" s="47">
        <f t="shared" si="103"/>
        <v>5</v>
      </c>
      <c r="AS101" s="54">
        <v>19</v>
      </c>
      <c r="AT101" s="47">
        <f t="shared" si="67"/>
        <v>5</v>
      </c>
      <c r="AU101" s="47" t="str">
        <f t="shared" si="68"/>
        <v>40_5</v>
      </c>
      <c r="AV101" s="54">
        <v>2877</v>
      </c>
      <c r="AW101" s="466"/>
      <c r="AX101" s="47">
        <v>40</v>
      </c>
      <c r="AY101" s="47">
        <f t="shared" si="104"/>
        <v>5</v>
      </c>
      <c r="AZ101" s="54">
        <v>19</v>
      </c>
      <c r="BA101" s="47">
        <f t="shared" si="69"/>
        <v>5</v>
      </c>
      <c r="BB101" s="47" t="str">
        <f t="shared" si="70"/>
        <v>40_5</v>
      </c>
      <c r="BC101" s="54">
        <v>2937</v>
      </c>
      <c r="BD101" s="466"/>
      <c r="BE101" s="47">
        <v>40</v>
      </c>
      <c r="BF101" s="47">
        <f t="shared" si="105"/>
        <v>5</v>
      </c>
      <c r="BG101" s="54">
        <v>19</v>
      </c>
      <c r="BH101" s="47">
        <f t="shared" si="71"/>
        <v>5</v>
      </c>
      <c r="BI101" s="47" t="str">
        <f t="shared" si="72"/>
        <v>40_5</v>
      </c>
      <c r="BJ101" s="132">
        <v>3057</v>
      </c>
      <c r="BK101" s="132"/>
      <c r="BL101" s="47">
        <v>40</v>
      </c>
      <c r="BM101" s="47">
        <f t="shared" si="106"/>
        <v>5</v>
      </c>
      <c r="BN101" s="54">
        <v>19</v>
      </c>
      <c r="BO101" s="47">
        <f t="shared" si="73"/>
        <v>5</v>
      </c>
      <c r="BP101" s="47" t="str">
        <f t="shared" si="74"/>
        <v>40_5</v>
      </c>
      <c r="BQ101" s="612">
        <v>3057.0174865697313</v>
      </c>
      <c r="BR101" s="610"/>
      <c r="BS101" s="47">
        <v>40</v>
      </c>
      <c r="BT101" s="47">
        <f t="shared" si="107"/>
        <v>5</v>
      </c>
      <c r="BU101" s="54">
        <v>19</v>
      </c>
      <c r="BV101" s="47">
        <f t="shared" si="75"/>
        <v>5</v>
      </c>
      <c r="BW101" s="47" t="str">
        <f t="shared" si="76"/>
        <v>40_5</v>
      </c>
      <c r="BX101" s="612">
        <v>3087.5876614354288</v>
      </c>
      <c r="BY101" s="612"/>
      <c r="BZ101" s="47">
        <v>40</v>
      </c>
      <c r="CA101" s="47">
        <f t="shared" si="108"/>
        <v>5</v>
      </c>
      <c r="CB101" s="54">
        <v>19</v>
      </c>
      <c r="CC101" s="47">
        <f t="shared" si="77"/>
        <v>5</v>
      </c>
      <c r="CD101" s="47" t="str">
        <f t="shared" si="78"/>
        <v>40_5</v>
      </c>
      <c r="CE101" s="612">
        <v>3157.0583838177258</v>
      </c>
      <c r="CF101" s="132"/>
      <c r="CG101" s="47">
        <v>40</v>
      </c>
      <c r="CH101" s="47">
        <f t="shared" si="109"/>
        <v>5</v>
      </c>
      <c r="CI101" s="54">
        <v>19</v>
      </c>
      <c r="CJ101" s="47">
        <f t="shared" si="79"/>
        <v>5</v>
      </c>
      <c r="CK101" s="47" t="str">
        <f t="shared" si="80"/>
        <v>40_5</v>
      </c>
      <c r="CL101" s="132">
        <f t="shared" si="86"/>
        <v>3057.0174865697313</v>
      </c>
      <c r="CM101" s="132">
        <f t="shared" si="87"/>
        <v>3087.5876614354288</v>
      </c>
      <c r="CN101" s="132">
        <f t="shared" si="83"/>
        <v>3157.0583838177258</v>
      </c>
      <c r="CO101" s="132">
        <f t="shared" si="84"/>
        <v>3078.0918008677718</v>
      </c>
      <c r="CP101" s="42">
        <f t="shared" si="85"/>
        <v>19.731357697870333</v>
      </c>
      <c r="CQ101" s="5"/>
      <c r="CR101" s="5"/>
      <c r="CS101" s="5"/>
      <c r="CT101" s="5"/>
      <c r="CU101" s="5"/>
      <c r="CV101" s="5"/>
      <c r="CW101" s="5"/>
      <c r="CX101" s="5"/>
      <c r="CY101" s="5"/>
      <c r="CZ101" s="5"/>
      <c r="DA101" s="5"/>
      <c r="DB101" s="5"/>
      <c r="DC101" s="5"/>
      <c r="DD101" s="5"/>
      <c r="DE101" s="5"/>
      <c r="DF101" s="5"/>
      <c r="DG101" s="6"/>
    </row>
    <row r="102" spans="1:111" x14ac:dyDescent="0.25">
      <c r="A102" s="47">
        <v>40</v>
      </c>
      <c r="B102" s="47">
        <f t="shared" si="97"/>
        <v>5</v>
      </c>
      <c r="C102" s="54">
        <v>19</v>
      </c>
      <c r="D102" s="47">
        <f t="shared" si="81"/>
        <v>5</v>
      </c>
      <c r="E102" s="47" t="str">
        <f t="shared" si="82"/>
        <v>40_5</v>
      </c>
      <c r="F102" s="54">
        <v>2479</v>
      </c>
      <c r="G102" s="1"/>
      <c r="H102" s="47">
        <v>40</v>
      </c>
      <c r="I102" s="47">
        <f t="shared" si="98"/>
        <v>5</v>
      </c>
      <c r="J102" s="54">
        <v>19</v>
      </c>
      <c r="K102" s="47">
        <f t="shared" si="57"/>
        <v>5</v>
      </c>
      <c r="L102" s="47" t="str">
        <f t="shared" si="58"/>
        <v>40_5</v>
      </c>
      <c r="M102" s="54">
        <v>2553</v>
      </c>
      <c r="N102" s="5"/>
      <c r="O102" s="47">
        <v>40</v>
      </c>
      <c r="P102" s="47">
        <f t="shared" si="99"/>
        <v>5</v>
      </c>
      <c r="Q102" s="54">
        <v>19</v>
      </c>
      <c r="R102" s="47">
        <f t="shared" si="59"/>
        <v>5</v>
      </c>
      <c r="S102" s="47" t="str">
        <f t="shared" si="60"/>
        <v>40_5</v>
      </c>
      <c r="T102" s="54">
        <v>2607</v>
      </c>
      <c r="U102" s="5"/>
      <c r="V102" s="47">
        <v>40</v>
      </c>
      <c r="W102" s="47">
        <f t="shared" si="100"/>
        <v>6</v>
      </c>
      <c r="X102" s="54">
        <v>20</v>
      </c>
      <c r="Y102" s="47">
        <f t="shared" si="61"/>
        <v>6</v>
      </c>
      <c r="Z102" s="47" t="str">
        <f t="shared" si="62"/>
        <v>40_6</v>
      </c>
      <c r="AA102" s="54">
        <v>2677</v>
      </c>
      <c r="AB102" s="5"/>
      <c r="AC102" s="47">
        <v>40</v>
      </c>
      <c r="AD102" s="47">
        <f t="shared" si="101"/>
        <v>6</v>
      </c>
      <c r="AE102" s="54">
        <v>20</v>
      </c>
      <c r="AF102" s="47">
        <f t="shared" si="63"/>
        <v>6</v>
      </c>
      <c r="AG102" s="47" t="str">
        <f t="shared" si="64"/>
        <v>40_6</v>
      </c>
      <c r="AH102" s="54">
        <v>2737</v>
      </c>
      <c r="AI102" s="5"/>
      <c r="AJ102" s="47">
        <v>40</v>
      </c>
      <c r="AK102" s="47">
        <f t="shared" si="102"/>
        <v>6</v>
      </c>
      <c r="AL102" s="54">
        <v>20</v>
      </c>
      <c r="AM102" s="47">
        <f t="shared" si="65"/>
        <v>6</v>
      </c>
      <c r="AN102" s="47" t="str">
        <f t="shared" si="66"/>
        <v>40_6</v>
      </c>
      <c r="AO102" s="54">
        <v>2797</v>
      </c>
      <c r="AP102" s="466"/>
      <c r="AQ102" s="47">
        <v>40</v>
      </c>
      <c r="AR102" s="47">
        <f t="shared" si="103"/>
        <v>6</v>
      </c>
      <c r="AS102" s="54">
        <v>20</v>
      </c>
      <c r="AT102" s="47">
        <f t="shared" si="67"/>
        <v>6</v>
      </c>
      <c r="AU102" s="47" t="str">
        <f t="shared" si="68"/>
        <v>40_6</v>
      </c>
      <c r="AV102" s="54">
        <v>2947</v>
      </c>
      <c r="AW102" s="466"/>
      <c r="AX102" s="47">
        <v>40</v>
      </c>
      <c r="AY102" s="47">
        <f t="shared" si="104"/>
        <v>6</v>
      </c>
      <c r="AZ102" s="54">
        <v>20</v>
      </c>
      <c r="BA102" s="47">
        <f t="shared" si="69"/>
        <v>6</v>
      </c>
      <c r="BB102" s="47" t="str">
        <f t="shared" si="70"/>
        <v>40_6</v>
      </c>
      <c r="BC102" s="54">
        <v>3007</v>
      </c>
      <c r="BD102" s="466"/>
      <c r="BE102" s="47">
        <v>40</v>
      </c>
      <c r="BF102" s="47">
        <f t="shared" si="105"/>
        <v>6</v>
      </c>
      <c r="BG102" s="54">
        <v>20</v>
      </c>
      <c r="BH102" s="47">
        <f t="shared" si="71"/>
        <v>6</v>
      </c>
      <c r="BI102" s="47" t="str">
        <f t="shared" si="72"/>
        <v>40_6</v>
      </c>
      <c r="BJ102" s="132">
        <v>3127</v>
      </c>
      <c r="BK102" s="132"/>
      <c r="BL102" s="47">
        <v>40</v>
      </c>
      <c r="BM102" s="47">
        <f t="shared" si="106"/>
        <v>6</v>
      </c>
      <c r="BN102" s="54">
        <v>20</v>
      </c>
      <c r="BO102" s="47">
        <f t="shared" si="73"/>
        <v>6</v>
      </c>
      <c r="BP102" s="47" t="str">
        <f t="shared" si="74"/>
        <v>40_6</v>
      </c>
      <c r="BQ102" s="612">
        <v>3127.0612672078232</v>
      </c>
      <c r="BR102" s="610"/>
      <c r="BS102" s="47">
        <v>40</v>
      </c>
      <c r="BT102" s="47">
        <f t="shared" si="107"/>
        <v>6</v>
      </c>
      <c r="BU102" s="54">
        <v>20</v>
      </c>
      <c r="BV102" s="47">
        <f t="shared" si="75"/>
        <v>6</v>
      </c>
      <c r="BW102" s="47" t="str">
        <f t="shared" si="76"/>
        <v>40_6</v>
      </c>
      <c r="BX102" s="612">
        <v>3158.3318798799014</v>
      </c>
      <c r="BY102" s="612"/>
      <c r="BZ102" s="47">
        <v>40</v>
      </c>
      <c r="CA102" s="47">
        <f t="shared" si="108"/>
        <v>6</v>
      </c>
      <c r="CB102" s="54">
        <v>20</v>
      </c>
      <c r="CC102" s="47">
        <f t="shared" si="77"/>
        <v>6</v>
      </c>
      <c r="CD102" s="47" t="str">
        <f t="shared" si="78"/>
        <v>40_6</v>
      </c>
      <c r="CE102" s="612">
        <v>3229.3943471771991</v>
      </c>
      <c r="CF102" s="132"/>
      <c r="CG102" s="47">
        <v>40</v>
      </c>
      <c r="CH102" s="47">
        <f t="shared" si="109"/>
        <v>6</v>
      </c>
      <c r="CI102" s="54">
        <v>20</v>
      </c>
      <c r="CJ102" s="47">
        <f t="shared" si="79"/>
        <v>6</v>
      </c>
      <c r="CK102" s="47" t="str">
        <f t="shared" si="80"/>
        <v>40_6</v>
      </c>
      <c r="CL102" s="132">
        <f t="shared" si="86"/>
        <v>3127.0612672078232</v>
      </c>
      <c r="CM102" s="132">
        <f t="shared" si="87"/>
        <v>3158.3318798799014</v>
      </c>
      <c r="CN102" s="132">
        <f t="shared" si="83"/>
        <v>3229.3943471771991</v>
      </c>
      <c r="CO102" s="132">
        <f t="shared" si="84"/>
        <v>3148.6184458186372</v>
      </c>
      <c r="CP102" s="42">
        <f t="shared" si="85"/>
        <v>20.183451575760493</v>
      </c>
      <c r="CQ102" s="5"/>
      <c r="CR102" s="5"/>
      <c r="CS102" s="5"/>
      <c r="CT102" s="5"/>
      <c r="CU102" s="5"/>
      <c r="CV102" s="5"/>
      <c r="CW102" s="5"/>
      <c r="CX102" s="5"/>
      <c r="CY102" s="5"/>
      <c r="CZ102" s="5"/>
      <c r="DA102" s="5"/>
      <c r="DB102" s="5"/>
      <c r="DC102" s="5"/>
      <c r="DD102" s="5"/>
      <c r="DE102" s="5"/>
      <c r="DF102" s="5"/>
      <c r="DG102" s="6"/>
    </row>
    <row r="103" spans="1:111" x14ac:dyDescent="0.25">
      <c r="A103" s="47">
        <v>40</v>
      </c>
      <c r="B103" s="47">
        <f t="shared" si="97"/>
        <v>6</v>
      </c>
      <c r="C103" s="54">
        <v>20</v>
      </c>
      <c r="D103" s="47">
        <f t="shared" si="81"/>
        <v>6</v>
      </c>
      <c r="E103" s="47" t="str">
        <f t="shared" si="82"/>
        <v>40_6</v>
      </c>
      <c r="F103" s="54">
        <v>2545</v>
      </c>
      <c r="G103" s="1"/>
      <c r="H103" s="47">
        <v>40</v>
      </c>
      <c r="I103" s="47">
        <f t="shared" si="98"/>
        <v>6</v>
      </c>
      <c r="J103" s="54">
        <v>20</v>
      </c>
      <c r="K103" s="47">
        <f t="shared" si="57"/>
        <v>6</v>
      </c>
      <c r="L103" s="47" t="str">
        <f t="shared" si="58"/>
        <v>40_6</v>
      </c>
      <c r="M103" s="54">
        <v>2622</v>
      </c>
      <c r="N103" s="5"/>
      <c r="O103" s="47">
        <v>40</v>
      </c>
      <c r="P103" s="47">
        <f t="shared" si="99"/>
        <v>6</v>
      </c>
      <c r="Q103" s="54">
        <v>20</v>
      </c>
      <c r="R103" s="47">
        <f t="shared" si="59"/>
        <v>6</v>
      </c>
      <c r="S103" s="47" t="str">
        <f t="shared" si="60"/>
        <v>40_6</v>
      </c>
      <c r="T103" s="54">
        <v>2677</v>
      </c>
      <c r="U103" s="5"/>
      <c r="V103" s="47">
        <v>40</v>
      </c>
      <c r="W103" s="47">
        <f t="shared" si="100"/>
        <v>7</v>
      </c>
      <c r="X103" s="54">
        <v>21</v>
      </c>
      <c r="Y103" s="47">
        <f t="shared" si="61"/>
        <v>7</v>
      </c>
      <c r="Z103" s="47" t="str">
        <f t="shared" si="62"/>
        <v>40_7</v>
      </c>
      <c r="AA103" s="54">
        <v>2746</v>
      </c>
      <c r="AB103" s="5"/>
      <c r="AC103" s="47">
        <v>40</v>
      </c>
      <c r="AD103" s="47">
        <f t="shared" si="101"/>
        <v>7</v>
      </c>
      <c r="AE103" s="54">
        <v>21</v>
      </c>
      <c r="AF103" s="47">
        <f t="shared" si="63"/>
        <v>7</v>
      </c>
      <c r="AG103" s="47" t="str">
        <f t="shared" si="64"/>
        <v>40_7</v>
      </c>
      <c r="AH103" s="54">
        <v>2806</v>
      </c>
      <c r="AI103" s="5"/>
      <c r="AJ103" s="47">
        <v>40</v>
      </c>
      <c r="AK103" s="47">
        <f t="shared" si="102"/>
        <v>7</v>
      </c>
      <c r="AL103" s="54">
        <v>21</v>
      </c>
      <c r="AM103" s="47">
        <f t="shared" si="65"/>
        <v>7</v>
      </c>
      <c r="AN103" s="47" t="str">
        <f t="shared" si="66"/>
        <v>40_7</v>
      </c>
      <c r="AO103" s="54">
        <v>2866</v>
      </c>
      <c r="AP103" s="466"/>
      <c r="AQ103" s="47">
        <v>40</v>
      </c>
      <c r="AR103" s="47">
        <f t="shared" si="103"/>
        <v>7</v>
      </c>
      <c r="AS103" s="54">
        <v>21</v>
      </c>
      <c r="AT103" s="47">
        <f t="shared" si="67"/>
        <v>7</v>
      </c>
      <c r="AU103" s="47" t="str">
        <f t="shared" si="68"/>
        <v>40_7</v>
      </c>
      <c r="AV103" s="54">
        <v>3016</v>
      </c>
      <c r="AW103" s="466"/>
      <c r="AX103" s="47">
        <v>40</v>
      </c>
      <c r="AY103" s="47">
        <f t="shared" si="104"/>
        <v>7</v>
      </c>
      <c r="AZ103" s="54">
        <v>21</v>
      </c>
      <c r="BA103" s="47">
        <f t="shared" si="69"/>
        <v>7</v>
      </c>
      <c r="BB103" s="47" t="str">
        <f t="shared" si="70"/>
        <v>40_7</v>
      </c>
      <c r="BC103" s="54">
        <v>3076</v>
      </c>
      <c r="BD103" s="466"/>
      <c r="BE103" s="47">
        <v>40</v>
      </c>
      <c r="BF103" s="47">
        <f t="shared" si="105"/>
        <v>7</v>
      </c>
      <c r="BG103" s="54">
        <v>21</v>
      </c>
      <c r="BH103" s="47">
        <f t="shared" si="71"/>
        <v>7</v>
      </c>
      <c r="BI103" s="47" t="str">
        <f t="shared" si="72"/>
        <v>40_7</v>
      </c>
      <c r="BJ103" s="132">
        <v>3199</v>
      </c>
      <c r="BK103" s="132"/>
      <c r="BL103" s="47">
        <v>40</v>
      </c>
      <c r="BM103" s="47">
        <f t="shared" si="106"/>
        <v>7</v>
      </c>
      <c r="BN103" s="54">
        <v>21</v>
      </c>
      <c r="BO103" s="47">
        <f t="shared" si="73"/>
        <v>7</v>
      </c>
      <c r="BP103" s="47" t="str">
        <f t="shared" si="74"/>
        <v>40_7</v>
      </c>
      <c r="BQ103" s="612">
        <v>3199.0980783766845</v>
      </c>
      <c r="BR103" s="610"/>
      <c r="BS103" s="47">
        <v>40</v>
      </c>
      <c r="BT103" s="47">
        <f t="shared" si="107"/>
        <v>7</v>
      </c>
      <c r="BU103" s="54">
        <v>21</v>
      </c>
      <c r="BV103" s="47">
        <f t="shared" si="75"/>
        <v>7</v>
      </c>
      <c r="BW103" s="47" t="str">
        <f t="shared" si="76"/>
        <v>40_7</v>
      </c>
      <c r="BX103" s="612">
        <v>3231.0890591604516</v>
      </c>
      <c r="BY103" s="612"/>
      <c r="BZ103" s="47">
        <v>40</v>
      </c>
      <c r="CA103" s="47">
        <f t="shared" si="108"/>
        <v>7</v>
      </c>
      <c r="CB103" s="54">
        <v>21</v>
      </c>
      <c r="CC103" s="47">
        <f t="shared" si="77"/>
        <v>7</v>
      </c>
      <c r="CD103" s="47" t="str">
        <f t="shared" si="78"/>
        <v>40_7</v>
      </c>
      <c r="CE103" s="612">
        <v>3303.7885629915618</v>
      </c>
      <c r="CF103" s="132"/>
      <c r="CG103" s="47">
        <v>40</v>
      </c>
      <c r="CH103" s="47">
        <f t="shared" si="109"/>
        <v>7</v>
      </c>
      <c r="CI103" s="54">
        <v>21</v>
      </c>
      <c r="CJ103" s="47">
        <f t="shared" si="79"/>
        <v>7</v>
      </c>
      <c r="CK103" s="47" t="str">
        <f t="shared" si="80"/>
        <v>40_7</v>
      </c>
      <c r="CL103" s="132">
        <f t="shared" si="86"/>
        <v>3199.0980783766845</v>
      </c>
      <c r="CM103" s="132">
        <f t="shared" si="87"/>
        <v>3231.0890591604516</v>
      </c>
      <c r="CN103" s="132">
        <f t="shared" si="83"/>
        <v>3303.7885629915618</v>
      </c>
      <c r="CO103" s="132">
        <f t="shared" si="84"/>
        <v>3221.1518607544936</v>
      </c>
      <c r="CP103" s="42">
        <f t="shared" si="85"/>
        <v>20.648409363810856</v>
      </c>
      <c r="CQ103" s="5"/>
      <c r="CR103" s="5"/>
      <c r="CS103" s="5"/>
      <c r="CT103" s="5"/>
      <c r="CU103" s="5"/>
      <c r="CV103" s="5"/>
      <c r="CW103" s="5"/>
      <c r="CX103" s="5"/>
      <c r="CY103" s="5"/>
      <c r="CZ103" s="5"/>
      <c r="DA103" s="5"/>
      <c r="DB103" s="5"/>
      <c r="DC103" s="5"/>
      <c r="DD103" s="5"/>
      <c r="DE103" s="5"/>
      <c r="DF103" s="5"/>
      <c r="DG103" s="6"/>
    </row>
    <row r="104" spans="1:111" x14ac:dyDescent="0.25">
      <c r="A104" s="47">
        <v>40</v>
      </c>
      <c r="B104" s="47">
        <f t="shared" si="97"/>
        <v>7</v>
      </c>
      <c r="C104" s="54">
        <v>21</v>
      </c>
      <c r="D104" s="47">
        <f t="shared" si="81"/>
        <v>7</v>
      </c>
      <c r="E104" s="47" t="str">
        <f t="shared" si="82"/>
        <v>40_7</v>
      </c>
      <c r="F104" s="54">
        <v>2611</v>
      </c>
      <c r="G104" s="1"/>
      <c r="H104" s="47">
        <v>40</v>
      </c>
      <c r="I104" s="47">
        <f t="shared" si="98"/>
        <v>7</v>
      </c>
      <c r="J104" s="54">
        <v>21</v>
      </c>
      <c r="K104" s="47">
        <f t="shared" si="57"/>
        <v>7</v>
      </c>
      <c r="L104" s="47" t="str">
        <f t="shared" si="58"/>
        <v>40_7</v>
      </c>
      <c r="M104" s="54">
        <v>2689</v>
      </c>
      <c r="N104" s="77"/>
      <c r="O104" s="47">
        <v>40</v>
      </c>
      <c r="P104" s="47">
        <f t="shared" si="99"/>
        <v>7</v>
      </c>
      <c r="Q104" s="54">
        <v>21</v>
      </c>
      <c r="R104" s="47">
        <f t="shared" si="59"/>
        <v>7</v>
      </c>
      <c r="S104" s="47" t="str">
        <f t="shared" si="60"/>
        <v>40_7</v>
      </c>
      <c r="T104" s="54">
        <v>2746</v>
      </c>
      <c r="U104" s="5"/>
      <c r="V104" s="47">
        <v>40</v>
      </c>
      <c r="W104" s="47">
        <f t="shared" si="100"/>
        <v>8</v>
      </c>
      <c r="X104" s="54">
        <v>22</v>
      </c>
      <c r="Y104" s="47">
        <f t="shared" si="61"/>
        <v>8</v>
      </c>
      <c r="Z104" s="47" t="str">
        <f t="shared" si="62"/>
        <v>40_8</v>
      </c>
      <c r="AA104" s="54">
        <v>2815</v>
      </c>
      <c r="AB104" s="5"/>
      <c r="AC104" s="47">
        <v>40</v>
      </c>
      <c r="AD104" s="47">
        <f t="shared" si="101"/>
        <v>8</v>
      </c>
      <c r="AE104" s="54">
        <v>22</v>
      </c>
      <c r="AF104" s="47">
        <f t="shared" si="63"/>
        <v>8</v>
      </c>
      <c r="AG104" s="47" t="str">
        <f t="shared" si="64"/>
        <v>40_8</v>
      </c>
      <c r="AH104" s="54">
        <v>2875</v>
      </c>
      <c r="AI104" s="77"/>
      <c r="AJ104" s="47">
        <v>40</v>
      </c>
      <c r="AK104" s="47">
        <f t="shared" si="102"/>
        <v>8</v>
      </c>
      <c r="AL104" s="54">
        <v>22</v>
      </c>
      <c r="AM104" s="47">
        <f t="shared" si="65"/>
        <v>8</v>
      </c>
      <c r="AN104" s="47" t="str">
        <f t="shared" si="66"/>
        <v>40_8</v>
      </c>
      <c r="AO104" s="54">
        <v>2935</v>
      </c>
      <c r="AP104" s="466"/>
      <c r="AQ104" s="47">
        <v>40</v>
      </c>
      <c r="AR104" s="47">
        <f t="shared" si="103"/>
        <v>8</v>
      </c>
      <c r="AS104" s="54">
        <v>22</v>
      </c>
      <c r="AT104" s="47">
        <f t="shared" si="67"/>
        <v>8</v>
      </c>
      <c r="AU104" s="47" t="str">
        <f t="shared" si="68"/>
        <v>40_8</v>
      </c>
      <c r="AV104" s="54">
        <v>3085</v>
      </c>
      <c r="AW104" s="466"/>
      <c r="AX104" s="47">
        <v>40</v>
      </c>
      <c r="AY104" s="47">
        <f t="shared" si="104"/>
        <v>8</v>
      </c>
      <c r="AZ104" s="54">
        <v>22</v>
      </c>
      <c r="BA104" s="47">
        <f t="shared" si="69"/>
        <v>8</v>
      </c>
      <c r="BB104" s="47" t="str">
        <f t="shared" si="70"/>
        <v>40_8</v>
      </c>
      <c r="BC104" s="54">
        <v>3146</v>
      </c>
      <c r="BD104" s="466"/>
      <c r="BE104" s="47">
        <v>40</v>
      </c>
      <c r="BF104" s="47">
        <f t="shared" si="105"/>
        <v>8</v>
      </c>
      <c r="BG104" s="54">
        <v>22</v>
      </c>
      <c r="BH104" s="47">
        <f t="shared" si="71"/>
        <v>8</v>
      </c>
      <c r="BI104" s="47" t="str">
        <f t="shared" si="72"/>
        <v>40_8</v>
      </c>
      <c r="BJ104" s="132">
        <v>3272</v>
      </c>
      <c r="BK104" s="132"/>
      <c r="BL104" s="47">
        <v>40</v>
      </c>
      <c r="BM104" s="47">
        <f t="shared" si="106"/>
        <v>8</v>
      </c>
      <c r="BN104" s="54">
        <v>22</v>
      </c>
      <c r="BO104" s="47">
        <f t="shared" si="73"/>
        <v>8</v>
      </c>
      <c r="BP104" s="47" t="str">
        <f t="shared" si="74"/>
        <v>40_8</v>
      </c>
      <c r="BQ104" s="612">
        <v>3272.2416642013909</v>
      </c>
      <c r="BR104" s="610"/>
      <c r="BS104" s="47">
        <v>40</v>
      </c>
      <c r="BT104" s="47">
        <f t="shared" si="107"/>
        <v>8</v>
      </c>
      <c r="BU104" s="54">
        <v>22</v>
      </c>
      <c r="BV104" s="47">
        <f t="shared" si="75"/>
        <v>8</v>
      </c>
      <c r="BW104" s="47" t="str">
        <f t="shared" si="76"/>
        <v>40_8</v>
      </c>
      <c r="BX104" s="612">
        <v>3304.9640808434046</v>
      </c>
      <c r="BY104" s="612"/>
      <c r="BZ104" s="47">
        <v>40</v>
      </c>
      <c r="CA104" s="47">
        <f t="shared" si="108"/>
        <v>8</v>
      </c>
      <c r="CB104" s="54">
        <v>22</v>
      </c>
      <c r="CC104" s="47">
        <f t="shared" si="77"/>
        <v>8</v>
      </c>
      <c r="CD104" s="47" t="str">
        <f t="shared" si="78"/>
        <v>40_8</v>
      </c>
      <c r="CE104" s="612">
        <v>3379.325772662381</v>
      </c>
      <c r="CF104" s="132"/>
      <c r="CG104" s="47">
        <v>40</v>
      </c>
      <c r="CH104" s="47">
        <f t="shared" si="109"/>
        <v>8</v>
      </c>
      <c r="CI104" s="54">
        <v>22</v>
      </c>
      <c r="CJ104" s="47">
        <f t="shared" si="79"/>
        <v>8</v>
      </c>
      <c r="CK104" s="47" t="str">
        <f t="shared" si="80"/>
        <v>40_8</v>
      </c>
      <c r="CL104" s="132">
        <f t="shared" si="86"/>
        <v>3272.2416642013909</v>
      </c>
      <c r="CM104" s="132">
        <f t="shared" si="87"/>
        <v>3304.9640808434046</v>
      </c>
      <c r="CN104" s="132">
        <f t="shared" si="83"/>
        <v>3379.325772662381</v>
      </c>
      <c r="CO104" s="132">
        <f t="shared" si="84"/>
        <v>3294.7996801739791</v>
      </c>
      <c r="CP104" s="42">
        <f t="shared" si="85"/>
        <v>21.120510770346019</v>
      </c>
      <c r="CQ104" s="5"/>
      <c r="CR104" s="5"/>
      <c r="CS104" s="5"/>
      <c r="CT104" s="5"/>
      <c r="CU104" s="5"/>
      <c r="CV104" s="5"/>
      <c r="CW104" s="5"/>
      <c r="CX104" s="5"/>
      <c r="CY104" s="5"/>
      <c r="CZ104" s="5"/>
      <c r="DA104" s="5"/>
      <c r="DB104" s="5"/>
      <c r="DC104" s="5"/>
      <c r="DD104" s="5"/>
      <c r="DE104" s="5"/>
      <c r="DF104" s="5"/>
      <c r="DG104" s="6"/>
    </row>
    <row r="105" spans="1:111" x14ac:dyDescent="0.25">
      <c r="A105" s="47">
        <v>40</v>
      </c>
      <c r="B105" s="47">
        <f t="shared" si="97"/>
        <v>8</v>
      </c>
      <c r="C105" s="54">
        <v>22</v>
      </c>
      <c r="D105" s="47">
        <f t="shared" si="81"/>
        <v>8</v>
      </c>
      <c r="E105" s="47" t="str">
        <f t="shared" si="82"/>
        <v>40_8</v>
      </c>
      <c r="F105" s="54">
        <v>2677</v>
      </c>
      <c r="G105" s="1"/>
      <c r="H105" s="47">
        <v>40</v>
      </c>
      <c r="I105" s="47">
        <f t="shared" si="98"/>
        <v>8</v>
      </c>
      <c r="J105" s="54">
        <v>22</v>
      </c>
      <c r="K105" s="47">
        <f t="shared" si="57"/>
        <v>8</v>
      </c>
      <c r="L105" s="47" t="str">
        <f t="shared" si="58"/>
        <v>40_8</v>
      </c>
      <c r="M105" s="54">
        <v>2757</v>
      </c>
      <c r="N105" s="5"/>
      <c r="O105" s="47">
        <v>40</v>
      </c>
      <c r="P105" s="47">
        <f t="shared" si="99"/>
        <v>8</v>
      </c>
      <c r="Q105" s="54">
        <v>22</v>
      </c>
      <c r="R105" s="47">
        <f t="shared" si="59"/>
        <v>8</v>
      </c>
      <c r="S105" s="47" t="str">
        <f t="shared" si="60"/>
        <v>40_8</v>
      </c>
      <c r="T105" s="54">
        <v>2815</v>
      </c>
      <c r="U105" s="5"/>
      <c r="V105" s="47">
        <v>40</v>
      </c>
      <c r="W105" s="47">
        <f t="shared" si="100"/>
        <v>9</v>
      </c>
      <c r="X105" s="54">
        <v>23</v>
      </c>
      <c r="Y105" s="47">
        <f t="shared" si="61"/>
        <v>9</v>
      </c>
      <c r="Z105" s="47" t="str">
        <f t="shared" si="62"/>
        <v>40_9</v>
      </c>
      <c r="AA105" s="54">
        <v>2884</v>
      </c>
      <c r="AB105" s="5"/>
      <c r="AC105" s="47">
        <v>40</v>
      </c>
      <c r="AD105" s="47">
        <f t="shared" si="101"/>
        <v>9</v>
      </c>
      <c r="AE105" s="54">
        <v>23</v>
      </c>
      <c r="AF105" s="47">
        <f t="shared" si="63"/>
        <v>9</v>
      </c>
      <c r="AG105" s="47" t="str">
        <f t="shared" si="64"/>
        <v>40_9</v>
      </c>
      <c r="AH105" s="54">
        <v>2944</v>
      </c>
      <c r="AI105" s="5"/>
      <c r="AJ105" s="47">
        <v>40</v>
      </c>
      <c r="AK105" s="47">
        <f t="shared" si="102"/>
        <v>9</v>
      </c>
      <c r="AL105" s="54">
        <v>23</v>
      </c>
      <c r="AM105" s="47">
        <f t="shared" si="65"/>
        <v>9</v>
      </c>
      <c r="AN105" s="47" t="str">
        <f t="shared" si="66"/>
        <v>40_9</v>
      </c>
      <c r="AO105" s="54">
        <v>3004</v>
      </c>
      <c r="AP105" s="466"/>
      <c r="AQ105" s="47">
        <v>40</v>
      </c>
      <c r="AR105" s="47">
        <f t="shared" si="103"/>
        <v>9</v>
      </c>
      <c r="AS105" s="54">
        <v>23</v>
      </c>
      <c r="AT105" s="47">
        <f t="shared" si="67"/>
        <v>9</v>
      </c>
      <c r="AU105" s="47" t="str">
        <f t="shared" si="68"/>
        <v>40_9</v>
      </c>
      <c r="AV105" s="54">
        <v>3155</v>
      </c>
      <c r="AW105" s="466"/>
      <c r="AX105" s="47">
        <v>40</v>
      </c>
      <c r="AY105" s="47">
        <f t="shared" si="104"/>
        <v>9</v>
      </c>
      <c r="AZ105" s="54">
        <v>23</v>
      </c>
      <c r="BA105" s="47">
        <f t="shared" si="69"/>
        <v>9</v>
      </c>
      <c r="BB105" s="47" t="str">
        <f t="shared" si="70"/>
        <v>40_9</v>
      </c>
      <c r="BC105" s="54">
        <v>3218</v>
      </c>
      <c r="BD105" s="466"/>
      <c r="BE105" s="47">
        <v>40</v>
      </c>
      <c r="BF105" s="47">
        <f t="shared" si="105"/>
        <v>9</v>
      </c>
      <c r="BG105" s="54">
        <v>23</v>
      </c>
      <c r="BH105" s="47">
        <f t="shared" si="71"/>
        <v>9</v>
      </c>
      <c r="BI105" s="47" t="str">
        <f t="shared" si="72"/>
        <v>40_9</v>
      </c>
      <c r="BJ105" s="132">
        <v>3346</v>
      </c>
      <c r="BK105" s="132"/>
      <c r="BL105" s="47">
        <v>40</v>
      </c>
      <c r="BM105" s="47">
        <f t="shared" si="106"/>
        <v>9</v>
      </c>
      <c r="BN105" s="54">
        <v>23</v>
      </c>
      <c r="BO105" s="47">
        <f t="shared" si="73"/>
        <v>9</v>
      </c>
      <c r="BP105" s="47" t="str">
        <f t="shared" si="74"/>
        <v>40_9</v>
      </c>
      <c r="BQ105" s="612">
        <v>3346.4928073502124</v>
      </c>
      <c r="BR105" s="610"/>
      <c r="BS105" s="47">
        <v>40</v>
      </c>
      <c r="BT105" s="47">
        <f t="shared" si="107"/>
        <v>9</v>
      </c>
      <c r="BU105" s="54">
        <v>23</v>
      </c>
      <c r="BV105" s="47">
        <f t="shared" si="75"/>
        <v>9</v>
      </c>
      <c r="BW105" s="47" t="str">
        <f t="shared" si="76"/>
        <v>40_9</v>
      </c>
      <c r="BX105" s="612">
        <v>3379.9577354237144</v>
      </c>
      <c r="BY105" s="612"/>
      <c r="BZ105" s="47">
        <v>40</v>
      </c>
      <c r="CA105" s="47">
        <f t="shared" si="108"/>
        <v>9</v>
      </c>
      <c r="CB105" s="54">
        <v>23</v>
      </c>
      <c r="CC105" s="47">
        <f t="shared" si="77"/>
        <v>9</v>
      </c>
      <c r="CD105" s="47" t="str">
        <f t="shared" si="78"/>
        <v>40_9</v>
      </c>
      <c r="CE105" s="612">
        <v>3456.0067844707478</v>
      </c>
      <c r="CF105" s="132"/>
      <c r="CG105" s="47">
        <v>40</v>
      </c>
      <c r="CH105" s="47">
        <f t="shared" si="109"/>
        <v>9</v>
      </c>
      <c r="CI105" s="54">
        <v>23</v>
      </c>
      <c r="CJ105" s="47">
        <f t="shared" si="79"/>
        <v>9</v>
      </c>
      <c r="CK105" s="47" t="str">
        <f t="shared" si="80"/>
        <v>40_9</v>
      </c>
      <c r="CL105" s="132">
        <f t="shared" si="86"/>
        <v>3346.4928073502124</v>
      </c>
      <c r="CM105" s="132">
        <f t="shared" si="87"/>
        <v>3379.9577354237144</v>
      </c>
      <c r="CN105" s="132">
        <f t="shared" si="83"/>
        <v>3456.0067844707478</v>
      </c>
      <c r="CO105" s="132">
        <f t="shared" si="84"/>
        <v>3369.562692140883</v>
      </c>
      <c r="CP105" s="42">
        <f t="shared" si="85"/>
        <v>21.599760847056942</v>
      </c>
      <c r="CQ105" s="5"/>
      <c r="CR105" s="5"/>
      <c r="CS105" s="5"/>
      <c r="CT105" s="5"/>
      <c r="CU105" s="5"/>
      <c r="CV105" s="5"/>
      <c r="CW105" s="5"/>
      <c r="CX105" s="5"/>
      <c r="CY105" s="5"/>
      <c r="CZ105" s="5"/>
      <c r="DA105" s="5"/>
      <c r="DB105" s="5"/>
      <c r="DC105" s="5"/>
      <c r="DD105" s="5"/>
      <c r="DE105" s="5"/>
      <c r="DF105" s="5"/>
      <c r="DG105" s="6"/>
    </row>
    <row r="106" spans="1:111" x14ac:dyDescent="0.25">
      <c r="A106" s="47">
        <v>40</v>
      </c>
      <c r="B106" s="47">
        <f t="shared" si="97"/>
        <v>9</v>
      </c>
      <c r="C106" s="54">
        <v>23</v>
      </c>
      <c r="D106" s="47">
        <f t="shared" si="81"/>
        <v>9</v>
      </c>
      <c r="E106" s="47" t="str">
        <f t="shared" si="82"/>
        <v>40_9</v>
      </c>
      <c r="F106" s="54">
        <v>2743</v>
      </c>
      <c r="G106" s="1"/>
      <c r="H106" s="47">
        <v>40</v>
      </c>
      <c r="I106" s="47">
        <f t="shared" si="98"/>
        <v>9</v>
      </c>
      <c r="J106" s="54">
        <v>23</v>
      </c>
      <c r="K106" s="47">
        <f t="shared" si="57"/>
        <v>9</v>
      </c>
      <c r="L106" s="47" t="str">
        <f t="shared" si="58"/>
        <v>40_9</v>
      </c>
      <c r="M106" s="54">
        <v>2825</v>
      </c>
      <c r="N106" s="5"/>
      <c r="O106" s="47">
        <v>40</v>
      </c>
      <c r="P106" s="47">
        <f t="shared" si="99"/>
        <v>9</v>
      </c>
      <c r="Q106" s="54">
        <v>23</v>
      </c>
      <c r="R106" s="47">
        <f t="shared" si="59"/>
        <v>9</v>
      </c>
      <c r="S106" s="47" t="str">
        <f t="shared" si="60"/>
        <v>40_9</v>
      </c>
      <c r="T106" s="54">
        <v>2884</v>
      </c>
      <c r="U106" s="5"/>
      <c r="V106" s="47">
        <v>40</v>
      </c>
      <c r="W106" s="47">
        <f t="shared" si="100"/>
        <v>10</v>
      </c>
      <c r="X106" s="54">
        <v>24</v>
      </c>
      <c r="Y106" s="47">
        <f t="shared" si="61"/>
        <v>10</v>
      </c>
      <c r="Z106" s="47" t="str">
        <f t="shared" si="62"/>
        <v>40_10</v>
      </c>
      <c r="AA106" s="54">
        <v>2954</v>
      </c>
      <c r="AB106" s="5"/>
      <c r="AC106" s="47">
        <v>40</v>
      </c>
      <c r="AD106" s="47">
        <f t="shared" si="101"/>
        <v>10</v>
      </c>
      <c r="AE106" s="54">
        <v>24</v>
      </c>
      <c r="AF106" s="47">
        <f t="shared" si="63"/>
        <v>10</v>
      </c>
      <c r="AG106" s="47" t="str">
        <f t="shared" si="64"/>
        <v>40_10</v>
      </c>
      <c r="AH106" s="54">
        <v>3015</v>
      </c>
      <c r="AI106" s="5"/>
      <c r="AJ106" s="47">
        <v>40</v>
      </c>
      <c r="AK106" s="47">
        <f t="shared" si="102"/>
        <v>10</v>
      </c>
      <c r="AL106" s="54">
        <v>24</v>
      </c>
      <c r="AM106" s="47">
        <f t="shared" si="65"/>
        <v>10</v>
      </c>
      <c r="AN106" s="47" t="str">
        <f t="shared" si="66"/>
        <v>40_10</v>
      </c>
      <c r="AO106" s="54">
        <v>3075</v>
      </c>
      <c r="AP106" s="466"/>
      <c r="AQ106" s="47">
        <v>40</v>
      </c>
      <c r="AR106" s="47">
        <f t="shared" si="103"/>
        <v>10</v>
      </c>
      <c r="AS106" s="54">
        <v>24</v>
      </c>
      <c r="AT106" s="47">
        <f t="shared" si="67"/>
        <v>10</v>
      </c>
      <c r="AU106" s="47" t="str">
        <f t="shared" si="68"/>
        <v>40_10</v>
      </c>
      <c r="AV106" s="54">
        <v>3228</v>
      </c>
      <c r="AW106" s="466"/>
      <c r="AX106" s="47">
        <v>40</v>
      </c>
      <c r="AY106" s="47">
        <f t="shared" si="104"/>
        <v>10</v>
      </c>
      <c r="AZ106" s="54">
        <v>24</v>
      </c>
      <c r="BA106" s="47">
        <f t="shared" si="69"/>
        <v>10</v>
      </c>
      <c r="BB106" s="47" t="str">
        <f t="shared" si="70"/>
        <v>40_10</v>
      </c>
      <c r="BC106" s="54">
        <v>3293</v>
      </c>
      <c r="BD106" s="466"/>
      <c r="BE106" s="47">
        <v>40</v>
      </c>
      <c r="BF106" s="47">
        <f t="shared" si="105"/>
        <v>10</v>
      </c>
      <c r="BG106" s="54">
        <v>24</v>
      </c>
      <c r="BH106" s="47">
        <f t="shared" si="71"/>
        <v>10</v>
      </c>
      <c r="BI106" s="47" t="str">
        <f t="shared" si="72"/>
        <v>40_10</v>
      </c>
      <c r="BJ106" s="132">
        <v>3425</v>
      </c>
      <c r="BK106" s="132"/>
      <c r="BL106" s="47">
        <v>40</v>
      </c>
      <c r="BM106" s="47">
        <f t="shared" si="106"/>
        <v>10</v>
      </c>
      <c r="BN106" s="54">
        <v>24</v>
      </c>
      <c r="BO106" s="47">
        <f t="shared" si="73"/>
        <v>10</v>
      </c>
      <c r="BP106" s="47" t="str">
        <f t="shared" si="74"/>
        <v>40_10</v>
      </c>
      <c r="BQ106" s="612">
        <v>3424.52501663474</v>
      </c>
      <c r="BR106" s="610"/>
      <c r="BS106" s="47">
        <v>40</v>
      </c>
      <c r="BT106" s="47">
        <f t="shared" si="107"/>
        <v>10</v>
      </c>
      <c r="BU106" s="54">
        <v>24</v>
      </c>
      <c r="BV106" s="47">
        <f t="shared" si="75"/>
        <v>10</v>
      </c>
      <c r="BW106" s="47" t="str">
        <f t="shared" si="76"/>
        <v>40_10</v>
      </c>
      <c r="BX106" s="612">
        <v>3458.7702668010875</v>
      </c>
      <c r="BY106" s="612"/>
      <c r="BZ106" s="47">
        <v>40</v>
      </c>
      <c r="CA106" s="47">
        <f t="shared" si="108"/>
        <v>10</v>
      </c>
      <c r="CB106" s="54">
        <v>24</v>
      </c>
      <c r="CC106" s="47">
        <f t="shared" si="77"/>
        <v>10</v>
      </c>
      <c r="CD106" s="47" t="str">
        <f t="shared" si="78"/>
        <v>40_10</v>
      </c>
      <c r="CE106" s="612">
        <v>3536.5925978041118</v>
      </c>
      <c r="CF106" s="132"/>
      <c r="CG106" s="47">
        <v>40</v>
      </c>
      <c r="CH106" s="47">
        <f t="shared" si="109"/>
        <v>10</v>
      </c>
      <c r="CI106" s="54">
        <v>24</v>
      </c>
      <c r="CJ106" s="47">
        <f t="shared" si="79"/>
        <v>10</v>
      </c>
      <c r="CK106" s="47" t="str">
        <f t="shared" si="80"/>
        <v>40_10</v>
      </c>
      <c r="CL106" s="132">
        <f t="shared" si="86"/>
        <v>3424.52501663474</v>
      </c>
      <c r="CM106" s="132">
        <f t="shared" si="87"/>
        <v>3458.7702668010875</v>
      </c>
      <c r="CN106" s="132">
        <f t="shared" si="83"/>
        <v>3536.5925978041118</v>
      </c>
      <c r="CO106" s="132">
        <f t="shared" si="84"/>
        <v>3448.1328359681656</v>
      </c>
      <c r="CP106" s="42">
        <f t="shared" si="85"/>
        <v>22.103415615180548</v>
      </c>
      <c r="CQ106" s="5"/>
      <c r="CR106" s="5"/>
      <c r="CS106" s="5"/>
      <c r="CT106" s="5"/>
      <c r="CU106" s="5"/>
      <c r="CV106" s="5"/>
      <c r="CW106" s="5"/>
      <c r="CX106" s="5"/>
      <c r="CY106" s="5"/>
      <c r="CZ106" s="5"/>
      <c r="DA106" s="5"/>
      <c r="DB106" s="5"/>
      <c r="DC106" s="5"/>
      <c r="DD106" s="5"/>
      <c r="DE106" s="5"/>
      <c r="DF106" s="5"/>
      <c r="DG106" s="6"/>
    </row>
    <row r="107" spans="1:111" x14ac:dyDescent="0.25">
      <c r="A107" s="47">
        <v>40</v>
      </c>
      <c r="B107" s="47">
        <f t="shared" si="97"/>
        <v>10</v>
      </c>
      <c r="C107" s="54">
        <v>24</v>
      </c>
      <c r="D107" s="47">
        <f t="shared" si="81"/>
        <v>10</v>
      </c>
      <c r="E107" s="47" t="str">
        <f t="shared" si="82"/>
        <v>40_10</v>
      </c>
      <c r="F107" s="54">
        <v>2809</v>
      </c>
      <c r="G107" s="1"/>
      <c r="H107" s="47">
        <v>40</v>
      </c>
      <c r="I107" s="47">
        <f t="shared" si="98"/>
        <v>10</v>
      </c>
      <c r="J107" s="54">
        <v>24</v>
      </c>
      <c r="K107" s="47">
        <f t="shared" si="57"/>
        <v>10</v>
      </c>
      <c r="L107" s="47" t="str">
        <f t="shared" si="58"/>
        <v>40_10</v>
      </c>
      <c r="M107" s="54">
        <v>2893</v>
      </c>
      <c r="N107" s="5"/>
      <c r="O107" s="47">
        <v>40</v>
      </c>
      <c r="P107" s="47">
        <f t="shared" si="99"/>
        <v>10</v>
      </c>
      <c r="Q107" s="54">
        <v>24</v>
      </c>
      <c r="R107" s="47">
        <f t="shared" si="59"/>
        <v>10</v>
      </c>
      <c r="S107" s="47" t="str">
        <f t="shared" si="60"/>
        <v>40_10</v>
      </c>
      <c r="T107" s="54">
        <v>2954</v>
      </c>
      <c r="U107" s="5"/>
      <c r="V107" s="47">
        <v>40</v>
      </c>
      <c r="W107" s="47">
        <f t="shared" si="100"/>
        <v>11</v>
      </c>
      <c r="X107" s="54">
        <v>25</v>
      </c>
      <c r="Y107" s="47">
        <f t="shared" si="61"/>
        <v>11</v>
      </c>
      <c r="Z107" s="47" t="str">
        <f t="shared" si="62"/>
        <v>40_11</v>
      </c>
      <c r="AA107" s="54">
        <v>3026</v>
      </c>
      <c r="AB107" s="5"/>
      <c r="AC107" s="47">
        <v>40</v>
      </c>
      <c r="AD107" s="47">
        <f t="shared" si="101"/>
        <v>11</v>
      </c>
      <c r="AE107" s="54">
        <v>25</v>
      </c>
      <c r="AF107" s="47">
        <f t="shared" si="63"/>
        <v>11</v>
      </c>
      <c r="AG107" s="47" t="str">
        <f t="shared" si="64"/>
        <v>40_11</v>
      </c>
      <c r="AH107" s="54">
        <v>3086</v>
      </c>
      <c r="AI107" s="5"/>
      <c r="AJ107" s="47">
        <v>40</v>
      </c>
      <c r="AK107" s="47">
        <f t="shared" si="102"/>
        <v>11</v>
      </c>
      <c r="AL107" s="54">
        <v>25</v>
      </c>
      <c r="AM107" s="47">
        <f t="shared" si="65"/>
        <v>11</v>
      </c>
      <c r="AN107" s="47" t="str">
        <f t="shared" si="66"/>
        <v>40_11</v>
      </c>
      <c r="AO107" s="54">
        <v>3148</v>
      </c>
      <c r="AP107" s="466"/>
      <c r="AQ107" s="47">
        <v>40</v>
      </c>
      <c r="AR107" s="47">
        <f t="shared" si="103"/>
        <v>11</v>
      </c>
      <c r="AS107" s="54">
        <v>25</v>
      </c>
      <c r="AT107" s="47">
        <f t="shared" si="67"/>
        <v>11</v>
      </c>
      <c r="AU107" s="47" t="str">
        <f t="shared" si="68"/>
        <v>40_11</v>
      </c>
      <c r="AV107" s="54">
        <v>3305</v>
      </c>
      <c r="AW107" s="466"/>
      <c r="AX107" s="47">
        <v>40</v>
      </c>
      <c r="AY107" s="47">
        <f t="shared" si="104"/>
        <v>11</v>
      </c>
      <c r="AZ107" s="54">
        <v>25</v>
      </c>
      <c r="BA107" s="47">
        <f t="shared" si="69"/>
        <v>11</v>
      </c>
      <c r="BB107" s="47" t="str">
        <f t="shared" si="70"/>
        <v>40_11</v>
      </c>
      <c r="BC107" s="54">
        <v>3371</v>
      </c>
      <c r="BD107" s="466"/>
      <c r="BE107" s="47">
        <v>40</v>
      </c>
      <c r="BF107" s="47">
        <f t="shared" si="105"/>
        <v>11</v>
      </c>
      <c r="BG107" s="54">
        <v>25</v>
      </c>
      <c r="BH107" s="47">
        <f t="shared" si="71"/>
        <v>11</v>
      </c>
      <c r="BI107" s="47" t="str">
        <f t="shared" si="72"/>
        <v>40_11</v>
      </c>
      <c r="BJ107" s="132">
        <v>3506</v>
      </c>
      <c r="BK107" s="132"/>
      <c r="BL107" s="47">
        <v>40</v>
      </c>
      <c r="BM107" s="47">
        <f t="shared" si="106"/>
        <v>11</v>
      </c>
      <c r="BN107" s="54">
        <v>25</v>
      </c>
      <c r="BO107" s="47">
        <f t="shared" si="73"/>
        <v>11</v>
      </c>
      <c r="BP107" s="47" t="str">
        <f t="shared" si="74"/>
        <v>40_11</v>
      </c>
      <c r="BQ107" s="612">
        <v>3506.2423818350117</v>
      </c>
      <c r="BR107" s="610"/>
      <c r="BS107" s="47">
        <v>40</v>
      </c>
      <c r="BT107" s="47">
        <f t="shared" si="107"/>
        <v>11</v>
      </c>
      <c r="BU107" s="54">
        <v>25</v>
      </c>
      <c r="BV107" s="47">
        <f t="shared" si="75"/>
        <v>11</v>
      </c>
      <c r="BW107" s="47" t="str">
        <f t="shared" si="76"/>
        <v>40_11</v>
      </c>
      <c r="BX107" s="612">
        <v>3541.3048056533617</v>
      </c>
      <c r="BY107" s="612"/>
      <c r="BZ107" s="47">
        <v>40</v>
      </c>
      <c r="CA107" s="47">
        <f t="shared" si="108"/>
        <v>11</v>
      </c>
      <c r="CB107" s="54">
        <v>25</v>
      </c>
      <c r="CC107" s="47">
        <f t="shared" si="77"/>
        <v>11</v>
      </c>
      <c r="CD107" s="47" t="str">
        <f t="shared" si="78"/>
        <v>40_11</v>
      </c>
      <c r="CE107" s="612">
        <v>3620.9841637805621</v>
      </c>
      <c r="CF107" s="132"/>
      <c r="CG107" s="47">
        <v>40</v>
      </c>
      <c r="CH107" s="47">
        <f t="shared" si="109"/>
        <v>11</v>
      </c>
      <c r="CI107" s="54">
        <v>25</v>
      </c>
      <c r="CJ107" s="47">
        <f t="shared" si="79"/>
        <v>11</v>
      </c>
      <c r="CK107" s="47" t="str">
        <f t="shared" si="80"/>
        <v>40_11</v>
      </c>
      <c r="CL107" s="132">
        <f t="shared" si="86"/>
        <v>3506.2423818350117</v>
      </c>
      <c r="CM107" s="132">
        <f t="shared" si="87"/>
        <v>3541.3048056533617</v>
      </c>
      <c r="CN107" s="132">
        <f t="shared" si="83"/>
        <v>3620.9841637805621</v>
      </c>
      <c r="CO107" s="132">
        <f t="shared" si="84"/>
        <v>3530.4135402547868</v>
      </c>
      <c r="CP107" s="42">
        <f t="shared" si="85"/>
        <v>22.630856027274273</v>
      </c>
      <c r="CQ107" s="5"/>
      <c r="CR107" s="5"/>
      <c r="CS107" s="5"/>
      <c r="CT107" s="5"/>
      <c r="CU107" s="5"/>
      <c r="CV107" s="5"/>
      <c r="CW107" s="5"/>
      <c r="CX107" s="5"/>
      <c r="CY107" s="5"/>
      <c r="CZ107" s="5"/>
      <c r="DA107" s="5"/>
      <c r="DB107" s="5"/>
      <c r="DC107" s="5"/>
      <c r="DD107" s="5"/>
      <c r="DE107" s="5"/>
      <c r="DF107" s="5"/>
      <c r="DG107" s="6"/>
    </row>
    <row r="108" spans="1:111" x14ac:dyDescent="0.25">
      <c r="A108" s="47">
        <v>40</v>
      </c>
      <c r="B108" s="47">
        <f t="shared" si="97"/>
        <v>11</v>
      </c>
      <c r="C108" s="54">
        <v>25</v>
      </c>
      <c r="D108" s="47">
        <f t="shared" si="81"/>
        <v>11</v>
      </c>
      <c r="E108" s="47" t="str">
        <f t="shared" si="82"/>
        <v>40_11</v>
      </c>
      <c r="F108" s="54">
        <v>2877</v>
      </c>
      <c r="G108" s="1"/>
      <c r="H108" s="47">
        <v>40</v>
      </c>
      <c r="I108" s="47">
        <f t="shared" si="98"/>
        <v>11</v>
      </c>
      <c r="J108" s="54">
        <v>25</v>
      </c>
      <c r="K108" s="47">
        <f t="shared" si="57"/>
        <v>11</v>
      </c>
      <c r="L108" s="47" t="str">
        <f t="shared" si="58"/>
        <v>40_11</v>
      </c>
      <c r="M108" s="54">
        <v>2963</v>
      </c>
      <c r="N108" s="5"/>
      <c r="O108" s="47">
        <v>40</v>
      </c>
      <c r="P108" s="47">
        <f t="shared" si="99"/>
        <v>11</v>
      </c>
      <c r="Q108" s="54">
        <v>25</v>
      </c>
      <c r="R108" s="47">
        <f t="shared" si="59"/>
        <v>11</v>
      </c>
      <c r="S108" s="47" t="str">
        <f t="shared" si="60"/>
        <v>40_11</v>
      </c>
      <c r="T108" s="54">
        <v>3026</v>
      </c>
      <c r="U108" s="5"/>
      <c r="V108" s="47">
        <v>40</v>
      </c>
      <c r="W108" s="47">
        <f t="shared" si="100"/>
        <v>12</v>
      </c>
      <c r="X108" s="54">
        <v>26</v>
      </c>
      <c r="Y108" s="47">
        <f t="shared" si="61"/>
        <v>12</v>
      </c>
      <c r="Z108" s="47" t="str">
        <f t="shared" si="62"/>
        <v>40_12</v>
      </c>
      <c r="AA108" s="54">
        <v>3101</v>
      </c>
      <c r="AB108" s="5"/>
      <c r="AC108" s="47">
        <v>40</v>
      </c>
      <c r="AD108" s="47">
        <f t="shared" si="101"/>
        <v>12</v>
      </c>
      <c r="AE108" s="54">
        <v>26</v>
      </c>
      <c r="AF108" s="47">
        <f t="shared" si="63"/>
        <v>12</v>
      </c>
      <c r="AG108" s="47" t="str">
        <f t="shared" si="64"/>
        <v>40_12</v>
      </c>
      <c r="AH108" s="54">
        <v>3163</v>
      </c>
      <c r="AI108" s="5"/>
      <c r="AJ108" s="47">
        <v>40</v>
      </c>
      <c r="AK108" s="47">
        <f t="shared" si="102"/>
        <v>12</v>
      </c>
      <c r="AL108" s="54">
        <v>26</v>
      </c>
      <c r="AM108" s="47">
        <f t="shared" si="65"/>
        <v>12</v>
      </c>
      <c r="AN108" s="47" t="str">
        <f t="shared" si="66"/>
        <v>40_12</v>
      </c>
      <c r="AO108" s="54">
        <v>3226</v>
      </c>
      <c r="AP108" s="466"/>
      <c r="AQ108" s="47">
        <v>40</v>
      </c>
      <c r="AR108" s="47">
        <f t="shared" si="103"/>
        <v>12</v>
      </c>
      <c r="AS108" s="54">
        <v>26</v>
      </c>
      <c r="AT108" s="47">
        <f t="shared" si="67"/>
        <v>12</v>
      </c>
      <c r="AU108" s="47" t="str">
        <f t="shared" si="68"/>
        <v>40_12</v>
      </c>
      <c r="AV108" s="54">
        <v>3388</v>
      </c>
      <c r="AW108" s="466"/>
      <c r="AX108" s="47">
        <v>40</v>
      </c>
      <c r="AY108" s="47">
        <f t="shared" si="104"/>
        <v>12</v>
      </c>
      <c r="AZ108" s="54">
        <v>26</v>
      </c>
      <c r="BA108" s="47">
        <f t="shared" si="69"/>
        <v>12</v>
      </c>
      <c r="BB108" s="47" t="str">
        <f t="shared" si="70"/>
        <v>40_12</v>
      </c>
      <c r="BC108" s="54">
        <v>3456</v>
      </c>
      <c r="BD108" s="466"/>
      <c r="BE108" s="47">
        <v>40</v>
      </c>
      <c r="BF108" s="47">
        <f t="shared" si="105"/>
        <v>12</v>
      </c>
      <c r="BG108" s="54">
        <v>26</v>
      </c>
      <c r="BH108" s="47">
        <f t="shared" si="71"/>
        <v>12</v>
      </c>
      <c r="BI108" s="47" t="str">
        <f t="shared" si="72"/>
        <v>40_12</v>
      </c>
      <c r="BJ108" s="132">
        <v>3594</v>
      </c>
      <c r="BK108" s="132"/>
      <c r="BL108" s="47">
        <v>40</v>
      </c>
      <c r="BM108" s="47">
        <f t="shared" si="106"/>
        <v>12</v>
      </c>
      <c r="BN108" s="54">
        <v>26</v>
      </c>
      <c r="BO108" s="47">
        <f t="shared" si="73"/>
        <v>12</v>
      </c>
      <c r="BP108" s="47" t="str">
        <f t="shared" si="74"/>
        <v>40_12</v>
      </c>
      <c r="BQ108" s="612">
        <v>3593.7557565308402</v>
      </c>
      <c r="BR108" s="610"/>
      <c r="BS108" s="47">
        <v>40</v>
      </c>
      <c r="BT108" s="47">
        <f t="shared" si="107"/>
        <v>12</v>
      </c>
      <c r="BU108" s="54">
        <v>26</v>
      </c>
      <c r="BV108" s="47">
        <f t="shared" si="75"/>
        <v>12</v>
      </c>
      <c r="BW108" s="47" t="str">
        <f t="shared" si="76"/>
        <v>40_12</v>
      </c>
      <c r="BX108" s="612">
        <v>3629.6933140961487</v>
      </c>
      <c r="BY108" s="612"/>
      <c r="BZ108" s="47">
        <v>40</v>
      </c>
      <c r="CA108" s="47">
        <f t="shared" si="108"/>
        <v>12</v>
      </c>
      <c r="CB108" s="54">
        <v>26</v>
      </c>
      <c r="CC108" s="47">
        <f t="shared" si="77"/>
        <v>12</v>
      </c>
      <c r="CD108" s="47" t="str">
        <f t="shared" si="78"/>
        <v>40_12</v>
      </c>
      <c r="CE108" s="612">
        <v>3711.3614136633119</v>
      </c>
      <c r="CF108" s="132"/>
      <c r="CG108" s="47">
        <v>40</v>
      </c>
      <c r="CH108" s="47">
        <f t="shared" si="109"/>
        <v>12</v>
      </c>
      <c r="CI108" s="54">
        <v>26</v>
      </c>
      <c r="CJ108" s="47">
        <f t="shared" si="79"/>
        <v>12</v>
      </c>
      <c r="CK108" s="47" t="str">
        <f t="shared" si="80"/>
        <v>40_12</v>
      </c>
      <c r="CL108" s="132">
        <f t="shared" si="86"/>
        <v>3593.7557565308402</v>
      </c>
      <c r="CM108" s="132">
        <f t="shared" si="87"/>
        <v>3629.6933140961487</v>
      </c>
      <c r="CN108" s="132">
        <f t="shared" si="83"/>
        <v>3711.3614136633119</v>
      </c>
      <c r="CO108" s="132">
        <f t="shared" si="84"/>
        <v>3618.5302102774249</v>
      </c>
      <c r="CP108" s="42">
        <f t="shared" si="85"/>
        <v>23.195706476137339</v>
      </c>
      <c r="CQ108" s="5"/>
      <c r="CR108" s="5"/>
      <c r="CS108" s="5"/>
      <c r="CT108" s="5"/>
      <c r="CU108" s="5"/>
      <c r="CV108" s="5"/>
      <c r="CW108" s="5"/>
      <c r="CX108" s="5"/>
      <c r="CY108" s="5"/>
      <c r="CZ108" s="5"/>
      <c r="DA108" s="5"/>
      <c r="DB108" s="5"/>
      <c r="DC108" s="5"/>
      <c r="DD108" s="5"/>
      <c r="DE108" s="5"/>
      <c r="DF108" s="5"/>
      <c r="DG108" s="6"/>
    </row>
    <row r="109" spans="1:111" x14ac:dyDescent="0.25">
      <c r="A109" s="47">
        <v>40</v>
      </c>
      <c r="B109" s="47">
        <f t="shared" si="97"/>
        <v>12</v>
      </c>
      <c r="C109" s="54">
        <v>26</v>
      </c>
      <c r="D109" s="47">
        <f t="shared" si="81"/>
        <v>12</v>
      </c>
      <c r="E109" s="47" t="str">
        <f t="shared" si="82"/>
        <v>40_12</v>
      </c>
      <c r="F109" s="54">
        <v>2949</v>
      </c>
      <c r="G109" s="1"/>
      <c r="H109" s="47">
        <v>40</v>
      </c>
      <c r="I109" s="47">
        <f t="shared" si="98"/>
        <v>12</v>
      </c>
      <c r="J109" s="54">
        <v>26</v>
      </c>
      <c r="K109" s="47">
        <f t="shared" si="57"/>
        <v>12</v>
      </c>
      <c r="L109" s="47" t="str">
        <f t="shared" si="58"/>
        <v>40_12</v>
      </c>
      <c r="M109" s="54">
        <v>3037</v>
      </c>
      <c r="N109" s="5"/>
      <c r="O109" s="47">
        <v>40</v>
      </c>
      <c r="P109" s="47">
        <f t="shared" si="99"/>
        <v>12</v>
      </c>
      <c r="Q109" s="54">
        <v>26</v>
      </c>
      <c r="R109" s="47">
        <f t="shared" si="59"/>
        <v>12</v>
      </c>
      <c r="S109" s="47" t="str">
        <f t="shared" si="60"/>
        <v>40_12</v>
      </c>
      <c r="T109" s="54">
        <v>3101</v>
      </c>
      <c r="U109" s="5"/>
      <c r="V109" s="47">
        <v>40</v>
      </c>
      <c r="W109" s="47">
        <f t="shared" si="100"/>
        <v>13</v>
      </c>
      <c r="X109" s="54">
        <v>27</v>
      </c>
      <c r="Y109" s="47">
        <f t="shared" si="61"/>
        <v>13</v>
      </c>
      <c r="Z109" s="47" t="str">
        <f t="shared" si="62"/>
        <v>40_13</v>
      </c>
      <c r="AA109" s="54">
        <v>3178</v>
      </c>
      <c r="AB109" s="5"/>
      <c r="AC109" s="47">
        <v>40</v>
      </c>
      <c r="AD109" s="47">
        <f t="shared" si="101"/>
        <v>13</v>
      </c>
      <c r="AE109" s="54">
        <v>27</v>
      </c>
      <c r="AF109" s="47">
        <f t="shared" si="63"/>
        <v>13</v>
      </c>
      <c r="AG109" s="47" t="str">
        <f t="shared" si="64"/>
        <v>40_13</v>
      </c>
      <c r="AH109" s="54">
        <v>3241</v>
      </c>
      <c r="AI109" s="5"/>
      <c r="AJ109" s="47">
        <v>40</v>
      </c>
      <c r="AK109" s="47">
        <f t="shared" si="102"/>
        <v>13</v>
      </c>
      <c r="AL109" s="54">
        <v>27</v>
      </c>
      <c r="AM109" s="47">
        <f t="shared" si="65"/>
        <v>13</v>
      </c>
      <c r="AN109" s="47" t="str">
        <f t="shared" si="66"/>
        <v>40_13</v>
      </c>
      <c r="AO109" s="54">
        <v>3306</v>
      </c>
      <c r="AP109" s="466"/>
      <c r="AQ109" s="47">
        <v>40</v>
      </c>
      <c r="AR109" s="47">
        <f t="shared" si="103"/>
        <v>13</v>
      </c>
      <c r="AS109" s="54">
        <v>27</v>
      </c>
      <c r="AT109" s="47">
        <f t="shared" si="67"/>
        <v>13</v>
      </c>
      <c r="AU109" s="47" t="str">
        <f t="shared" si="68"/>
        <v>40_13</v>
      </c>
      <c r="AV109" s="54">
        <v>3471</v>
      </c>
      <c r="AW109" s="466"/>
      <c r="AX109" s="47">
        <v>40</v>
      </c>
      <c r="AY109" s="47">
        <f t="shared" si="104"/>
        <v>13</v>
      </c>
      <c r="AZ109" s="54">
        <v>27</v>
      </c>
      <c r="BA109" s="47">
        <f t="shared" si="69"/>
        <v>13</v>
      </c>
      <c r="BB109" s="47" t="str">
        <f t="shared" si="70"/>
        <v>40_13</v>
      </c>
      <c r="BC109" s="54">
        <v>3541</v>
      </c>
      <c r="BD109" s="466"/>
      <c r="BE109" s="47">
        <v>40</v>
      </c>
      <c r="BF109" s="47">
        <f t="shared" si="105"/>
        <v>13</v>
      </c>
      <c r="BG109" s="54">
        <v>27</v>
      </c>
      <c r="BH109" s="47">
        <f t="shared" si="71"/>
        <v>13</v>
      </c>
      <c r="BI109" s="47" t="str">
        <f t="shared" si="72"/>
        <v>40_13</v>
      </c>
      <c r="BJ109" s="132">
        <v>3682</v>
      </c>
      <c r="BK109" s="132"/>
      <c r="BL109" s="47">
        <v>40</v>
      </c>
      <c r="BM109" s="47">
        <f t="shared" si="106"/>
        <v>13</v>
      </c>
      <c r="BN109" s="54">
        <v>27</v>
      </c>
      <c r="BO109" s="47">
        <f t="shared" si="73"/>
        <v>13</v>
      </c>
      <c r="BP109" s="47" t="str">
        <f t="shared" si="74"/>
        <v>40_13</v>
      </c>
      <c r="BQ109" s="612">
        <v>3682.2203635603178</v>
      </c>
      <c r="BR109" s="610"/>
      <c r="BS109" s="47">
        <v>40</v>
      </c>
      <c r="BT109" s="47">
        <f t="shared" si="107"/>
        <v>13</v>
      </c>
      <c r="BU109" s="54">
        <v>27</v>
      </c>
      <c r="BV109" s="47">
        <f t="shared" si="75"/>
        <v>13</v>
      </c>
      <c r="BW109" s="47" t="str">
        <f t="shared" si="76"/>
        <v>40_13</v>
      </c>
      <c r="BX109" s="612">
        <v>3719.042567195921</v>
      </c>
      <c r="BY109" s="612"/>
      <c r="BZ109" s="47">
        <v>40</v>
      </c>
      <c r="CA109" s="47">
        <f t="shared" si="108"/>
        <v>13</v>
      </c>
      <c r="CB109" s="54">
        <v>27</v>
      </c>
      <c r="CC109" s="47">
        <f t="shared" si="77"/>
        <v>13</v>
      </c>
      <c r="CD109" s="47" t="str">
        <f t="shared" si="78"/>
        <v>40_13</v>
      </c>
      <c r="CE109" s="612">
        <v>3802.7210249578293</v>
      </c>
      <c r="CF109" s="132"/>
      <c r="CG109" s="47">
        <v>40</v>
      </c>
      <c r="CH109" s="47">
        <f t="shared" si="109"/>
        <v>13</v>
      </c>
      <c r="CI109" s="54">
        <v>27</v>
      </c>
      <c r="CJ109" s="47">
        <f t="shared" si="79"/>
        <v>13</v>
      </c>
      <c r="CK109" s="47" t="str">
        <f t="shared" si="80"/>
        <v>40_13</v>
      </c>
      <c r="CL109" s="132">
        <f t="shared" si="86"/>
        <v>3682.2203635603178</v>
      </c>
      <c r="CM109" s="132">
        <f t="shared" si="87"/>
        <v>3719.042567195921</v>
      </c>
      <c r="CN109" s="132">
        <f t="shared" si="83"/>
        <v>3802.7210249578293</v>
      </c>
      <c r="CO109" s="132">
        <f t="shared" si="84"/>
        <v>3707.6046701916116</v>
      </c>
      <c r="CP109" s="42">
        <f t="shared" si="85"/>
        <v>23.766696603792383</v>
      </c>
      <c r="CQ109" s="5"/>
      <c r="CR109" s="5"/>
      <c r="CS109" s="5"/>
      <c r="CT109" s="5"/>
      <c r="CU109" s="5"/>
      <c r="CV109" s="5"/>
      <c r="CW109" s="5"/>
      <c r="CX109" s="5"/>
      <c r="CY109" s="5"/>
      <c r="CZ109" s="5"/>
      <c r="DA109" s="5"/>
      <c r="DB109" s="5"/>
      <c r="DC109" s="5"/>
      <c r="DD109" s="5"/>
      <c r="DE109" s="5"/>
      <c r="DF109" s="5"/>
      <c r="DG109" s="6"/>
    </row>
    <row r="110" spans="1:111" x14ac:dyDescent="0.25">
      <c r="A110" s="47">
        <v>44</v>
      </c>
      <c r="B110" s="47">
        <v>0</v>
      </c>
      <c r="C110" s="54">
        <v>10</v>
      </c>
      <c r="D110" s="47">
        <f t="shared" si="81"/>
        <v>0</v>
      </c>
      <c r="E110" s="47" t="str">
        <f t="shared" si="82"/>
        <v>44_0</v>
      </c>
      <c r="F110" s="54">
        <v>1898</v>
      </c>
      <c r="G110" s="1"/>
      <c r="H110" s="47">
        <v>44</v>
      </c>
      <c r="I110" s="47">
        <v>0</v>
      </c>
      <c r="J110" s="54">
        <v>10</v>
      </c>
      <c r="K110" s="47">
        <f t="shared" si="57"/>
        <v>0</v>
      </c>
      <c r="L110" s="47" t="str">
        <f t="shared" si="58"/>
        <v>44_0</v>
      </c>
      <c r="M110" s="54">
        <v>1955</v>
      </c>
      <c r="N110" s="75"/>
      <c r="O110" s="47">
        <v>44</v>
      </c>
      <c r="P110" s="47">
        <v>0</v>
      </c>
      <c r="Q110" s="54">
        <v>10</v>
      </c>
      <c r="R110" s="47">
        <f t="shared" si="59"/>
        <v>0</v>
      </c>
      <c r="S110" s="47" t="str">
        <f t="shared" si="60"/>
        <v>44_0</v>
      </c>
      <c r="T110" s="54">
        <v>1996</v>
      </c>
      <c r="U110" s="5"/>
      <c r="V110" s="47">
        <v>44</v>
      </c>
      <c r="W110" s="47">
        <v>1</v>
      </c>
      <c r="X110" s="54">
        <v>12</v>
      </c>
      <c r="Y110" s="47">
        <f t="shared" si="61"/>
        <v>1</v>
      </c>
      <c r="Z110" s="47" t="str">
        <f t="shared" si="62"/>
        <v>44_1</v>
      </c>
      <c r="AA110" s="54">
        <v>2121</v>
      </c>
      <c r="AB110" s="5"/>
      <c r="AC110" s="47">
        <v>44</v>
      </c>
      <c r="AD110" s="47">
        <v>1</v>
      </c>
      <c r="AE110" s="54">
        <v>12</v>
      </c>
      <c r="AF110" s="47">
        <f t="shared" si="63"/>
        <v>1</v>
      </c>
      <c r="AG110" s="47" t="str">
        <f t="shared" si="64"/>
        <v>44_1</v>
      </c>
      <c r="AH110" s="54">
        <v>2181</v>
      </c>
      <c r="AI110" s="75"/>
      <c r="AJ110" s="47">
        <v>44</v>
      </c>
      <c r="AK110" s="47">
        <v>1</v>
      </c>
      <c r="AL110" s="54">
        <v>12</v>
      </c>
      <c r="AM110" s="47">
        <f t="shared" si="65"/>
        <v>1</v>
      </c>
      <c r="AN110" s="47" t="str">
        <f t="shared" si="66"/>
        <v>44_1</v>
      </c>
      <c r="AO110" s="54">
        <v>2241</v>
      </c>
      <c r="AP110" s="466"/>
      <c r="AQ110" s="47">
        <v>44</v>
      </c>
      <c r="AR110" s="47">
        <v>1</v>
      </c>
      <c r="AS110" s="54">
        <v>12</v>
      </c>
      <c r="AT110" s="47">
        <f t="shared" si="67"/>
        <v>1</v>
      </c>
      <c r="AU110" s="47" t="str">
        <f t="shared" si="68"/>
        <v>44_1</v>
      </c>
      <c r="AV110" s="54">
        <v>2391</v>
      </c>
      <c r="AW110" s="466"/>
      <c r="AX110" s="47">
        <v>44</v>
      </c>
      <c r="AY110" s="47">
        <v>1</v>
      </c>
      <c r="AZ110" s="54">
        <v>12</v>
      </c>
      <c r="BA110" s="47">
        <f t="shared" si="69"/>
        <v>1</v>
      </c>
      <c r="BB110" s="47" t="str">
        <f t="shared" si="70"/>
        <v>44_1</v>
      </c>
      <c r="BC110" s="54">
        <v>2451</v>
      </c>
      <c r="BD110" s="466"/>
      <c r="BE110" s="47">
        <v>44</v>
      </c>
      <c r="BF110" s="47">
        <v>1</v>
      </c>
      <c r="BG110" s="54">
        <v>12</v>
      </c>
      <c r="BH110" s="47">
        <f t="shared" si="71"/>
        <v>1</v>
      </c>
      <c r="BI110" s="47" t="str">
        <f t="shared" si="72"/>
        <v>44_1</v>
      </c>
      <c r="BJ110" s="132">
        <v>2571</v>
      </c>
      <c r="BK110" s="132"/>
      <c r="BL110" s="47">
        <v>44</v>
      </c>
      <c r="BM110" s="47">
        <v>1</v>
      </c>
      <c r="BN110" s="54">
        <v>12</v>
      </c>
      <c r="BO110" s="47">
        <f t="shared" si="73"/>
        <v>1</v>
      </c>
      <c r="BP110" s="47" t="str">
        <f t="shared" si="74"/>
        <v>44_1</v>
      </c>
      <c r="BQ110" s="612">
        <v>2571.0746805088734</v>
      </c>
      <c r="BR110" s="610"/>
      <c r="BS110" s="47">
        <v>44</v>
      </c>
      <c r="BT110" s="47">
        <v>1</v>
      </c>
      <c r="BU110" s="54">
        <v>12</v>
      </c>
      <c r="BV110" s="47">
        <f t="shared" si="75"/>
        <v>1</v>
      </c>
      <c r="BW110" s="47" t="str">
        <f t="shared" si="76"/>
        <v>44_1</v>
      </c>
      <c r="BX110" s="612">
        <v>2596.7854273139619</v>
      </c>
      <c r="BY110" s="612"/>
      <c r="BZ110" s="47">
        <v>44</v>
      </c>
      <c r="CA110" s="47">
        <v>1</v>
      </c>
      <c r="CB110" s="54">
        <v>12</v>
      </c>
      <c r="CC110" s="47">
        <f t="shared" si="77"/>
        <v>1</v>
      </c>
      <c r="CD110" s="47" t="str">
        <f t="shared" si="78"/>
        <v>44_1</v>
      </c>
      <c r="CE110" s="612">
        <v>2655.2130994285258</v>
      </c>
      <c r="CF110" s="132"/>
      <c r="CG110" s="47">
        <v>44</v>
      </c>
      <c r="CH110" s="47">
        <v>1</v>
      </c>
      <c r="CI110" s="54">
        <v>12</v>
      </c>
      <c r="CJ110" s="47">
        <f t="shared" si="79"/>
        <v>1</v>
      </c>
      <c r="CK110" s="47" t="str">
        <f t="shared" si="80"/>
        <v>44_1</v>
      </c>
      <c r="CL110" s="132">
        <f t="shared" si="86"/>
        <v>2571.0746805088734</v>
      </c>
      <c r="CM110" s="132">
        <f t="shared" si="87"/>
        <v>2596.7854273139619</v>
      </c>
      <c r="CN110" s="132">
        <f t="shared" si="83"/>
        <v>2655.2130994285258</v>
      </c>
      <c r="CO110" s="132">
        <f t="shared" si="84"/>
        <v>2588.7990265876315</v>
      </c>
      <c r="CP110" s="42">
        <f t="shared" si="85"/>
        <v>16.594865555048919</v>
      </c>
      <c r="CQ110" s="5"/>
      <c r="CR110" s="5"/>
      <c r="CS110" s="5"/>
      <c r="CT110" s="5"/>
      <c r="CU110" s="5"/>
      <c r="CV110" s="5"/>
      <c r="CW110" s="5"/>
      <c r="CX110" s="5"/>
      <c r="CY110" s="5"/>
      <c r="CZ110" s="5"/>
      <c r="DA110" s="5"/>
      <c r="DB110" s="5"/>
      <c r="DC110" s="5"/>
      <c r="DD110" s="5"/>
      <c r="DE110" s="5"/>
      <c r="DF110" s="5"/>
      <c r="DG110" s="6"/>
    </row>
    <row r="111" spans="1:111" x14ac:dyDescent="0.25">
      <c r="A111" s="47">
        <v>44</v>
      </c>
      <c r="B111" s="47">
        <v>1</v>
      </c>
      <c r="C111" s="54">
        <v>12</v>
      </c>
      <c r="D111" s="47">
        <f t="shared" si="81"/>
        <v>1</v>
      </c>
      <c r="E111" s="47" t="str">
        <f t="shared" si="82"/>
        <v>44_1</v>
      </c>
      <c r="F111" s="54">
        <v>2017</v>
      </c>
      <c r="G111" s="1"/>
      <c r="H111" s="47">
        <v>44</v>
      </c>
      <c r="I111" s="47">
        <v>1</v>
      </c>
      <c r="J111" s="54">
        <v>12</v>
      </c>
      <c r="K111" s="47">
        <f t="shared" si="57"/>
        <v>1</v>
      </c>
      <c r="L111" s="47" t="str">
        <f t="shared" si="58"/>
        <v>44_1</v>
      </c>
      <c r="M111" s="54">
        <v>2077</v>
      </c>
      <c r="N111" s="75"/>
      <c r="O111" s="47">
        <v>44</v>
      </c>
      <c r="P111" s="47">
        <v>1</v>
      </c>
      <c r="Q111" s="54">
        <v>12</v>
      </c>
      <c r="R111" s="47">
        <f t="shared" si="59"/>
        <v>1</v>
      </c>
      <c r="S111" s="47" t="str">
        <f t="shared" si="60"/>
        <v>44_1</v>
      </c>
      <c r="T111" s="54">
        <v>2121</v>
      </c>
      <c r="U111" s="5"/>
      <c r="V111" s="47">
        <v>44</v>
      </c>
      <c r="W111" s="47">
        <v>2</v>
      </c>
      <c r="X111" s="54">
        <v>14</v>
      </c>
      <c r="Y111" s="47">
        <f t="shared" si="61"/>
        <v>2</v>
      </c>
      <c r="Z111" s="47" t="str">
        <f t="shared" si="62"/>
        <v>44_2</v>
      </c>
      <c r="AA111" s="54">
        <v>2265</v>
      </c>
      <c r="AB111" s="5"/>
      <c r="AC111" s="47">
        <v>44</v>
      </c>
      <c r="AD111" s="47">
        <v>2</v>
      </c>
      <c r="AE111" s="54">
        <v>14</v>
      </c>
      <c r="AF111" s="47">
        <f t="shared" si="63"/>
        <v>2</v>
      </c>
      <c r="AG111" s="47" t="str">
        <f t="shared" si="64"/>
        <v>44_2</v>
      </c>
      <c r="AH111" s="54">
        <v>2325</v>
      </c>
      <c r="AI111" s="75"/>
      <c r="AJ111" s="47">
        <v>44</v>
      </c>
      <c r="AK111" s="47">
        <v>2</v>
      </c>
      <c r="AL111" s="54">
        <v>14</v>
      </c>
      <c r="AM111" s="47">
        <f t="shared" si="65"/>
        <v>2</v>
      </c>
      <c r="AN111" s="47" t="str">
        <f t="shared" si="66"/>
        <v>44_2</v>
      </c>
      <c r="AO111" s="54">
        <v>2385</v>
      </c>
      <c r="AP111" s="466"/>
      <c r="AQ111" s="47">
        <v>44</v>
      </c>
      <c r="AR111" s="47">
        <v>2</v>
      </c>
      <c r="AS111" s="54">
        <v>14</v>
      </c>
      <c r="AT111" s="47">
        <f t="shared" si="67"/>
        <v>2</v>
      </c>
      <c r="AU111" s="47" t="str">
        <f t="shared" si="68"/>
        <v>44_2</v>
      </c>
      <c r="AV111" s="54">
        <v>2535</v>
      </c>
      <c r="AW111" s="466"/>
      <c r="AX111" s="47">
        <v>44</v>
      </c>
      <c r="AY111" s="47">
        <v>2</v>
      </c>
      <c r="AZ111" s="54">
        <v>14</v>
      </c>
      <c r="BA111" s="47">
        <f t="shared" si="69"/>
        <v>2</v>
      </c>
      <c r="BB111" s="47" t="str">
        <f t="shared" si="70"/>
        <v>44_2</v>
      </c>
      <c r="BC111" s="54">
        <v>2595</v>
      </c>
      <c r="BD111" s="466"/>
      <c r="BE111" s="47">
        <v>44</v>
      </c>
      <c r="BF111" s="47">
        <v>2</v>
      </c>
      <c r="BG111" s="54">
        <v>14</v>
      </c>
      <c r="BH111" s="47">
        <f t="shared" si="71"/>
        <v>2</v>
      </c>
      <c r="BI111" s="47" t="str">
        <f t="shared" si="72"/>
        <v>44_2</v>
      </c>
      <c r="BJ111" s="132">
        <v>2715</v>
      </c>
      <c r="BK111" s="132"/>
      <c r="BL111" s="47">
        <v>44</v>
      </c>
      <c r="BM111" s="47">
        <v>2</v>
      </c>
      <c r="BN111" s="54">
        <v>14</v>
      </c>
      <c r="BO111" s="47">
        <f t="shared" si="73"/>
        <v>2</v>
      </c>
      <c r="BP111" s="47" t="str">
        <f t="shared" si="74"/>
        <v>44_2</v>
      </c>
      <c r="BQ111" s="612">
        <v>2714.7233140572685</v>
      </c>
      <c r="BR111" s="610"/>
      <c r="BS111" s="47">
        <v>44</v>
      </c>
      <c r="BT111" s="47">
        <v>2</v>
      </c>
      <c r="BU111" s="54">
        <v>14</v>
      </c>
      <c r="BV111" s="47">
        <f t="shared" si="75"/>
        <v>2</v>
      </c>
      <c r="BW111" s="47" t="str">
        <f t="shared" si="76"/>
        <v>44_2</v>
      </c>
      <c r="BX111" s="612">
        <v>2741.870547197841</v>
      </c>
      <c r="BY111" s="612"/>
      <c r="BZ111" s="47">
        <v>44</v>
      </c>
      <c r="CA111" s="47">
        <v>2</v>
      </c>
      <c r="CB111" s="54">
        <v>14</v>
      </c>
      <c r="CC111" s="47">
        <f t="shared" si="77"/>
        <v>2</v>
      </c>
      <c r="CD111" s="47" t="str">
        <f t="shared" si="78"/>
        <v>44_2</v>
      </c>
      <c r="CE111" s="612">
        <v>2803.5626345097921</v>
      </c>
      <c r="CF111" s="132"/>
      <c r="CG111" s="47">
        <v>44</v>
      </c>
      <c r="CH111" s="47">
        <v>2</v>
      </c>
      <c r="CI111" s="54">
        <v>14</v>
      </c>
      <c r="CJ111" s="47">
        <f t="shared" si="79"/>
        <v>2</v>
      </c>
      <c r="CK111" s="47" t="str">
        <f t="shared" si="80"/>
        <v>44_2</v>
      </c>
      <c r="CL111" s="132">
        <f t="shared" si="86"/>
        <v>2714.7233140572685</v>
      </c>
      <c r="CM111" s="132">
        <f t="shared" si="87"/>
        <v>2741.870547197841</v>
      </c>
      <c r="CN111" s="132">
        <f t="shared" si="83"/>
        <v>2803.5626345097921</v>
      </c>
      <c r="CO111" s="132">
        <f t="shared" si="84"/>
        <v>2733.4379379035508</v>
      </c>
      <c r="CP111" s="42">
        <f t="shared" si="85"/>
        <v>17.522038063484299</v>
      </c>
      <c r="CQ111" s="5"/>
      <c r="CR111" s="5"/>
      <c r="CS111" s="5"/>
      <c r="CT111" s="5"/>
      <c r="CU111" s="5"/>
      <c r="CV111" s="5"/>
      <c r="CW111" s="5"/>
      <c r="CX111" s="5"/>
      <c r="CY111" s="5"/>
      <c r="CZ111" s="5"/>
      <c r="DA111" s="5"/>
      <c r="DB111" s="5"/>
      <c r="DC111" s="5"/>
      <c r="DD111" s="5"/>
      <c r="DE111" s="5"/>
      <c r="DF111" s="5"/>
      <c r="DG111" s="6"/>
    </row>
    <row r="112" spans="1:111" x14ac:dyDescent="0.25">
      <c r="A112" s="47">
        <v>44</v>
      </c>
      <c r="B112" s="47">
        <v>2</v>
      </c>
      <c r="C112" s="54">
        <v>14</v>
      </c>
      <c r="D112" s="47">
        <f t="shared" si="81"/>
        <v>2</v>
      </c>
      <c r="E112" s="47" t="str">
        <f t="shared" si="82"/>
        <v>44_2</v>
      </c>
      <c r="F112" s="54">
        <v>2154</v>
      </c>
      <c r="G112" s="1"/>
      <c r="H112" s="47">
        <v>44</v>
      </c>
      <c r="I112" s="47">
        <v>2</v>
      </c>
      <c r="J112" s="54">
        <v>14</v>
      </c>
      <c r="K112" s="47">
        <f t="shared" si="57"/>
        <v>2</v>
      </c>
      <c r="L112" s="47" t="str">
        <f t="shared" si="58"/>
        <v>44_2</v>
      </c>
      <c r="M112" s="54">
        <v>2218</v>
      </c>
      <c r="N112" s="75"/>
      <c r="O112" s="47">
        <v>44</v>
      </c>
      <c r="P112" s="47">
        <v>2</v>
      </c>
      <c r="Q112" s="54">
        <v>14</v>
      </c>
      <c r="R112" s="47">
        <f t="shared" si="59"/>
        <v>2</v>
      </c>
      <c r="S112" s="47" t="str">
        <f t="shared" si="60"/>
        <v>44_2</v>
      </c>
      <c r="T112" s="54">
        <v>2265</v>
      </c>
      <c r="U112" s="5"/>
      <c r="V112" s="47">
        <v>44</v>
      </c>
      <c r="W112" s="47">
        <v>3</v>
      </c>
      <c r="X112" s="54">
        <v>16</v>
      </c>
      <c r="Y112" s="47">
        <f t="shared" si="61"/>
        <v>3</v>
      </c>
      <c r="Z112" s="47" t="str">
        <f t="shared" si="62"/>
        <v>44_3</v>
      </c>
      <c r="AA112" s="54">
        <v>2407</v>
      </c>
      <c r="AB112" s="5"/>
      <c r="AC112" s="47">
        <v>44</v>
      </c>
      <c r="AD112" s="47">
        <v>3</v>
      </c>
      <c r="AE112" s="54">
        <v>16</v>
      </c>
      <c r="AF112" s="47">
        <f t="shared" si="63"/>
        <v>3</v>
      </c>
      <c r="AG112" s="47" t="str">
        <f t="shared" si="64"/>
        <v>44_3</v>
      </c>
      <c r="AH112" s="54">
        <v>2467</v>
      </c>
      <c r="AI112" s="75"/>
      <c r="AJ112" s="47">
        <v>44</v>
      </c>
      <c r="AK112" s="47">
        <v>3</v>
      </c>
      <c r="AL112" s="54">
        <v>16</v>
      </c>
      <c r="AM112" s="47">
        <f t="shared" si="65"/>
        <v>3</v>
      </c>
      <c r="AN112" s="47" t="str">
        <f t="shared" si="66"/>
        <v>44_3</v>
      </c>
      <c r="AO112" s="54">
        <v>2527</v>
      </c>
      <c r="AP112" s="466"/>
      <c r="AQ112" s="47">
        <v>44</v>
      </c>
      <c r="AR112" s="47">
        <v>3</v>
      </c>
      <c r="AS112" s="54">
        <v>16</v>
      </c>
      <c r="AT112" s="47">
        <f t="shared" si="67"/>
        <v>3</v>
      </c>
      <c r="AU112" s="47" t="str">
        <f t="shared" si="68"/>
        <v>44_3</v>
      </c>
      <c r="AV112" s="54">
        <v>2677</v>
      </c>
      <c r="AW112" s="466"/>
      <c r="AX112" s="47">
        <v>44</v>
      </c>
      <c r="AY112" s="47">
        <v>3</v>
      </c>
      <c r="AZ112" s="54">
        <v>16</v>
      </c>
      <c r="BA112" s="47">
        <f t="shared" si="69"/>
        <v>3</v>
      </c>
      <c r="BB112" s="47" t="str">
        <f t="shared" si="70"/>
        <v>44_3</v>
      </c>
      <c r="BC112" s="54">
        <v>2737</v>
      </c>
      <c r="BD112" s="466"/>
      <c r="BE112" s="47">
        <v>44</v>
      </c>
      <c r="BF112" s="47">
        <v>3</v>
      </c>
      <c r="BG112" s="54">
        <v>16</v>
      </c>
      <c r="BH112" s="47">
        <f t="shared" si="71"/>
        <v>3</v>
      </c>
      <c r="BI112" s="47" t="str">
        <f t="shared" si="72"/>
        <v>44_3</v>
      </c>
      <c r="BJ112" s="132">
        <v>2857</v>
      </c>
      <c r="BK112" s="132"/>
      <c r="BL112" s="47">
        <v>44</v>
      </c>
      <c r="BM112" s="47">
        <v>3</v>
      </c>
      <c r="BN112" s="54">
        <v>16</v>
      </c>
      <c r="BO112" s="47">
        <f t="shared" si="73"/>
        <v>3</v>
      </c>
      <c r="BP112" s="47" t="str">
        <f t="shared" si="74"/>
        <v>44_3</v>
      </c>
      <c r="BQ112" s="612">
        <v>2856.7302489365393</v>
      </c>
      <c r="BR112" s="610"/>
      <c r="BS112" s="47">
        <v>44</v>
      </c>
      <c r="BT112" s="47">
        <v>3</v>
      </c>
      <c r="BU112" s="54">
        <v>16</v>
      </c>
      <c r="BV112" s="47">
        <f t="shared" si="75"/>
        <v>3</v>
      </c>
      <c r="BW112" s="47" t="str">
        <f t="shared" si="76"/>
        <v>44_3</v>
      </c>
      <c r="BX112" s="612">
        <v>2885.2975514259047</v>
      </c>
      <c r="BY112" s="612"/>
      <c r="BZ112" s="47">
        <v>44</v>
      </c>
      <c r="CA112" s="47">
        <v>3</v>
      </c>
      <c r="CB112" s="54">
        <v>16</v>
      </c>
      <c r="CC112" s="47">
        <f t="shared" si="77"/>
        <v>3</v>
      </c>
      <c r="CD112" s="47" t="str">
        <f t="shared" si="78"/>
        <v>44_3</v>
      </c>
      <c r="CE112" s="612">
        <v>2950.2167463329874</v>
      </c>
      <c r="CF112" s="132"/>
      <c r="CG112" s="47">
        <v>44</v>
      </c>
      <c r="CH112" s="47">
        <v>3</v>
      </c>
      <c r="CI112" s="54">
        <v>16</v>
      </c>
      <c r="CJ112" s="47">
        <f t="shared" si="79"/>
        <v>3</v>
      </c>
      <c r="CK112" s="47" t="str">
        <f t="shared" si="80"/>
        <v>44_3</v>
      </c>
      <c r="CL112" s="132">
        <f t="shared" si="86"/>
        <v>2856.7302489365393</v>
      </c>
      <c r="CM112" s="132">
        <f t="shared" si="87"/>
        <v>2885.2975514259047</v>
      </c>
      <c r="CN112" s="132">
        <f t="shared" si="83"/>
        <v>2950.2167463329874</v>
      </c>
      <c r="CO112" s="132">
        <f t="shared" si="84"/>
        <v>2876.4238330901458</v>
      </c>
      <c r="CP112" s="42">
        <f t="shared" si="85"/>
        <v>18.438614314680422</v>
      </c>
      <c r="CQ112" s="5"/>
      <c r="CR112" s="5"/>
      <c r="CS112" s="5"/>
      <c r="CT112" s="5"/>
      <c r="CU112" s="5"/>
      <c r="CV112" s="5"/>
      <c r="CW112" s="5"/>
      <c r="CX112" s="5"/>
      <c r="CY112" s="5"/>
      <c r="CZ112" s="5"/>
      <c r="DA112" s="5"/>
      <c r="DB112" s="5"/>
      <c r="DC112" s="5"/>
      <c r="DD112" s="5"/>
      <c r="DE112" s="5"/>
      <c r="DF112" s="5"/>
      <c r="DG112" s="6"/>
    </row>
    <row r="113" spans="1:111" x14ac:dyDescent="0.25">
      <c r="A113" s="47">
        <v>45</v>
      </c>
      <c r="B113" s="47">
        <v>0</v>
      </c>
      <c r="C113" s="54">
        <v>16</v>
      </c>
      <c r="D113" s="47">
        <f t="shared" si="81"/>
        <v>0</v>
      </c>
      <c r="E113" s="47" t="str">
        <f t="shared" si="82"/>
        <v>45_0</v>
      </c>
      <c r="F113" s="54">
        <v>2289</v>
      </c>
      <c r="G113" s="1"/>
      <c r="H113" s="47">
        <v>45</v>
      </c>
      <c r="I113" s="47">
        <v>0</v>
      </c>
      <c r="J113" s="54">
        <v>16</v>
      </c>
      <c r="K113" s="47">
        <f t="shared" si="57"/>
        <v>0</v>
      </c>
      <c r="L113" s="47" t="str">
        <f t="shared" si="58"/>
        <v>45_0</v>
      </c>
      <c r="M113" s="54">
        <v>2357</v>
      </c>
      <c r="N113" s="75"/>
      <c r="O113" s="47">
        <v>45</v>
      </c>
      <c r="P113" s="47">
        <v>0</v>
      </c>
      <c r="Q113" s="54">
        <v>16</v>
      </c>
      <c r="R113" s="47">
        <f t="shared" si="59"/>
        <v>0</v>
      </c>
      <c r="S113" s="47" t="str">
        <f t="shared" si="60"/>
        <v>45_0</v>
      </c>
      <c r="T113" s="54">
        <v>2407</v>
      </c>
      <c r="U113" s="5"/>
      <c r="V113" s="47">
        <v>45</v>
      </c>
      <c r="W113" s="47">
        <v>1</v>
      </c>
      <c r="X113" s="54">
        <v>18</v>
      </c>
      <c r="Y113" s="47">
        <f t="shared" si="61"/>
        <v>1</v>
      </c>
      <c r="Z113" s="47" t="str">
        <f t="shared" si="62"/>
        <v>45_1</v>
      </c>
      <c r="AA113" s="54">
        <v>2540</v>
      </c>
      <c r="AB113" s="5"/>
      <c r="AC113" s="47">
        <v>45</v>
      </c>
      <c r="AD113" s="47">
        <v>1</v>
      </c>
      <c r="AE113" s="54">
        <v>18</v>
      </c>
      <c r="AF113" s="47">
        <f t="shared" si="63"/>
        <v>1</v>
      </c>
      <c r="AG113" s="47" t="str">
        <f t="shared" si="64"/>
        <v>45_1</v>
      </c>
      <c r="AH113" s="54">
        <v>2600</v>
      </c>
      <c r="AI113" s="75"/>
      <c r="AJ113" s="47">
        <v>45</v>
      </c>
      <c r="AK113" s="47">
        <v>1</v>
      </c>
      <c r="AL113" s="54">
        <v>18</v>
      </c>
      <c r="AM113" s="47">
        <f t="shared" si="65"/>
        <v>1</v>
      </c>
      <c r="AN113" s="47" t="str">
        <f t="shared" si="66"/>
        <v>45_1</v>
      </c>
      <c r="AO113" s="54">
        <v>2660</v>
      </c>
      <c r="AP113" s="466"/>
      <c r="AQ113" s="47">
        <v>45</v>
      </c>
      <c r="AR113" s="47">
        <v>1</v>
      </c>
      <c r="AS113" s="54">
        <v>18</v>
      </c>
      <c r="AT113" s="47">
        <f t="shared" si="67"/>
        <v>1</v>
      </c>
      <c r="AU113" s="47" t="str">
        <f t="shared" si="68"/>
        <v>45_1</v>
      </c>
      <c r="AV113" s="54">
        <v>2810</v>
      </c>
      <c r="AW113" s="466"/>
      <c r="AX113" s="47">
        <v>45</v>
      </c>
      <c r="AY113" s="47">
        <v>1</v>
      </c>
      <c r="AZ113" s="54">
        <v>18</v>
      </c>
      <c r="BA113" s="47">
        <f t="shared" si="69"/>
        <v>1</v>
      </c>
      <c r="BB113" s="47" t="str">
        <f t="shared" si="70"/>
        <v>45_1</v>
      </c>
      <c r="BC113" s="54">
        <v>2870</v>
      </c>
      <c r="BD113" s="466"/>
      <c r="BE113" s="47">
        <v>45</v>
      </c>
      <c r="BF113" s="47">
        <v>1</v>
      </c>
      <c r="BG113" s="54">
        <v>18</v>
      </c>
      <c r="BH113" s="47">
        <f t="shared" si="71"/>
        <v>1</v>
      </c>
      <c r="BI113" s="47" t="str">
        <f t="shared" si="72"/>
        <v>45_1</v>
      </c>
      <c r="BJ113" s="132">
        <v>2990</v>
      </c>
      <c r="BK113" s="132"/>
      <c r="BL113" s="47">
        <v>45</v>
      </c>
      <c r="BM113" s="47">
        <v>1</v>
      </c>
      <c r="BN113" s="54">
        <v>18</v>
      </c>
      <c r="BO113" s="47">
        <f t="shared" si="73"/>
        <v>1</v>
      </c>
      <c r="BP113" s="47" t="str">
        <f t="shared" si="74"/>
        <v>45_1</v>
      </c>
      <c r="BQ113" s="612">
        <v>2989.707841135626</v>
      </c>
      <c r="BR113" s="610"/>
      <c r="BS113" s="47">
        <v>45</v>
      </c>
      <c r="BT113" s="47">
        <v>1</v>
      </c>
      <c r="BU113" s="54">
        <v>18</v>
      </c>
      <c r="BV113" s="47">
        <f t="shared" si="75"/>
        <v>1</v>
      </c>
      <c r="BW113" s="47" t="str">
        <f t="shared" si="76"/>
        <v>45_1</v>
      </c>
      <c r="BX113" s="612">
        <v>3019.6049195469823</v>
      </c>
      <c r="BY113" s="612"/>
      <c r="BZ113" s="47">
        <v>45</v>
      </c>
      <c r="CA113" s="47">
        <v>1</v>
      </c>
      <c r="CB113" s="54">
        <v>18</v>
      </c>
      <c r="CC113" s="47">
        <f t="shared" si="77"/>
        <v>1</v>
      </c>
      <c r="CD113" s="47" t="str">
        <f t="shared" si="78"/>
        <v>45_1</v>
      </c>
      <c r="CE113" s="612">
        <v>3087.5460302367892</v>
      </c>
      <c r="CF113" s="132"/>
      <c r="CG113" s="47">
        <v>45</v>
      </c>
      <c r="CH113" s="47">
        <v>1</v>
      </c>
      <c r="CI113" s="54">
        <v>18</v>
      </c>
      <c r="CJ113" s="47">
        <f t="shared" si="79"/>
        <v>1</v>
      </c>
      <c r="CK113" s="47" t="str">
        <f t="shared" si="80"/>
        <v>45_1</v>
      </c>
      <c r="CL113" s="132">
        <f t="shared" si="86"/>
        <v>2989.707841135626</v>
      </c>
      <c r="CM113" s="132">
        <f t="shared" si="87"/>
        <v>3019.6049195469823</v>
      </c>
      <c r="CN113" s="132">
        <f t="shared" si="83"/>
        <v>3087.5460302367892</v>
      </c>
      <c r="CO113" s="132">
        <f t="shared" si="84"/>
        <v>3010.3181395654547</v>
      </c>
      <c r="CP113" s="42">
        <f t="shared" si="85"/>
        <v>19.296911151060606</v>
      </c>
      <c r="CQ113" s="5"/>
      <c r="CR113" s="5"/>
      <c r="CS113" s="5"/>
      <c r="CT113" s="5"/>
      <c r="CU113" s="5"/>
      <c r="CV113" s="5"/>
      <c r="CW113" s="5"/>
      <c r="CX113" s="5"/>
      <c r="CY113" s="5"/>
      <c r="CZ113" s="5"/>
      <c r="DA113" s="5"/>
      <c r="DB113" s="5"/>
      <c r="DC113" s="5"/>
      <c r="DD113" s="5"/>
      <c r="DE113" s="5"/>
      <c r="DF113" s="5"/>
      <c r="DG113" s="6"/>
    </row>
    <row r="114" spans="1:111" x14ac:dyDescent="0.25">
      <c r="A114" s="47">
        <v>45</v>
      </c>
      <c r="B114" s="47">
        <f>B113+1</f>
        <v>1</v>
      </c>
      <c r="C114" s="54">
        <v>18</v>
      </c>
      <c r="D114" s="47">
        <f t="shared" si="81"/>
        <v>1</v>
      </c>
      <c r="E114" s="47" t="str">
        <f t="shared" si="82"/>
        <v>45_1</v>
      </c>
      <c r="F114" s="54">
        <v>2415</v>
      </c>
      <c r="G114" s="1"/>
      <c r="H114" s="47">
        <v>45</v>
      </c>
      <c r="I114" s="47">
        <f>I113+1</f>
        <v>1</v>
      </c>
      <c r="J114" s="54">
        <v>18</v>
      </c>
      <c r="K114" s="47">
        <f t="shared" si="57"/>
        <v>1</v>
      </c>
      <c r="L114" s="47" t="str">
        <f t="shared" si="58"/>
        <v>45_1</v>
      </c>
      <c r="M114" s="54">
        <v>2487</v>
      </c>
      <c r="N114" s="75"/>
      <c r="O114" s="47">
        <v>45</v>
      </c>
      <c r="P114" s="47">
        <f>P113+1</f>
        <v>1</v>
      </c>
      <c r="Q114" s="54">
        <v>18</v>
      </c>
      <c r="R114" s="47">
        <f t="shared" si="59"/>
        <v>1</v>
      </c>
      <c r="S114" s="47" t="str">
        <f t="shared" si="60"/>
        <v>45_1</v>
      </c>
      <c r="T114" s="54">
        <v>2540</v>
      </c>
      <c r="U114" s="5"/>
      <c r="V114" s="47">
        <v>45</v>
      </c>
      <c r="W114" s="47">
        <f t="shared" ref="W114:W125" si="110">W113+1</f>
        <v>2</v>
      </c>
      <c r="X114" s="54">
        <v>20</v>
      </c>
      <c r="Y114" s="47">
        <f t="shared" si="61"/>
        <v>2</v>
      </c>
      <c r="Z114" s="47" t="str">
        <f t="shared" si="62"/>
        <v>45_2</v>
      </c>
      <c r="AA114" s="54">
        <v>2677</v>
      </c>
      <c r="AB114" s="5"/>
      <c r="AC114" s="47">
        <v>45</v>
      </c>
      <c r="AD114" s="47">
        <f t="shared" ref="AD114:AD123" si="111">AD113+1</f>
        <v>2</v>
      </c>
      <c r="AE114" s="54">
        <v>20</v>
      </c>
      <c r="AF114" s="47">
        <f t="shared" si="63"/>
        <v>2</v>
      </c>
      <c r="AG114" s="47" t="str">
        <f t="shared" si="64"/>
        <v>45_2</v>
      </c>
      <c r="AH114" s="54">
        <v>2737</v>
      </c>
      <c r="AI114" s="75"/>
      <c r="AJ114" s="47">
        <v>45</v>
      </c>
      <c r="AK114" s="47">
        <f t="shared" ref="AK114:AK123" si="112">AK113+1</f>
        <v>2</v>
      </c>
      <c r="AL114" s="54">
        <v>20</v>
      </c>
      <c r="AM114" s="47">
        <f t="shared" si="65"/>
        <v>2</v>
      </c>
      <c r="AN114" s="47" t="str">
        <f t="shared" si="66"/>
        <v>45_2</v>
      </c>
      <c r="AO114" s="54">
        <v>2797</v>
      </c>
      <c r="AP114" s="466"/>
      <c r="AQ114" s="47">
        <v>45</v>
      </c>
      <c r="AR114" s="47">
        <f t="shared" ref="AR114:AR123" si="113">AR113+1</f>
        <v>2</v>
      </c>
      <c r="AS114" s="54">
        <v>20</v>
      </c>
      <c r="AT114" s="47">
        <f t="shared" si="67"/>
        <v>2</v>
      </c>
      <c r="AU114" s="47" t="str">
        <f t="shared" si="68"/>
        <v>45_2</v>
      </c>
      <c r="AV114" s="54">
        <v>2947</v>
      </c>
      <c r="AW114" s="466"/>
      <c r="AX114" s="47">
        <v>45</v>
      </c>
      <c r="AY114" s="47">
        <f t="shared" ref="AY114:AY123" si="114">AY113+1</f>
        <v>2</v>
      </c>
      <c r="AZ114" s="54">
        <v>20</v>
      </c>
      <c r="BA114" s="47">
        <f t="shared" si="69"/>
        <v>2</v>
      </c>
      <c r="BB114" s="47" t="str">
        <f t="shared" si="70"/>
        <v>45_2</v>
      </c>
      <c r="BC114" s="54">
        <v>3007</v>
      </c>
      <c r="BD114" s="466"/>
      <c r="BE114" s="47">
        <v>45</v>
      </c>
      <c r="BF114" s="47">
        <f t="shared" ref="BF114:BF123" si="115">BF113+1</f>
        <v>2</v>
      </c>
      <c r="BG114" s="54">
        <v>20</v>
      </c>
      <c r="BH114" s="47">
        <f t="shared" si="71"/>
        <v>2</v>
      </c>
      <c r="BI114" s="47" t="str">
        <f t="shared" si="72"/>
        <v>45_2</v>
      </c>
      <c r="BJ114" s="132">
        <v>3127</v>
      </c>
      <c r="BK114" s="132"/>
      <c r="BL114" s="47">
        <v>45</v>
      </c>
      <c r="BM114" s="47">
        <f t="shared" ref="BM114:BM123" si="116">BM113+1</f>
        <v>2</v>
      </c>
      <c r="BN114" s="54">
        <v>20</v>
      </c>
      <c r="BO114" s="47">
        <f t="shared" si="73"/>
        <v>2</v>
      </c>
      <c r="BP114" s="47" t="str">
        <f t="shared" si="74"/>
        <v>45_2</v>
      </c>
      <c r="BQ114" s="612">
        <v>3127.0612672078232</v>
      </c>
      <c r="BR114" s="610"/>
      <c r="BS114" s="47">
        <v>45</v>
      </c>
      <c r="BT114" s="47">
        <f t="shared" ref="BT114:BT123" si="117">BT113+1</f>
        <v>2</v>
      </c>
      <c r="BU114" s="54">
        <v>20</v>
      </c>
      <c r="BV114" s="47">
        <f t="shared" si="75"/>
        <v>2</v>
      </c>
      <c r="BW114" s="47" t="str">
        <f t="shared" si="76"/>
        <v>45_2</v>
      </c>
      <c r="BX114" s="612">
        <v>3158.3318798799014</v>
      </c>
      <c r="BY114" s="612"/>
      <c r="BZ114" s="47">
        <v>45</v>
      </c>
      <c r="CA114" s="47">
        <f t="shared" ref="CA114:CA123" si="118">CA113+1</f>
        <v>2</v>
      </c>
      <c r="CB114" s="54">
        <v>20</v>
      </c>
      <c r="CC114" s="47">
        <f t="shared" si="77"/>
        <v>2</v>
      </c>
      <c r="CD114" s="47" t="str">
        <f t="shared" si="78"/>
        <v>45_2</v>
      </c>
      <c r="CE114" s="612">
        <v>3229.3943471771991</v>
      </c>
      <c r="CF114" s="132"/>
      <c r="CG114" s="47">
        <v>45</v>
      </c>
      <c r="CH114" s="47">
        <f t="shared" ref="CH114:CH123" si="119">CH113+1</f>
        <v>2</v>
      </c>
      <c r="CI114" s="54">
        <v>20</v>
      </c>
      <c r="CJ114" s="47">
        <f t="shared" si="79"/>
        <v>2</v>
      </c>
      <c r="CK114" s="47" t="str">
        <f t="shared" si="80"/>
        <v>45_2</v>
      </c>
      <c r="CL114" s="132">
        <f t="shared" si="86"/>
        <v>3127.0612672078232</v>
      </c>
      <c r="CM114" s="132">
        <f t="shared" si="87"/>
        <v>3158.3318798799014</v>
      </c>
      <c r="CN114" s="132">
        <f t="shared" si="83"/>
        <v>3229.3943471771991</v>
      </c>
      <c r="CO114" s="132">
        <f t="shared" si="84"/>
        <v>3148.6184458186372</v>
      </c>
      <c r="CP114" s="42">
        <f t="shared" si="85"/>
        <v>20.183451575760493</v>
      </c>
      <c r="CQ114" s="5"/>
      <c r="CR114" s="5"/>
      <c r="CS114" s="5"/>
      <c r="CT114" s="5"/>
      <c r="CU114" s="5"/>
      <c r="CV114" s="5"/>
      <c r="CW114" s="5"/>
      <c r="CX114" s="5"/>
      <c r="CY114" s="5"/>
      <c r="CZ114" s="5"/>
      <c r="DA114" s="5"/>
      <c r="DB114" s="5"/>
      <c r="DC114" s="5"/>
      <c r="DD114" s="5"/>
      <c r="DE114" s="5"/>
      <c r="DF114" s="5"/>
      <c r="DG114" s="6"/>
    </row>
    <row r="115" spans="1:111" x14ac:dyDescent="0.25">
      <c r="A115" s="47">
        <v>45</v>
      </c>
      <c r="B115" s="47">
        <f t="shared" ref="B115:B125" si="120">B114+1</f>
        <v>2</v>
      </c>
      <c r="C115" s="54">
        <v>20</v>
      </c>
      <c r="D115" s="47">
        <f t="shared" si="81"/>
        <v>2</v>
      </c>
      <c r="E115" s="47" t="str">
        <f t="shared" si="82"/>
        <v>45_2</v>
      </c>
      <c r="F115" s="54">
        <v>2545</v>
      </c>
      <c r="G115" s="1"/>
      <c r="H115" s="47">
        <v>45</v>
      </c>
      <c r="I115" s="47">
        <f t="shared" ref="I115:I125" si="121">I114+1</f>
        <v>2</v>
      </c>
      <c r="J115" s="54">
        <v>20</v>
      </c>
      <c r="K115" s="47">
        <f t="shared" si="57"/>
        <v>2</v>
      </c>
      <c r="L115" s="47" t="str">
        <f t="shared" si="58"/>
        <v>45_2</v>
      </c>
      <c r="M115" s="54">
        <v>2622</v>
      </c>
      <c r="N115" s="75"/>
      <c r="O115" s="47">
        <v>45</v>
      </c>
      <c r="P115" s="47">
        <f t="shared" ref="P115:P125" si="122">P114+1</f>
        <v>2</v>
      </c>
      <c r="Q115" s="54">
        <v>20</v>
      </c>
      <c r="R115" s="47">
        <f t="shared" si="59"/>
        <v>2</v>
      </c>
      <c r="S115" s="47" t="str">
        <f t="shared" si="60"/>
        <v>45_2</v>
      </c>
      <c r="T115" s="54">
        <v>2677</v>
      </c>
      <c r="U115" s="5"/>
      <c r="V115" s="47">
        <v>45</v>
      </c>
      <c r="W115" s="47">
        <f t="shared" si="110"/>
        <v>3</v>
      </c>
      <c r="X115" s="54">
        <v>21</v>
      </c>
      <c r="Y115" s="47">
        <f t="shared" si="61"/>
        <v>3</v>
      </c>
      <c r="Z115" s="47" t="str">
        <f t="shared" si="62"/>
        <v>45_3</v>
      </c>
      <c r="AA115" s="54">
        <v>2746</v>
      </c>
      <c r="AB115" s="5"/>
      <c r="AC115" s="47">
        <v>45</v>
      </c>
      <c r="AD115" s="47">
        <f t="shared" si="111"/>
        <v>3</v>
      </c>
      <c r="AE115" s="54">
        <v>21</v>
      </c>
      <c r="AF115" s="47">
        <f t="shared" si="63"/>
        <v>3</v>
      </c>
      <c r="AG115" s="47" t="str">
        <f t="shared" si="64"/>
        <v>45_3</v>
      </c>
      <c r="AH115" s="54">
        <v>2806</v>
      </c>
      <c r="AI115" s="75"/>
      <c r="AJ115" s="47">
        <v>45</v>
      </c>
      <c r="AK115" s="47">
        <f t="shared" si="112"/>
        <v>3</v>
      </c>
      <c r="AL115" s="54">
        <v>21</v>
      </c>
      <c r="AM115" s="47">
        <f t="shared" si="65"/>
        <v>3</v>
      </c>
      <c r="AN115" s="47" t="str">
        <f t="shared" si="66"/>
        <v>45_3</v>
      </c>
      <c r="AO115" s="54">
        <v>2866</v>
      </c>
      <c r="AP115" s="466"/>
      <c r="AQ115" s="47">
        <v>45</v>
      </c>
      <c r="AR115" s="47">
        <f t="shared" si="113"/>
        <v>3</v>
      </c>
      <c r="AS115" s="54">
        <v>21</v>
      </c>
      <c r="AT115" s="47">
        <f t="shared" si="67"/>
        <v>3</v>
      </c>
      <c r="AU115" s="47" t="str">
        <f t="shared" si="68"/>
        <v>45_3</v>
      </c>
      <c r="AV115" s="54">
        <v>3016</v>
      </c>
      <c r="AW115" s="466"/>
      <c r="AX115" s="47">
        <v>45</v>
      </c>
      <c r="AY115" s="47">
        <f t="shared" si="114"/>
        <v>3</v>
      </c>
      <c r="AZ115" s="54">
        <v>21</v>
      </c>
      <c r="BA115" s="47">
        <f t="shared" si="69"/>
        <v>3</v>
      </c>
      <c r="BB115" s="47" t="str">
        <f t="shared" si="70"/>
        <v>45_3</v>
      </c>
      <c r="BC115" s="54">
        <v>3076</v>
      </c>
      <c r="BD115" s="466"/>
      <c r="BE115" s="47">
        <v>45</v>
      </c>
      <c r="BF115" s="47">
        <f t="shared" si="115"/>
        <v>3</v>
      </c>
      <c r="BG115" s="54">
        <v>21</v>
      </c>
      <c r="BH115" s="47">
        <f t="shared" si="71"/>
        <v>3</v>
      </c>
      <c r="BI115" s="47" t="str">
        <f t="shared" si="72"/>
        <v>45_3</v>
      </c>
      <c r="BJ115" s="132">
        <v>3199</v>
      </c>
      <c r="BK115" s="132"/>
      <c r="BL115" s="47">
        <v>45</v>
      </c>
      <c r="BM115" s="47">
        <f t="shared" si="116"/>
        <v>3</v>
      </c>
      <c r="BN115" s="54">
        <v>21</v>
      </c>
      <c r="BO115" s="47">
        <f t="shared" si="73"/>
        <v>3</v>
      </c>
      <c r="BP115" s="47" t="str">
        <f t="shared" si="74"/>
        <v>45_3</v>
      </c>
      <c r="BQ115" s="612">
        <v>3199.0980783766845</v>
      </c>
      <c r="BR115" s="610"/>
      <c r="BS115" s="47">
        <v>45</v>
      </c>
      <c r="BT115" s="47">
        <f t="shared" si="117"/>
        <v>3</v>
      </c>
      <c r="BU115" s="54">
        <v>21</v>
      </c>
      <c r="BV115" s="47">
        <f t="shared" si="75"/>
        <v>3</v>
      </c>
      <c r="BW115" s="47" t="str">
        <f t="shared" si="76"/>
        <v>45_3</v>
      </c>
      <c r="BX115" s="612">
        <v>3231.0890591604516</v>
      </c>
      <c r="BY115" s="612"/>
      <c r="BZ115" s="47">
        <v>45</v>
      </c>
      <c r="CA115" s="47">
        <f t="shared" si="118"/>
        <v>3</v>
      </c>
      <c r="CB115" s="54">
        <v>21</v>
      </c>
      <c r="CC115" s="47">
        <f t="shared" si="77"/>
        <v>3</v>
      </c>
      <c r="CD115" s="47" t="str">
        <f t="shared" si="78"/>
        <v>45_3</v>
      </c>
      <c r="CE115" s="612">
        <v>3303.7885629915618</v>
      </c>
      <c r="CF115" s="132"/>
      <c r="CG115" s="47">
        <v>45</v>
      </c>
      <c r="CH115" s="47">
        <f t="shared" si="119"/>
        <v>3</v>
      </c>
      <c r="CI115" s="54">
        <v>21</v>
      </c>
      <c r="CJ115" s="47">
        <f t="shared" si="79"/>
        <v>3</v>
      </c>
      <c r="CK115" s="47" t="str">
        <f t="shared" si="80"/>
        <v>45_3</v>
      </c>
      <c r="CL115" s="132">
        <f t="shared" si="86"/>
        <v>3199.0980783766845</v>
      </c>
      <c r="CM115" s="132">
        <f t="shared" si="87"/>
        <v>3231.0890591604516</v>
      </c>
      <c r="CN115" s="132">
        <f t="shared" si="83"/>
        <v>3303.7885629915618</v>
      </c>
      <c r="CO115" s="132">
        <f t="shared" si="84"/>
        <v>3221.1518607544936</v>
      </c>
      <c r="CP115" s="42">
        <f t="shared" si="85"/>
        <v>20.648409363810856</v>
      </c>
      <c r="CQ115" s="5"/>
      <c r="CR115" s="5"/>
      <c r="CS115" s="5"/>
      <c r="CT115" s="5"/>
      <c r="CU115" s="5"/>
      <c r="CV115" s="5"/>
      <c r="CW115" s="5"/>
      <c r="CX115" s="5"/>
      <c r="CY115" s="5"/>
      <c r="CZ115" s="5"/>
      <c r="DA115" s="5"/>
      <c r="DB115" s="5"/>
      <c r="DC115" s="5"/>
      <c r="DD115" s="5"/>
      <c r="DE115" s="5"/>
      <c r="DF115" s="5"/>
      <c r="DG115" s="6"/>
    </row>
    <row r="116" spans="1:111" x14ac:dyDescent="0.25">
      <c r="A116" s="47">
        <v>45</v>
      </c>
      <c r="B116" s="47">
        <f t="shared" si="120"/>
        <v>3</v>
      </c>
      <c r="C116" s="54">
        <v>21</v>
      </c>
      <c r="D116" s="47">
        <f t="shared" si="81"/>
        <v>3</v>
      </c>
      <c r="E116" s="47" t="str">
        <f t="shared" si="82"/>
        <v>45_3</v>
      </c>
      <c r="F116" s="54">
        <v>2611</v>
      </c>
      <c r="G116" s="1"/>
      <c r="H116" s="47">
        <v>45</v>
      </c>
      <c r="I116" s="47">
        <f t="shared" si="121"/>
        <v>3</v>
      </c>
      <c r="J116" s="54">
        <v>21</v>
      </c>
      <c r="K116" s="47">
        <f t="shared" si="57"/>
        <v>3</v>
      </c>
      <c r="L116" s="47" t="str">
        <f t="shared" si="58"/>
        <v>45_3</v>
      </c>
      <c r="M116" s="54">
        <v>2689</v>
      </c>
      <c r="N116" s="75"/>
      <c r="O116" s="47">
        <v>45</v>
      </c>
      <c r="P116" s="47">
        <f t="shared" si="122"/>
        <v>3</v>
      </c>
      <c r="Q116" s="54">
        <v>21</v>
      </c>
      <c r="R116" s="47">
        <f t="shared" si="59"/>
        <v>3</v>
      </c>
      <c r="S116" s="47" t="str">
        <f t="shared" si="60"/>
        <v>45_3</v>
      </c>
      <c r="T116" s="54">
        <v>2746</v>
      </c>
      <c r="U116" s="5"/>
      <c r="V116" s="47">
        <v>45</v>
      </c>
      <c r="W116" s="47">
        <f t="shared" si="110"/>
        <v>4</v>
      </c>
      <c r="X116" s="54">
        <v>22</v>
      </c>
      <c r="Y116" s="47">
        <f t="shared" si="61"/>
        <v>4</v>
      </c>
      <c r="Z116" s="47" t="str">
        <f t="shared" si="62"/>
        <v>45_4</v>
      </c>
      <c r="AA116" s="54">
        <v>2815</v>
      </c>
      <c r="AB116" s="5"/>
      <c r="AC116" s="47">
        <v>45</v>
      </c>
      <c r="AD116" s="47">
        <f t="shared" si="111"/>
        <v>4</v>
      </c>
      <c r="AE116" s="54">
        <v>22</v>
      </c>
      <c r="AF116" s="47">
        <f t="shared" si="63"/>
        <v>4</v>
      </c>
      <c r="AG116" s="47" t="str">
        <f t="shared" si="64"/>
        <v>45_4</v>
      </c>
      <c r="AH116" s="54">
        <v>2875</v>
      </c>
      <c r="AI116" s="75"/>
      <c r="AJ116" s="47">
        <v>45</v>
      </c>
      <c r="AK116" s="47">
        <f t="shared" si="112"/>
        <v>4</v>
      </c>
      <c r="AL116" s="54">
        <v>22</v>
      </c>
      <c r="AM116" s="47">
        <f t="shared" si="65"/>
        <v>4</v>
      </c>
      <c r="AN116" s="47" t="str">
        <f t="shared" si="66"/>
        <v>45_4</v>
      </c>
      <c r="AO116" s="54">
        <v>2935</v>
      </c>
      <c r="AP116" s="466"/>
      <c r="AQ116" s="47">
        <v>45</v>
      </c>
      <c r="AR116" s="47">
        <f t="shared" si="113"/>
        <v>4</v>
      </c>
      <c r="AS116" s="54">
        <v>22</v>
      </c>
      <c r="AT116" s="47">
        <f t="shared" si="67"/>
        <v>4</v>
      </c>
      <c r="AU116" s="47" t="str">
        <f t="shared" si="68"/>
        <v>45_4</v>
      </c>
      <c r="AV116" s="54">
        <v>3085</v>
      </c>
      <c r="AW116" s="466"/>
      <c r="AX116" s="47">
        <v>45</v>
      </c>
      <c r="AY116" s="47">
        <f t="shared" si="114"/>
        <v>4</v>
      </c>
      <c r="AZ116" s="54">
        <v>22</v>
      </c>
      <c r="BA116" s="47">
        <f t="shared" si="69"/>
        <v>4</v>
      </c>
      <c r="BB116" s="47" t="str">
        <f t="shared" si="70"/>
        <v>45_4</v>
      </c>
      <c r="BC116" s="54">
        <v>3146</v>
      </c>
      <c r="BD116" s="466"/>
      <c r="BE116" s="47">
        <v>45</v>
      </c>
      <c r="BF116" s="47">
        <f t="shared" si="115"/>
        <v>4</v>
      </c>
      <c r="BG116" s="54">
        <v>22</v>
      </c>
      <c r="BH116" s="47">
        <f t="shared" si="71"/>
        <v>4</v>
      </c>
      <c r="BI116" s="47" t="str">
        <f t="shared" si="72"/>
        <v>45_4</v>
      </c>
      <c r="BJ116" s="132">
        <v>3272</v>
      </c>
      <c r="BK116" s="132"/>
      <c r="BL116" s="47">
        <v>45</v>
      </c>
      <c r="BM116" s="47">
        <f t="shared" si="116"/>
        <v>4</v>
      </c>
      <c r="BN116" s="54">
        <v>22</v>
      </c>
      <c r="BO116" s="47">
        <f t="shared" si="73"/>
        <v>4</v>
      </c>
      <c r="BP116" s="47" t="str">
        <f t="shared" si="74"/>
        <v>45_4</v>
      </c>
      <c r="BQ116" s="612">
        <v>3272.2416642013909</v>
      </c>
      <c r="BR116" s="610"/>
      <c r="BS116" s="47">
        <v>45</v>
      </c>
      <c r="BT116" s="47">
        <f t="shared" si="117"/>
        <v>4</v>
      </c>
      <c r="BU116" s="54">
        <v>22</v>
      </c>
      <c r="BV116" s="47">
        <f t="shared" si="75"/>
        <v>4</v>
      </c>
      <c r="BW116" s="47" t="str">
        <f t="shared" si="76"/>
        <v>45_4</v>
      </c>
      <c r="BX116" s="612">
        <v>3304.9640808434046</v>
      </c>
      <c r="BY116" s="612"/>
      <c r="BZ116" s="47">
        <v>45</v>
      </c>
      <c r="CA116" s="47">
        <f t="shared" si="118"/>
        <v>4</v>
      </c>
      <c r="CB116" s="54">
        <v>22</v>
      </c>
      <c r="CC116" s="47">
        <f t="shared" si="77"/>
        <v>4</v>
      </c>
      <c r="CD116" s="47" t="str">
        <f t="shared" si="78"/>
        <v>45_4</v>
      </c>
      <c r="CE116" s="612">
        <v>3379.325772662381</v>
      </c>
      <c r="CF116" s="132"/>
      <c r="CG116" s="47">
        <v>45</v>
      </c>
      <c r="CH116" s="47">
        <f t="shared" si="119"/>
        <v>4</v>
      </c>
      <c r="CI116" s="54">
        <v>22</v>
      </c>
      <c r="CJ116" s="47">
        <f t="shared" si="79"/>
        <v>4</v>
      </c>
      <c r="CK116" s="47" t="str">
        <f t="shared" si="80"/>
        <v>45_4</v>
      </c>
      <c r="CL116" s="132">
        <f t="shared" si="86"/>
        <v>3272.2416642013909</v>
      </c>
      <c r="CM116" s="132">
        <f t="shared" si="87"/>
        <v>3304.9640808434046</v>
      </c>
      <c r="CN116" s="132">
        <f t="shared" si="83"/>
        <v>3379.325772662381</v>
      </c>
      <c r="CO116" s="132">
        <f t="shared" si="84"/>
        <v>3294.7996801739791</v>
      </c>
      <c r="CP116" s="42">
        <f t="shared" si="85"/>
        <v>21.120510770346019</v>
      </c>
      <c r="CQ116" s="5"/>
      <c r="CR116" s="5"/>
      <c r="CS116" s="5"/>
      <c r="CT116" s="5"/>
      <c r="CU116" s="5"/>
      <c r="CV116" s="5"/>
      <c r="CW116" s="5"/>
      <c r="CX116" s="5"/>
      <c r="CY116" s="5"/>
      <c r="CZ116" s="5"/>
      <c r="DA116" s="5"/>
      <c r="DB116" s="5"/>
      <c r="DC116" s="5"/>
      <c r="DD116" s="5"/>
      <c r="DE116" s="5"/>
      <c r="DF116" s="5"/>
      <c r="DG116" s="6"/>
    </row>
    <row r="117" spans="1:111" x14ac:dyDescent="0.25">
      <c r="A117" s="47">
        <v>45</v>
      </c>
      <c r="B117" s="47">
        <f t="shared" si="120"/>
        <v>4</v>
      </c>
      <c r="C117" s="54">
        <v>22</v>
      </c>
      <c r="D117" s="47">
        <f t="shared" si="81"/>
        <v>4</v>
      </c>
      <c r="E117" s="47" t="str">
        <f t="shared" si="82"/>
        <v>45_4</v>
      </c>
      <c r="F117" s="54">
        <v>2677</v>
      </c>
      <c r="G117" s="1"/>
      <c r="H117" s="47">
        <v>45</v>
      </c>
      <c r="I117" s="47">
        <f t="shared" si="121"/>
        <v>4</v>
      </c>
      <c r="J117" s="54">
        <v>22</v>
      </c>
      <c r="K117" s="47">
        <f t="shared" si="57"/>
        <v>4</v>
      </c>
      <c r="L117" s="47" t="str">
        <f t="shared" si="58"/>
        <v>45_4</v>
      </c>
      <c r="M117" s="54">
        <v>2757</v>
      </c>
      <c r="N117" s="5"/>
      <c r="O117" s="47">
        <v>45</v>
      </c>
      <c r="P117" s="47">
        <f t="shared" si="122"/>
        <v>4</v>
      </c>
      <c r="Q117" s="54">
        <v>22</v>
      </c>
      <c r="R117" s="47">
        <f t="shared" si="59"/>
        <v>4</v>
      </c>
      <c r="S117" s="47" t="str">
        <f t="shared" si="60"/>
        <v>45_4</v>
      </c>
      <c r="T117" s="54">
        <v>2815</v>
      </c>
      <c r="U117" s="5"/>
      <c r="V117" s="47">
        <v>45</v>
      </c>
      <c r="W117" s="47">
        <f t="shared" si="110"/>
        <v>5</v>
      </c>
      <c r="X117" s="54">
        <v>23</v>
      </c>
      <c r="Y117" s="47">
        <f t="shared" si="61"/>
        <v>5</v>
      </c>
      <c r="Z117" s="47" t="str">
        <f t="shared" si="62"/>
        <v>45_5</v>
      </c>
      <c r="AA117" s="54">
        <v>2884</v>
      </c>
      <c r="AB117" s="5"/>
      <c r="AC117" s="47">
        <v>45</v>
      </c>
      <c r="AD117" s="47">
        <f t="shared" si="111"/>
        <v>5</v>
      </c>
      <c r="AE117" s="54">
        <v>23</v>
      </c>
      <c r="AF117" s="47">
        <f t="shared" si="63"/>
        <v>5</v>
      </c>
      <c r="AG117" s="47" t="str">
        <f t="shared" si="64"/>
        <v>45_5</v>
      </c>
      <c r="AH117" s="54">
        <v>2944</v>
      </c>
      <c r="AI117" s="5"/>
      <c r="AJ117" s="47">
        <v>45</v>
      </c>
      <c r="AK117" s="47">
        <f t="shared" si="112"/>
        <v>5</v>
      </c>
      <c r="AL117" s="54">
        <v>23</v>
      </c>
      <c r="AM117" s="47">
        <f t="shared" si="65"/>
        <v>5</v>
      </c>
      <c r="AN117" s="47" t="str">
        <f t="shared" si="66"/>
        <v>45_5</v>
      </c>
      <c r="AO117" s="54">
        <v>3004</v>
      </c>
      <c r="AP117" s="466"/>
      <c r="AQ117" s="47">
        <v>45</v>
      </c>
      <c r="AR117" s="47">
        <f t="shared" si="113"/>
        <v>5</v>
      </c>
      <c r="AS117" s="54">
        <v>23</v>
      </c>
      <c r="AT117" s="47">
        <f t="shared" si="67"/>
        <v>5</v>
      </c>
      <c r="AU117" s="47" t="str">
        <f t="shared" si="68"/>
        <v>45_5</v>
      </c>
      <c r="AV117" s="54">
        <v>3155</v>
      </c>
      <c r="AW117" s="466"/>
      <c r="AX117" s="47">
        <v>45</v>
      </c>
      <c r="AY117" s="47">
        <f t="shared" si="114"/>
        <v>5</v>
      </c>
      <c r="AZ117" s="54">
        <v>23</v>
      </c>
      <c r="BA117" s="47">
        <f t="shared" si="69"/>
        <v>5</v>
      </c>
      <c r="BB117" s="47" t="str">
        <f t="shared" si="70"/>
        <v>45_5</v>
      </c>
      <c r="BC117" s="54">
        <v>3218</v>
      </c>
      <c r="BD117" s="466"/>
      <c r="BE117" s="47">
        <v>45</v>
      </c>
      <c r="BF117" s="47">
        <f t="shared" si="115"/>
        <v>5</v>
      </c>
      <c r="BG117" s="54">
        <v>23</v>
      </c>
      <c r="BH117" s="47">
        <f t="shared" si="71"/>
        <v>5</v>
      </c>
      <c r="BI117" s="47" t="str">
        <f t="shared" si="72"/>
        <v>45_5</v>
      </c>
      <c r="BJ117" s="132">
        <v>3346</v>
      </c>
      <c r="BK117" s="132"/>
      <c r="BL117" s="47">
        <v>45</v>
      </c>
      <c r="BM117" s="47">
        <f t="shared" si="116"/>
        <v>5</v>
      </c>
      <c r="BN117" s="54">
        <v>23</v>
      </c>
      <c r="BO117" s="47">
        <f t="shared" si="73"/>
        <v>5</v>
      </c>
      <c r="BP117" s="47" t="str">
        <f t="shared" si="74"/>
        <v>45_5</v>
      </c>
      <c r="BQ117" s="612">
        <v>3346.4928073502124</v>
      </c>
      <c r="BR117" s="610"/>
      <c r="BS117" s="47">
        <v>45</v>
      </c>
      <c r="BT117" s="47">
        <f t="shared" si="117"/>
        <v>5</v>
      </c>
      <c r="BU117" s="54">
        <v>23</v>
      </c>
      <c r="BV117" s="47">
        <f t="shared" si="75"/>
        <v>5</v>
      </c>
      <c r="BW117" s="47" t="str">
        <f t="shared" si="76"/>
        <v>45_5</v>
      </c>
      <c r="BX117" s="612">
        <v>3379.9577354237144</v>
      </c>
      <c r="BY117" s="612"/>
      <c r="BZ117" s="47">
        <v>45</v>
      </c>
      <c r="CA117" s="47">
        <f t="shared" si="118"/>
        <v>5</v>
      </c>
      <c r="CB117" s="54">
        <v>23</v>
      </c>
      <c r="CC117" s="47">
        <f t="shared" si="77"/>
        <v>5</v>
      </c>
      <c r="CD117" s="47" t="str">
        <f t="shared" si="78"/>
        <v>45_5</v>
      </c>
      <c r="CE117" s="612">
        <v>3456.0067844707478</v>
      </c>
      <c r="CF117" s="132"/>
      <c r="CG117" s="47">
        <v>45</v>
      </c>
      <c r="CH117" s="47">
        <f t="shared" si="119"/>
        <v>5</v>
      </c>
      <c r="CI117" s="54">
        <v>23</v>
      </c>
      <c r="CJ117" s="47">
        <f t="shared" si="79"/>
        <v>5</v>
      </c>
      <c r="CK117" s="47" t="str">
        <f t="shared" si="80"/>
        <v>45_5</v>
      </c>
      <c r="CL117" s="132">
        <f t="shared" si="86"/>
        <v>3346.4928073502124</v>
      </c>
      <c r="CM117" s="132">
        <f t="shared" si="87"/>
        <v>3379.9577354237144</v>
      </c>
      <c r="CN117" s="132">
        <f t="shared" si="83"/>
        <v>3456.0067844707478</v>
      </c>
      <c r="CO117" s="132">
        <f t="shared" si="84"/>
        <v>3369.562692140883</v>
      </c>
      <c r="CP117" s="42">
        <f t="shared" si="85"/>
        <v>21.599760847056942</v>
      </c>
      <c r="CQ117" s="5"/>
      <c r="CR117" s="5"/>
      <c r="CS117" s="5"/>
      <c r="CT117" s="5"/>
      <c r="CU117" s="5"/>
      <c r="CV117" s="5"/>
      <c r="CW117" s="5"/>
      <c r="CX117" s="5"/>
      <c r="CY117" s="5"/>
      <c r="CZ117" s="5"/>
      <c r="DA117" s="5"/>
      <c r="DB117" s="5"/>
      <c r="DC117" s="5"/>
      <c r="DD117" s="5"/>
      <c r="DE117" s="5"/>
      <c r="DF117" s="5"/>
      <c r="DG117" s="6"/>
    </row>
    <row r="118" spans="1:111" x14ac:dyDescent="0.25">
      <c r="A118" s="47">
        <v>45</v>
      </c>
      <c r="B118" s="47">
        <f t="shared" si="120"/>
        <v>5</v>
      </c>
      <c r="C118" s="54">
        <v>23</v>
      </c>
      <c r="D118" s="47">
        <f t="shared" si="81"/>
        <v>5</v>
      </c>
      <c r="E118" s="47" t="str">
        <f t="shared" si="82"/>
        <v>45_5</v>
      </c>
      <c r="F118" s="54">
        <v>2743</v>
      </c>
      <c r="G118" s="1"/>
      <c r="H118" s="47">
        <v>45</v>
      </c>
      <c r="I118" s="47">
        <f t="shared" si="121"/>
        <v>5</v>
      </c>
      <c r="J118" s="54">
        <v>23</v>
      </c>
      <c r="K118" s="47">
        <f t="shared" si="57"/>
        <v>5</v>
      </c>
      <c r="L118" s="47" t="str">
        <f t="shared" si="58"/>
        <v>45_5</v>
      </c>
      <c r="M118" s="54">
        <v>2825</v>
      </c>
      <c r="N118" s="73"/>
      <c r="O118" s="47">
        <v>45</v>
      </c>
      <c r="P118" s="47">
        <f t="shared" si="122"/>
        <v>5</v>
      </c>
      <c r="Q118" s="54">
        <v>23</v>
      </c>
      <c r="R118" s="47">
        <f t="shared" si="59"/>
        <v>5</v>
      </c>
      <c r="S118" s="47" t="str">
        <f t="shared" si="60"/>
        <v>45_5</v>
      </c>
      <c r="T118" s="54">
        <v>2884</v>
      </c>
      <c r="U118" s="5"/>
      <c r="V118" s="47">
        <v>45</v>
      </c>
      <c r="W118" s="47">
        <f t="shared" si="110"/>
        <v>6</v>
      </c>
      <c r="X118" s="54">
        <v>24</v>
      </c>
      <c r="Y118" s="47">
        <f t="shared" si="61"/>
        <v>6</v>
      </c>
      <c r="Z118" s="47" t="str">
        <f t="shared" si="62"/>
        <v>45_6</v>
      </c>
      <c r="AA118" s="54">
        <v>2954</v>
      </c>
      <c r="AB118" s="5"/>
      <c r="AC118" s="47">
        <v>45</v>
      </c>
      <c r="AD118" s="47">
        <f t="shared" si="111"/>
        <v>6</v>
      </c>
      <c r="AE118" s="54">
        <v>24</v>
      </c>
      <c r="AF118" s="47">
        <f t="shared" si="63"/>
        <v>6</v>
      </c>
      <c r="AG118" s="47" t="str">
        <f t="shared" si="64"/>
        <v>45_6</v>
      </c>
      <c r="AH118" s="54">
        <v>3014</v>
      </c>
      <c r="AI118" s="73"/>
      <c r="AJ118" s="47">
        <v>45</v>
      </c>
      <c r="AK118" s="47">
        <f t="shared" si="112"/>
        <v>6</v>
      </c>
      <c r="AL118" s="54">
        <v>24</v>
      </c>
      <c r="AM118" s="47">
        <f t="shared" si="65"/>
        <v>6</v>
      </c>
      <c r="AN118" s="47" t="str">
        <f t="shared" si="66"/>
        <v>45_6</v>
      </c>
      <c r="AO118" s="54">
        <v>3075</v>
      </c>
      <c r="AP118" s="466"/>
      <c r="AQ118" s="47">
        <v>45</v>
      </c>
      <c r="AR118" s="47">
        <f t="shared" si="113"/>
        <v>6</v>
      </c>
      <c r="AS118" s="54">
        <v>24</v>
      </c>
      <c r="AT118" s="47">
        <f t="shared" si="67"/>
        <v>6</v>
      </c>
      <c r="AU118" s="47" t="str">
        <f t="shared" si="68"/>
        <v>45_6</v>
      </c>
      <c r="AV118" s="54">
        <v>3228</v>
      </c>
      <c r="AW118" s="466"/>
      <c r="AX118" s="47">
        <v>45</v>
      </c>
      <c r="AY118" s="47">
        <f t="shared" si="114"/>
        <v>6</v>
      </c>
      <c r="AZ118" s="54">
        <v>24</v>
      </c>
      <c r="BA118" s="47">
        <f t="shared" si="69"/>
        <v>6</v>
      </c>
      <c r="BB118" s="47" t="str">
        <f t="shared" si="70"/>
        <v>45_6</v>
      </c>
      <c r="BC118" s="54">
        <v>3293</v>
      </c>
      <c r="BD118" s="466"/>
      <c r="BE118" s="47">
        <v>45</v>
      </c>
      <c r="BF118" s="47">
        <f t="shared" si="115"/>
        <v>6</v>
      </c>
      <c r="BG118" s="54">
        <v>24</v>
      </c>
      <c r="BH118" s="47">
        <f t="shared" si="71"/>
        <v>6</v>
      </c>
      <c r="BI118" s="47" t="str">
        <f t="shared" si="72"/>
        <v>45_6</v>
      </c>
      <c r="BJ118" s="132">
        <v>3425</v>
      </c>
      <c r="BK118" s="132"/>
      <c r="BL118" s="47">
        <v>45</v>
      </c>
      <c r="BM118" s="47">
        <f t="shared" si="116"/>
        <v>6</v>
      </c>
      <c r="BN118" s="54">
        <v>24</v>
      </c>
      <c r="BO118" s="47">
        <f t="shared" si="73"/>
        <v>6</v>
      </c>
      <c r="BP118" s="47" t="str">
        <f t="shared" si="74"/>
        <v>45_6</v>
      </c>
      <c r="BQ118" s="612">
        <v>3424.52501663474</v>
      </c>
      <c r="BR118" s="610"/>
      <c r="BS118" s="47">
        <v>45</v>
      </c>
      <c r="BT118" s="47">
        <f t="shared" si="117"/>
        <v>6</v>
      </c>
      <c r="BU118" s="54">
        <v>24</v>
      </c>
      <c r="BV118" s="47">
        <f t="shared" si="75"/>
        <v>6</v>
      </c>
      <c r="BW118" s="47" t="str">
        <f t="shared" si="76"/>
        <v>45_6</v>
      </c>
      <c r="BX118" s="612">
        <v>3458.7702668010875</v>
      </c>
      <c r="BY118" s="612"/>
      <c r="BZ118" s="47">
        <v>45</v>
      </c>
      <c r="CA118" s="47">
        <f t="shared" si="118"/>
        <v>6</v>
      </c>
      <c r="CB118" s="54">
        <v>24</v>
      </c>
      <c r="CC118" s="47">
        <f t="shared" si="77"/>
        <v>6</v>
      </c>
      <c r="CD118" s="47" t="str">
        <f t="shared" si="78"/>
        <v>45_6</v>
      </c>
      <c r="CE118" s="612">
        <v>3536.5925978041118</v>
      </c>
      <c r="CF118" s="132"/>
      <c r="CG118" s="47">
        <v>45</v>
      </c>
      <c r="CH118" s="47">
        <f t="shared" si="119"/>
        <v>6</v>
      </c>
      <c r="CI118" s="54">
        <v>24</v>
      </c>
      <c r="CJ118" s="47">
        <f t="shared" si="79"/>
        <v>6</v>
      </c>
      <c r="CK118" s="47" t="str">
        <f t="shared" si="80"/>
        <v>45_6</v>
      </c>
      <c r="CL118" s="132">
        <f t="shared" si="86"/>
        <v>3424.52501663474</v>
      </c>
      <c r="CM118" s="132">
        <f t="shared" si="87"/>
        <v>3458.7702668010875</v>
      </c>
      <c r="CN118" s="132">
        <f t="shared" si="83"/>
        <v>3536.5925978041118</v>
      </c>
      <c r="CO118" s="132">
        <f t="shared" si="84"/>
        <v>3448.1328359681656</v>
      </c>
      <c r="CP118" s="42">
        <f t="shared" si="85"/>
        <v>22.103415615180548</v>
      </c>
      <c r="CQ118" s="5"/>
      <c r="CR118" s="5"/>
      <c r="CS118" s="5"/>
      <c r="CT118" s="5"/>
      <c r="CU118" s="5"/>
      <c r="CV118" s="5"/>
      <c r="CW118" s="5"/>
      <c r="CX118" s="5"/>
      <c r="CY118" s="5"/>
      <c r="CZ118" s="5"/>
      <c r="DA118" s="5"/>
      <c r="DB118" s="5"/>
      <c r="DC118" s="5"/>
      <c r="DD118" s="5"/>
      <c r="DE118" s="5"/>
      <c r="DF118" s="5"/>
      <c r="DG118" s="6"/>
    </row>
    <row r="119" spans="1:111" x14ac:dyDescent="0.25">
      <c r="A119" s="47">
        <v>45</v>
      </c>
      <c r="B119" s="47">
        <f t="shared" si="120"/>
        <v>6</v>
      </c>
      <c r="C119" s="54">
        <v>24</v>
      </c>
      <c r="D119" s="47">
        <f t="shared" si="81"/>
        <v>6</v>
      </c>
      <c r="E119" s="47" t="str">
        <f t="shared" si="82"/>
        <v>45_6</v>
      </c>
      <c r="F119" s="54">
        <v>2809</v>
      </c>
      <c r="G119" s="1"/>
      <c r="H119" s="47">
        <v>45</v>
      </c>
      <c r="I119" s="47">
        <f t="shared" si="121"/>
        <v>6</v>
      </c>
      <c r="J119" s="54">
        <v>24</v>
      </c>
      <c r="K119" s="47">
        <f t="shared" si="57"/>
        <v>6</v>
      </c>
      <c r="L119" s="47" t="str">
        <f t="shared" si="58"/>
        <v>45_6</v>
      </c>
      <c r="M119" s="54">
        <v>2893</v>
      </c>
      <c r="N119" s="78"/>
      <c r="O119" s="47">
        <v>45</v>
      </c>
      <c r="P119" s="47">
        <f t="shared" si="122"/>
        <v>6</v>
      </c>
      <c r="Q119" s="54">
        <v>24</v>
      </c>
      <c r="R119" s="47">
        <f t="shared" si="59"/>
        <v>6</v>
      </c>
      <c r="S119" s="47" t="str">
        <f t="shared" si="60"/>
        <v>45_6</v>
      </c>
      <c r="T119" s="54">
        <v>2954</v>
      </c>
      <c r="U119" s="5"/>
      <c r="V119" s="47">
        <v>45</v>
      </c>
      <c r="W119" s="47">
        <f t="shared" si="110"/>
        <v>7</v>
      </c>
      <c r="X119" s="54">
        <v>25</v>
      </c>
      <c r="Y119" s="47">
        <f t="shared" si="61"/>
        <v>7</v>
      </c>
      <c r="Z119" s="47" t="str">
        <f t="shared" si="62"/>
        <v>45_7</v>
      </c>
      <c r="AA119" s="54">
        <v>3026</v>
      </c>
      <c r="AB119" s="5"/>
      <c r="AC119" s="47">
        <v>45</v>
      </c>
      <c r="AD119" s="47">
        <f t="shared" si="111"/>
        <v>7</v>
      </c>
      <c r="AE119" s="54">
        <v>25</v>
      </c>
      <c r="AF119" s="47">
        <f t="shared" si="63"/>
        <v>7</v>
      </c>
      <c r="AG119" s="47" t="str">
        <f t="shared" si="64"/>
        <v>45_7</v>
      </c>
      <c r="AH119" s="54">
        <v>3086</v>
      </c>
      <c r="AI119" s="78"/>
      <c r="AJ119" s="47">
        <v>45</v>
      </c>
      <c r="AK119" s="47">
        <f t="shared" si="112"/>
        <v>7</v>
      </c>
      <c r="AL119" s="54">
        <v>25</v>
      </c>
      <c r="AM119" s="47">
        <f t="shared" si="65"/>
        <v>7</v>
      </c>
      <c r="AN119" s="47" t="str">
        <f t="shared" si="66"/>
        <v>45_7</v>
      </c>
      <c r="AO119" s="54">
        <v>3148</v>
      </c>
      <c r="AP119" s="466"/>
      <c r="AQ119" s="47">
        <v>45</v>
      </c>
      <c r="AR119" s="47">
        <f t="shared" si="113"/>
        <v>7</v>
      </c>
      <c r="AS119" s="54">
        <v>25</v>
      </c>
      <c r="AT119" s="47">
        <f t="shared" si="67"/>
        <v>7</v>
      </c>
      <c r="AU119" s="47" t="str">
        <f t="shared" si="68"/>
        <v>45_7</v>
      </c>
      <c r="AV119" s="54">
        <v>3305</v>
      </c>
      <c r="AW119" s="466"/>
      <c r="AX119" s="47">
        <v>45</v>
      </c>
      <c r="AY119" s="47">
        <f t="shared" si="114"/>
        <v>7</v>
      </c>
      <c r="AZ119" s="54">
        <v>25</v>
      </c>
      <c r="BA119" s="47">
        <f t="shared" si="69"/>
        <v>7</v>
      </c>
      <c r="BB119" s="47" t="str">
        <f t="shared" si="70"/>
        <v>45_7</v>
      </c>
      <c r="BC119" s="54">
        <v>3371</v>
      </c>
      <c r="BD119" s="466"/>
      <c r="BE119" s="47">
        <v>45</v>
      </c>
      <c r="BF119" s="47">
        <f t="shared" si="115"/>
        <v>7</v>
      </c>
      <c r="BG119" s="54">
        <v>25</v>
      </c>
      <c r="BH119" s="47">
        <f t="shared" si="71"/>
        <v>7</v>
      </c>
      <c r="BI119" s="47" t="str">
        <f t="shared" si="72"/>
        <v>45_7</v>
      </c>
      <c r="BJ119" s="132">
        <v>3506</v>
      </c>
      <c r="BK119" s="132"/>
      <c r="BL119" s="47">
        <v>45</v>
      </c>
      <c r="BM119" s="47">
        <f t="shared" si="116"/>
        <v>7</v>
      </c>
      <c r="BN119" s="54">
        <v>25</v>
      </c>
      <c r="BO119" s="47">
        <f t="shared" si="73"/>
        <v>7</v>
      </c>
      <c r="BP119" s="47" t="str">
        <f t="shared" si="74"/>
        <v>45_7</v>
      </c>
      <c r="BQ119" s="612">
        <v>3506.2423818350117</v>
      </c>
      <c r="BR119" s="610"/>
      <c r="BS119" s="47">
        <v>45</v>
      </c>
      <c r="BT119" s="47">
        <f t="shared" si="117"/>
        <v>7</v>
      </c>
      <c r="BU119" s="54">
        <v>25</v>
      </c>
      <c r="BV119" s="47">
        <f t="shared" si="75"/>
        <v>7</v>
      </c>
      <c r="BW119" s="47" t="str">
        <f t="shared" si="76"/>
        <v>45_7</v>
      </c>
      <c r="BX119" s="612">
        <v>3541.3048056533617</v>
      </c>
      <c r="BY119" s="612"/>
      <c r="BZ119" s="47">
        <v>45</v>
      </c>
      <c r="CA119" s="47">
        <f t="shared" si="118"/>
        <v>7</v>
      </c>
      <c r="CB119" s="54">
        <v>25</v>
      </c>
      <c r="CC119" s="47">
        <f t="shared" si="77"/>
        <v>7</v>
      </c>
      <c r="CD119" s="47" t="str">
        <f t="shared" si="78"/>
        <v>45_7</v>
      </c>
      <c r="CE119" s="612">
        <v>3620.9841637805621</v>
      </c>
      <c r="CF119" s="132"/>
      <c r="CG119" s="47">
        <v>45</v>
      </c>
      <c r="CH119" s="47">
        <f t="shared" si="119"/>
        <v>7</v>
      </c>
      <c r="CI119" s="54">
        <v>25</v>
      </c>
      <c r="CJ119" s="47">
        <f t="shared" si="79"/>
        <v>7</v>
      </c>
      <c r="CK119" s="47" t="str">
        <f t="shared" si="80"/>
        <v>45_7</v>
      </c>
      <c r="CL119" s="132">
        <f t="shared" si="86"/>
        <v>3506.2423818350117</v>
      </c>
      <c r="CM119" s="132">
        <f t="shared" si="87"/>
        <v>3541.3048056533617</v>
      </c>
      <c r="CN119" s="132">
        <f t="shared" si="83"/>
        <v>3620.9841637805621</v>
      </c>
      <c r="CO119" s="132">
        <f t="shared" si="84"/>
        <v>3530.4135402547868</v>
      </c>
      <c r="CP119" s="42">
        <f t="shared" si="85"/>
        <v>22.630856027274273</v>
      </c>
      <c r="CQ119" s="5"/>
      <c r="CR119" s="5"/>
      <c r="CS119" s="5"/>
      <c r="CT119" s="5"/>
      <c r="CU119" s="5"/>
      <c r="CV119" s="5"/>
      <c r="CW119" s="5"/>
      <c r="CX119" s="5"/>
      <c r="CY119" s="5"/>
      <c r="CZ119" s="5"/>
      <c r="DA119" s="5"/>
      <c r="DB119" s="5"/>
      <c r="DC119" s="5"/>
      <c r="DD119" s="5"/>
      <c r="DE119" s="5"/>
      <c r="DF119" s="5"/>
      <c r="DG119" s="6"/>
    </row>
    <row r="120" spans="1:111" x14ac:dyDescent="0.25">
      <c r="A120" s="47">
        <v>45</v>
      </c>
      <c r="B120" s="47">
        <f t="shared" si="120"/>
        <v>7</v>
      </c>
      <c r="C120" s="54">
        <v>25</v>
      </c>
      <c r="D120" s="47">
        <f t="shared" si="81"/>
        <v>7</v>
      </c>
      <c r="E120" s="47" t="str">
        <f t="shared" si="82"/>
        <v>45_7</v>
      </c>
      <c r="F120" s="54">
        <v>2877</v>
      </c>
      <c r="G120" s="1"/>
      <c r="H120" s="47">
        <v>45</v>
      </c>
      <c r="I120" s="47">
        <f t="shared" si="121"/>
        <v>7</v>
      </c>
      <c r="J120" s="54">
        <v>25</v>
      </c>
      <c r="K120" s="47">
        <f t="shared" si="57"/>
        <v>7</v>
      </c>
      <c r="L120" s="47" t="str">
        <f t="shared" si="58"/>
        <v>45_7</v>
      </c>
      <c r="M120" s="54">
        <v>2963</v>
      </c>
      <c r="N120" s="78"/>
      <c r="O120" s="47">
        <v>45</v>
      </c>
      <c r="P120" s="47">
        <f t="shared" si="122"/>
        <v>7</v>
      </c>
      <c r="Q120" s="54">
        <v>25</v>
      </c>
      <c r="R120" s="47">
        <f t="shared" si="59"/>
        <v>7</v>
      </c>
      <c r="S120" s="47" t="str">
        <f t="shared" si="60"/>
        <v>45_7</v>
      </c>
      <c r="T120" s="54">
        <v>3026</v>
      </c>
      <c r="U120" s="5"/>
      <c r="V120" s="47">
        <v>45</v>
      </c>
      <c r="W120" s="47">
        <f t="shared" si="110"/>
        <v>8</v>
      </c>
      <c r="X120" s="54">
        <v>26</v>
      </c>
      <c r="Y120" s="47">
        <f t="shared" si="61"/>
        <v>8</v>
      </c>
      <c r="Z120" s="47" t="str">
        <f t="shared" si="62"/>
        <v>45_8</v>
      </c>
      <c r="AA120" s="54">
        <v>3101</v>
      </c>
      <c r="AB120" s="5"/>
      <c r="AC120" s="47">
        <v>45</v>
      </c>
      <c r="AD120" s="47">
        <f t="shared" si="111"/>
        <v>8</v>
      </c>
      <c r="AE120" s="54">
        <v>26</v>
      </c>
      <c r="AF120" s="47">
        <f t="shared" si="63"/>
        <v>8</v>
      </c>
      <c r="AG120" s="47" t="str">
        <f t="shared" si="64"/>
        <v>45_8</v>
      </c>
      <c r="AH120" s="54">
        <v>3163</v>
      </c>
      <c r="AI120" s="78"/>
      <c r="AJ120" s="47">
        <v>45</v>
      </c>
      <c r="AK120" s="47">
        <f t="shared" si="112"/>
        <v>8</v>
      </c>
      <c r="AL120" s="54">
        <v>26</v>
      </c>
      <c r="AM120" s="47">
        <f t="shared" si="65"/>
        <v>8</v>
      </c>
      <c r="AN120" s="47" t="str">
        <f t="shared" si="66"/>
        <v>45_8</v>
      </c>
      <c r="AO120" s="54">
        <v>3226</v>
      </c>
      <c r="AP120" s="466"/>
      <c r="AQ120" s="47">
        <v>45</v>
      </c>
      <c r="AR120" s="47">
        <f t="shared" si="113"/>
        <v>8</v>
      </c>
      <c r="AS120" s="54">
        <v>26</v>
      </c>
      <c r="AT120" s="47">
        <f t="shared" si="67"/>
        <v>8</v>
      </c>
      <c r="AU120" s="47" t="str">
        <f t="shared" si="68"/>
        <v>45_8</v>
      </c>
      <c r="AV120" s="54">
        <v>3388</v>
      </c>
      <c r="AW120" s="466"/>
      <c r="AX120" s="47">
        <v>45</v>
      </c>
      <c r="AY120" s="47">
        <f t="shared" si="114"/>
        <v>8</v>
      </c>
      <c r="AZ120" s="54">
        <v>26</v>
      </c>
      <c r="BA120" s="47">
        <f t="shared" si="69"/>
        <v>8</v>
      </c>
      <c r="BB120" s="47" t="str">
        <f t="shared" si="70"/>
        <v>45_8</v>
      </c>
      <c r="BC120" s="54">
        <v>3456</v>
      </c>
      <c r="BD120" s="466"/>
      <c r="BE120" s="47">
        <v>45</v>
      </c>
      <c r="BF120" s="47">
        <f t="shared" si="115"/>
        <v>8</v>
      </c>
      <c r="BG120" s="54">
        <v>26</v>
      </c>
      <c r="BH120" s="47">
        <f t="shared" si="71"/>
        <v>8</v>
      </c>
      <c r="BI120" s="47" t="str">
        <f t="shared" si="72"/>
        <v>45_8</v>
      </c>
      <c r="BJ120" s="132">
        <v>3594</v>
      </c>
      <c r="BK120" s="132"/>
      <c r="BL120" s="47">
        <v>45</v>
      </c>
      <c r="BM120" s="47">
        <f t="shared" si="116"/>
        <v>8</v>
      </c>
      <c r="BN120" s="54">
        <v>26</v>
      </c>
      <c r="BO120" s="47">
        <f t="shared" si="73"/>
        <v>8</v>
      </c>
      <c r="BP120" s="47" t="str">
        <f t="shared" si="74"/>
        <v>45_8</v>
      </c>
      <c r="BQ120" s="612">
        <v>3593.7557565308402</v>
      </c>
      <c r="BR120" s="610"/>
      <c r="BS120" s="47">
        <v>45</v>
      </c>
      <c r="BT120" s="47">
        <f t="shared" si="117"/>
        <v>8</v>
      </c>
      <c r="BU120" s="54">
        <v>26</v>
      </c>
      <c r="BV120" s="47">
        <f t="shared" si="75"/>
        <v>8</v>
      </c>
      <c r="BW120" s="47" t="str">
        <f t="shared" si="76"/>
        <v>45_8</v>
      </c>
      <c r="BX120" s="612">
        <v>3629.6933140961487</v>
      </c>
      <c r="BY120" s="612"/>
      <c r="BZ120" s="47">
        <v>45</v>
      </c>
      <c r="CA120" s="47">
        <f t="shared" si="118"/>
        <v>8</v>
      </c>
      <c r="CB120" s="54">
        <v>26</v>
      </c>
      <c r="CC120" s="47">
        <f t="shared" si="77"/>
        <v>8</v>
      </c>
      <c r="CD120" s="47" t="str">
        <f t="shared" si="78"/>
        <v>45_8</v>
      </c>
      <c r="CE120" s="612">
        <v>3711.3614136633119</v>
      </c>
      <c r="CF120" s="132"/>
      <c r="CG120" s="47">
        <v>45</v>
      </c>
      <c r="CH120" s="47">
        <f t="shared" si="119"/>
        <v>8</v>
      </c>
      <c r="CI120" s="54">
        <v>26</v>
      </c>
      <c r="CJ120" s="47">
        <f t="shared" si="79"/>
        <v>8</v>
      </c>
      <c r="CK120" s="47" t="str">
        <f t="shared" si="80"/>
        <v>45_8</v>
      </c>
      <c r="CL120" s="132">
        <f t="shared" si="86"/>
        <v>3593.7557565308402</v>
      </c>
      <c r="CM120" s="132">
        <f t="shared" si="87"/>
        <v>3629.6933140961487</v>
      </c>
      <c r="CN120" s="132">
        <f t="shared" si="83"/>
        <v>3711.3614136633119</v>
      </c>
      <c r="CO120" s="132">
        <f t="shared" si="84"/>
        <v>3618.5302102774249</v>
      </c>
      <c r="CP120" s="42">
        <f t="shared" si="85"/>
        <v>23.195706476137339</v>
      </c>
      <c r="CQ120" s="5"/>
      <c r="CR120" s="5"/>
      <c r="CS120" s="5"/>
      <c r="CT120" s="5"/>
      <c r="CU120" s="5"/>
      <c r="CV120" s="5"/>
      <c r="CW120" s="5"/>
      <c r="CX120" s="5"/>
      <c r="CY120" s="5"/>
      <c r="CZ120" s="5"/>
      <c r="DA120" s="5"/>
      <c r="DB120" s="5"/>
      <c r="DC120" s="5"/>
      <c r="DD120" s="5"/>
      <c r="DE120" s="5"/>
      <c r="DF120" s="5"/>
      <c r="DG120" s="6"/>
    </row>
    <row r="121" spans="1:111" x14ac:dyDescent="0.25">
      <c r="A121" s="47">
        <v>45</v>
      </c>
      <c r="B121" s="47">
        <f t="shared" si="120"/>
        <v>8</v>
      </c>
      <c r="C121" s="54">
        <v>26</v>
      </c>
      <c r="D121" s="47">
        <f t="shared" si="81"/>
        <v>8</v>
      </c>
      <c r="E121" s="47" t="str">
        <f t="shared" si="82"/>
        <v>45_8</v>
      </c>
      <c r="F121" s="54">
        <v>2949</v>
      </c>
      <c r="G121" s="1"/>
      <c r="H121" s="47">
        <v>45</v>
      </c>
      <c r="I121" s="47">
        <f t="shared" si="121"/>
        <v>8</v>
      </c>
      <c r="J121" s="54">
        <v>26</v>
      </c>
      <c r="K121" s="47">
        <f t="shared" si="57"/>
        <v>8</v>
      </c>
      <c r="L121" s="47" t="str">
        <f t="shared" si="58"/>
        <v>45_8</v>
      </c>
      <c r="M121" s="54">
        <v>3037</v>
      </c>
      <c r="N121" s="78"/>
      <c r="O121" s="47">
        <v>45</v>
      </c>
      <c r="P121" s="47">
        <f t="shared" si="122"/>
        <v>8</v>
      </c>
      <c r="Q121" s="54">
        <v>26</v>
      </c>
      <c r="R121" s="47">
        <f t="shared" si="59"/>
        <v>8</v>
      </c>
      <c r="S121" s="47" t="str">
        <f t="shared" si="60"/>
        <v>45_8</v>
      </c>
      <c r="T121" s="54">
        <v>3101</v>
      </c>
      <c r="U121" s="5"/>
      <c r="V121" s="47">
        <v>45</v>
      </c>
      <c r="W121" s="47">
        <f t="shared" si="110"/>
        <v>9</v>
      </c>
      <c r="X121" s="54">
        <v>27</v>
      </c>
      <c r="Y121" s="47">
        <f t="shared" si="61"/>
        <v>9</v>
      </c>
      <c r="Z121" s="47" t="str">
        <f t="shared" si="62"/>
        <v>45_9</v>
      </c>
      <c r="AA121" s="54">
        <v>3178</v>
      </c>
      <c r="AB121" s="5"/>
      <c r="AC121" s="47">
        <v>45</v>
      </c>
      <c r="AD121" s="47">
        <f t="shared" si="111"/>
        <v>9</v>
      </c>
      <c r="AE121" s="54">
        <v>27</v>
      </c>
      <c r="AF121" s="47">
        <f t="shared" si="63"/>
        <v>9</v>
      </c>
      <c r="AG121" s="47" t="str">
        <f t="shared" si="64"/>
        <v>45_9</v>
      </c>
      <c r="AH121" s="54">
        <v>3241</v>
      </c>
      <c r="AI121" s="78"/>
      <c r="AJ121" s="47">
        <v>45</v>
      </c>
      <c r="AK121" s="47">
        <f t="shared" si="112"/>
        <v>9</v>
      </c>
      <c r="AL121" s="54">
        <v>27</v>
      </c>
      <c r="AM121" s="47">
        <f t="shared" si="65"/>
        <v>9</v>
      </c>
      <c r="AN121" s="47" t="str">
        <f t="shared" si="66"/>
        <v>45_9</v>
      </c>
      <c r="AO121" s="54">
        <v>3306</v>
      </c>
      <c r="AP121" s="466"/>
      <c r="AQ121" s="47">
        <v>45</v>
      </c>
      <c r="AR121" s="47">
        <f t="shared" si="113"/>
        <v>9</v>
      </c>
      <c r="AS121" s="54">
        <v>27</v>
      </c>
      <c r="AT121" s="47">
        <f t="shared" si="67"/>
        <v>9</v>
      </c>
      <c r="AU121" s="47" t="str">
        <f t="shared" si="68"/>
        <v>45_9</v>
      </c>
      <c r="AV121" s="54">
        <v>3471</v>
      </c>
      <c r="AW121" s="466"/>
      <c r="AX121" s="47">
        <v>45</v>
      </c>
      <c r="AY121" s="47">
        <f t="shared" si="114"/>
        <v>9</v>
      </c>
      <c r="AZ121" s="54">
        <v>27</v>
      </c>
      <c r="BA121" s="47">
        <f t="shared" si="69"/>
        <v>9</v>
      </c>
      <c r="BB121" s="47" t="str">
        <f t="shared" si="70"/>
        <v>45_9</v>
      </c>
      <c r="BC121" s="54">
        <v>3541</v>
      </c>
      <c r="BD121" s="466"/>
      <c r="BE121" s="47">
        <v>45</v>
      </c>
      <c r="BF121" s="47">
        <f t="shared" si="115"/>
        <v>9</v>
      </c>
      <c r="BG121" s="54">
        <v>27</v>
      </c>
      <c r="BH121" s="47">
        <f t="shared" si="71"/>
        <v>9</v>
      </c>
      <c r="BI121" s="47" t="str">
        <f t="shared" si="72"/>
        <v>45_9</v>
      </c>
      <c r="BJ121" s="132">
        <v>3682</v>
      </c>
      <c r="BK121" s="132"/>
      <c r="BL121" s="47">
        <v>45</v>
      </c>
      <c r="BM121" s="47">
        <f t="shared" si="116"/>
        <v>9</v>
      </c>
      <c r="BN121" s="54">
        <v>27</v>
      </c>
      <c r="BO121" s="47">
        <f t="shared" si="73"/>
        <v>9</v>
      </c>
      <c r="BP121" s="47" t="str">
        <f t="shared" si="74"/>
        <v>45_9</v>
      </c>
      <c r="BQ121" s="612">
        <v>3682.2203635603178</v>
      </c>
      <c r="BR121" s="610"/>
      <c r="BS121" s="47">
        <v>45</v>
      </c>
      <c r="BT121" s="47">
        <f t="shared" si="117"/>
        <v>9</v>
      </c>
      <c r="BU121" s="54">
        <v>27</v>
      </c>
      <c r="BV121" s="47">
        <f t="shared" si="75"/>
        <v>9</v>
      </c>
      <c r="BW121" s="47" t="str">
        <f t="shared" si="76"/>
        <v>45_9</v>
      </c>
      <c r="BX121" s="612">
        <v>3719.042567195921</v>
      </c>
      <c r="BY121" s="612"/>
      <c r="BZ121" s="47">
        <v>45</v>
      </c>
      <c r="CA121" s="47">
        <f t="shared" si="118"/>
        <v>9</v>
      </c>
      <c r="CB121" s="54">
        <v>27</v>
      </c>
      <c r="CC121" s="47">
        <f t="shared" si="77"/>
        <v>9</v>
      </c>
      <c r="CD121" s="47" t="str">
        <f t="shared" si="78"/>
        <v>45_9</v>
      </c>
      <c r="CE121" s="612">
        <v>3802.7210249578293</v>
      </c>
      <c r="CF121" s="132"/>
      <c r="CG121" s="47">
        <v>45</v>
      </c>
      <c r="CH121" s="47">
        <f t="shared" si="119"/>
        <v>9</v>
      </c>
      <c r="CI121" s="54">
        <v>27</v>
      </c>
      <c r="CJ121" s="47">
        <f t="shared" si="79"/>
        <v>9</v>
      </c>
      <c r="CK121" s="47" t="str">
        <f t="shared" si="80"/>
        <v>45_9</v>
      </c>
      <c r="CL121" s="132">
        <f t="shared" si="86"/>
        <v>3682.2203635603178</v>
      </c>
      <c r="CM121" s="132">
        <f t="shared" si="87"/>
        <v>3719.042567195921</v>
      </c>
      <c r="CN121" s="132">
        <f t="shared" si="83"/>
        <v>3802.7210249578293</v>
      </c>
      <c r="CO121" s="132">
        <f t="shared" si="84"/>
        <v>3707.6046701916116</v>
      </c>
      <c r="CP121" s="42">
        <f t="shared" si="85"/>
        <v>23.766696603792383</v>
      </c>
      <c r="CQ121" s="5"/>
      <c r="CR121" s="5"/>
      <c r="CS121" s="5"/>
      <c r="CT121" s="5"/>
      <c r="CU121" s="5"/>
      <c r="CV121" s="5"/>
      <c r="CW121" s="5"/>
      <c r="CX121" s="5"/>
      <c r="CY121" s="5"/>
      <c r="CZ121" s="5"/>
      <c r="DA121" s="5"/>
      <c r="DB121" s="5"/>
      <c r="DC121" s="5"/>
      <c r="DD121" s="5"/>
      <c r="DE121" s="5"/>
      <c r="DF121" s="5"/>
      <c r="DG121" s="6"/>
    </row>
    <row r="122" spans="1:111" x14ac:dyDescent="0.25">
      <c r="A122" s="47">
        <v>45</v>
      </c>
      <c r="B122" s="47">
        <f t="shared" si="120"/>
        <v>9</v>
      </c>
      <c r="C122" s="54">
        <v>27</v>
      </c>
      <c r="D122" s="47">
        <f t="shared" si="81"/>
        <v>9</v>
      </c>
      <c r="E122" s="47" t="str">
        <f t="shared" si="82"/>
        <v>45_9</v>
      </c>
      <c r="F122" s="54">
        <v>3022</v>
      </c>
      <c r="G122" s="1"/>
      <c r="H122" s="47">
        <v>45</v>
      </c>
      <c r="I122" s="47">
        <f t="shared" si="121"/>
        <v>9</v>
      </c>
      <c r="J122" s="54">
        <v>27</v>
      </c>
      <c r="K122" s="47">
        <f t="shared" si="57"/>
        <v>9</v>
      </c>
      <c r="L122" s="47" t="str">
        <f t="shared" si="58"/>
        <v>45_9</v>
      </c>
      <c r="M122" s="54">
        <v>3112</v>
      </c>
      <c r="N122" s="78"/>
      <c r="O122" s="47">
        <v>45</v>
      </c>
      <c r="P122" s="47">
        <f t="shared" si="122"/>
        <v>9</v>
      </c>
      <c r="Q122" s="54">
        <v>27</v>
      </c>
      <c r="R122" s="47">
        <f t="shared" si="59"/>
        <v>9</v>
      </c>
      <c r="S122" s="47" t="str">
        <f t="shared" si="60"/>
        <v>45_9</v>
      </c>
      <c r="T122" s="54">
        <v>3178</v>
      </c>
      <c r="U122" s="5"/>
      <c r="V122" s="47">
        <v>45</v>
      </c>
      <c r="W122" s="47">
        <f t="shared" si="110"/>
        <v>10</v>
      </c>
      <c r="X122" s="54">
        <v>28</v>
      </c>
      <c r="Y122" s="47">
        <f t="shared" si="61"/>
        <v>10</v>
      </c>
      <c r="Z122" s="47" t="str">
        <f t="shared" si="62"/>
        <v>45_10</v>
      </c>
      <c r="AA122" s="54">
        <v>3245</v>
      </c>
      <c r="AB122" s="5"/>
      <c r="AC122" s="47">
        <v>45</v>
      </c>
      <c r="AD122" s="47">
        <f t="shared" si="111"/>
        <v>10</v>
      </c>
      <c r="AE122" s="54">
        <v>28</v>
      </c>
      <c r="AF122" s="47">
        <f t="shared" si="63"/>
        <v>10</v>
      </c>
      <c r="AG122" s="47" t="str">
        <f t="shared" si="64"/>
        <v>45_10</v>
      </c>
      <c r="AH122" s="54">
        <v>3310</v>
      </c>
      <c r="AI122" s="78"/>
      <c r="AJ122" s="47">
        <v>45</v>
      </c>
      <c r="AK122" s="47">
        <f t="shared" si="112"/>
        <v>10</v>
      </c>
      <c r="AL122" s="54">
        <v>28</v>
      </c>
      <c r="AM122" s="47">
        <f t="shared" si="65"/>
        <v>10</v>
      </c>
      <c r="AN122" s="47" t="str">
        <f t="shared" si="66"/>
        <v>45_10</v>
      </c>
      <c r="AO122" s="54">
        <v>3376</v>
      </c>
      <c r="AP122" s="466"/>
      <c r="AQ122" s="47">
        <v>45</v>
      </c>
      <c r="AR122" s="47">
        <f t="shared" si="113"/>
        <v>10</v>
      </c>
      <c r="AS122" s="54">
        <v>28</v>
      </c>
      <c r="AT122" s="47">
        <f t="shared" si="67"/>
        <v>10</v>
      </c>
      <c r="AU122" s="47" t="str">
        <f t="shared" si="68"/>
        <v>45_10</v>
      </c>
      <c r="AV122" s="54">
        <v>3545</v>
      </c>
      <c r="AW122" s="466"/>
      <c r="AX122" s="47">
        <v>45</v>
      </c>
      <c r="AY122" s="47">
        <f t="shared" si="114"/>
        <v>10</v>
      </c>
      <c r="AZ122" s="54">
        <v>28</v>
      </c>
      <c r="BA122" s="47">
        <f t="shared" si="69"/>
        <v>10</v>
      </c>
      <c r="BB122" s="47" t="str">
        <f t="shared" si="70"/>
        <v>45_10</v>
      </c>
      <c r="BC122" s="54">
        <v>3616</v>
      </c>
      <c r="BD122" s="466"/>
      <c r="BE122" s="47">
        <v>45</v>
      </c>
      <c r="BF122" s="47">
        <f t="shared" si="115"/>
        <v>10</v>
      </c>
      <c r="BG122" s="54">
        <v>28</v>
      </c>
      <c r="BH122" s="47">
        <f t="shared" si="71"/>
        <v>10</v>
      </c>
      <c r="BI122" s="47" t="str">
        <f t="shared" si="72"/>
        <v>45_10</v>
      </c>
      <c r="BJ122" s="132">
        <v>3760</v>
      </c>
      <c r="BK122" s="132"/>
      <c r="BL122" s="47">
        <v>45</v>
      </c>
      <c r="BM122" s="47">
        <f t="shared" si="116"/>
        <v>10</v>
      </c>
      <c r="BN122" s="54">
        <v>28</v>
      </c>
      <c r="BO122" s="47">
        <f t="shared" si="73"/>
        <v>10</v>
      </c>
      <c r="BP122" s="47" t="str">
        <f t="shared" si="74"/>
        <v>45_10</v>
      </c>
      <c r="BQ122" s="612">
        <v>3760.2214149196411</v>
      </c>
      <c r="BR122" s="610"/>
      <c r="BS122" s="47">
        <v>45</v>
      </c>
      <c r="BT122" s="47">
        <f t="shared" si="117"/>
        <v>10</v>
      </c>
      <c r="BU122" s="54">
        <v>28</v>
      </c>
      <c r="BV122" s="47">
        <f t="shared" si="75"/>
        <v>10</v>
      </c>
      <c r="BW122" s="47" t="str">
        <f t="shared" si="76"/>
        <v>45_10</v>
      </c>
      <c r="BX122" s="612">
        <v>3797.8236290688374</v>
      </c>
      <c r="BY122" s="612"/>
      <c r="BZ122" s="47">
        <v>45</v>
      </c>
      <c r="CA122" s="47">
        <f t="shared" si="118"/>
        <v>10</v>
      </c>
      <c r="CB122" s="54">
        <v>28</v>
      </c>
      <c r="CC122" s="47">
        <f t="shared" si="77"/>
        <v>10</v>
      </c>
      <c r="CD122" s="47" t="str">
        <f t="shared" si="78"/>
        <v>45_10</v>
      </c>
      <c r="CE122" s="612">
        <v>3883.274660722886</v>
      </c>
      <c r="CF122" s="132"/>
      <c r="CG122" s="47">
        <v>45</v>
      </c>
      <c r="CH122" s="47">
        <f t="shared" si="119"/>
        <v>10</v>
      </c>
      <c r="CI122" s="54">
        <v>28</v>
      </c>
      <c r="CJ122" s="47">
        <f t="shared" si="79"/>
        <v>10</v>
      </c>
      <c r="CK122" s="47" t="str">
        <f t="shared" si="80"/>
        <v>45_10</v>
      </c>
      <c r="CL122" s="132">
        <f t="shared" si="86"/>
        <v>3760.2214149196411</v>
      </c>
      <c r="CM122" s="132">
        <f t="shared" si="87"/>
        <v>3797.8236290688374</v>
      </c>
      <c r="CN122" s="132">
        <f t="shared" si="83"/>
        <v>3883.274660722886</v>
      </c>
      <c r="CO122" s="132">
        <f t="shared" si="84"/>
        <v>3786.1434412987437</v>
      </c>
      <c r="CP122" s="42">
        <f t="shared" si="85"/>
        <v>24.270150264735538</v>
      </c>
      <c r="CQ122" s="5"/>
      <c r="CR122" s="5"/>
      <c r="CS122" s="5"/>
      <c r="CT122" s="5"/>
      <c r="CU122" s="5"/>
      <c r="CV122" s="5"/>
      <c r="CW122" s="5"/>
      <c r="CX122" s="5"/>
      <c r="CY122" s="5"/>
      <c r="CZ122" s="5"/>
      <c r="DA122" s="5"/>
      <c r="DB122" s="5"/>
      <c r="DC122" s="5"/>
      <c r="DD122" s="5"/>
      <c r="DE122" s="5"/>
      <c r="DF122" s="5"/>
      <c r="DG122" s="6"/>
    </row>
    <row r="123" spans="1:111" x14ac:dyDescent="0.25">
      <c r="A123" s="47">
        <v>45</v>
      </c>
      <c r="B123" s="47">
        <f t="shared" si="120"/>
        <v>10</v>
      </c>
      <c r="C123" s="54">
        <v>28</v>
      </c>
      <c r="D123" s="47">
        <f t="shared" si="81"/>
        <v>10</v>
      </c>
      <c r="E123" s="47" t="str">
        <f t="shared" si="82"/>
        <v>45_10</v>
      </c>
      <c r="F123" s="54">
        <v>3086</v>
      </c>
      <c r="G123" s="1"/>
      <c r="H123" s="47">
        <v>45</v>
      </c>
      <c r="I123" s="47">
        <f t="shared" si="121"/>
        <v>10</v>
      </c>
      <c r="J123" s="54">
        <v>28</v>
      </c>
      <c r="K123" s="47">
        <f t="shared" si="57"/>
        <v>10</v>
      </c>
      <c r="L123" s="47" t="str">
        <f t="shared" si="58"/>
        <v>45_10</v>
      </c>
      <c r="M123" s="54">
        <v>3178</v>
      </c>
      <c r="N123" s="78"/>
      <c r="O123" s="47">
        <v>45</v>
      </c>
      <c r="P123" s="47">
        <f t="shared" si="122"/>
        <v>10</v>
      </c>
      <c r="Q123" s="54">
        <v>28</v>
      </c>
      <c r="R123" s="47">
        <f t="shared" si="59"/>
        <v>10</v>
      </c>
      <c r="S123" s="47" t="str">
        <f t="shared" si="60"/>
        <v>45_10</v>
      </c>
      <c r="T123" s="54">
        <v>3245</v>
      </c>
      <c r="U123" s="5"/>
      <c r="V123" s="47">
        <v>45</v>
      </c>
      <c r="W123" s="47">
        <f t="shared" si="110"/>
        <v>11</v>
      </c>
      <c r="X123" s="54">
        <v>29</v>
      </c>
      <c r="Y123" s="47">
        <f t="shared" si="61"/>
        <v>11</v>
      </c>
      <c r="Z123" s="47" t="str">
        <f t="shared" si="62"/>
        <v>45_11</v>
      </c>
      <c r="AA123" s="54">
        <v>3321</v>
      </c>
      <c r="AB123" s="5"/>
      <c r="AC123" s="47">
        <v>45</v>
      </c>
      <c r="AD123" s="47">
        <f t="shared" si="111"/>
        <v>11</v>
      </c>
      <c r="AE123" s="54">
        <v>29</v>
      </c>
      <c r="AF123" s="47">
        <f t="shared" si="63"/>
        <v>11</v>
      </c>
      <c r="AG123" s="47" t="str">
        <f t="shared" si="64"/>
        <v>45_11</v>
      </c>
      <c r="AH123" s="54">
        <v>3388</v>
      </c>
      <c r="AI123" s="78"/>
      <c r="AJ123" s="47">
        <v>45</v>
      </c>
      <c r="AK123" s="47">
        <f t="shared" si="112"/>
        <v>11</v>
      </c>
      <c r="AL123" s="54">
        <v>29</v>
      </c>
      <c r="AM123" s="47">
        <f t="shared" si="65"/>
        <v>11</v>
      </c>
      <c r="AN123" s="47" t="str">
        <f t="shared" si="66"/>
        <v>45_11</v>
      </c>
      <c r="AO123" s="54">
        <v>3455</v>
      </c>
      <c r="AP123" s="466"/>
      <c r="AQ123" s="47">
        <v>45</v>
      </c>
      <c r="AR123" s="47">
        <f t="shared" si="113"/>
        <v>11</v>
      </c>
      <c r="AS123" s="54">
        <v>29</v>
      </c>
      <c r="AT123" s="47">
        <f t="shared" si="67"/>
        <v>11</v>
      </c>
      <c r="AU123" s="47" t="str">
        <f t="shared" si="68"/>
        <v>45_11</v>
      </c>
      <c r="AV123" s="54">
        <v>3628</v>
      </c>
      <c r="AW123" s="466"/>
      <c r="AX123" s="47">
        <v>45</v>
      </c>
      <c r="AY123" s="47">
        <f t="shared" si="114"/>
        <v>11</v>
      </c>
      <c r="AZ123" s="54">
        <v>29</v>
      </c>
      <c r="BA123" s="47">
        <f t="shared" si="69"/>
        <v>11</v>
      </c>
      <c r="BB123" s="47" t="str">
        <f t="shared" si="70"/>
        <v>45_11</v>
      </c>
      <c r="BC123" s="54">
        <v>3701</v>
      </c>
      <c r="BD123" s="466"/>
      <c r="BE123" s="47">
        <v>45</v>
      </c>
      <c r="BF123" s="47">
        <f t="shared" si="115"/>
        <v>11</v>
      </c>
      <c r="BG123" s="54">
        <v>29</v>
      </c>
      <c r="BH123" s="47">
        <f t="shared" si="71"/>
        <v>11</v>
      </c>
      <c r="BI123" s="47" t="str">
        <f t="shared" si="72"/>
        <v>45_11</v>
      </c>
      <c r="BJ123" s="132">
        <v>3849</v>
      </c>
      <c r="BK123" s="132"/>
      <c r="BL123" s="47">
        <v>45</v>
      </c>
      <c r="BM123" s="47">
        <f t="shared" si="116"/>
        <v>11</v>
      </c>
      <c r="BN123" s="54">
        <v>29</v>
      </c>
      <c r="BO123" s="47">
        <f t="shared" si="73"/>
        <v>11</v>
      </c>
      <c r="BP123" s="47" t="str">
        <f t="shared" si="74"/>
        <v>45_11</v>
      </c>
      <c r="BQ123" s="612">
        <v>3848.6860219491205</v>
      </c>
      <c r="BR123" s="610"/>
      <c r="BS123" s="47">
        <v>45</v>
      </c>
      <c r="BT123" s="47">
        <f t="shared" si="117"/>
        <v>11</v>
      </c>
      <c r="BU123" s="54">
        <v>29</v>
      </c>
      <c r="BV123" s="47">
        <f t="shared" si="75"/>
        <v>11</v>
      </c>
      <c r="BW123" s="47" t="str">
        <f t="shared" si="76"/>
        <v>45_11</v>
      </c>
      <c r="BX123" s="612">
        <v>3887.1728821686115</v>
      </c>
      <c r="BY123" s="612"/>
      <c r="BZ123" s="47">
        <v>45</v>
      </c>
      <c r="CA123" s="47">
        <f t="shared" si="118"/>
        <v>11</v>
      </c>
      <c r="CB123" s="54">
        <v>29</v>
      </c>
      <c r="CC123" s="47">
        <f t="shared" si="77"/>
        <v>11</v>
      </c>
      <c r="CD123" s="47" t="str">
        <f t="shared" si="78"/>
        <v>45_11</v>
      </c>
      <c r="CE123" s="612">
        <v>3974.6342720174052</v>
      </c>
      <c r="CF123" s="132"/>
      <c r="CG123" s="47">
        <v>45</v>
      </c>
      <c r="CH123" s="47">
        <f t="shared" si="119"/>
        <v>11</v>
      </c>
      <c r="CI123" s="54">
        <v>29</v>
      </c>
      <c r="CJ123" s="47">
        <f t="shared" si="79"/>
        <v>11</v>
      </c>
      <c r="CK123" s="47" t="str">
        <f t="shared" si="80"/>
        <v>45_11</v>
      </c>
      <c r="CL123" s="132">
        <f t="shared" si="86"/>
        <v>3848.6860219491205</v>
      </c>
      <c r="CM123" s="132">
        <f t="shared" si="87"/>
        <v>3887.1728821686115</v>
      </c>
      <c r="CN123" s="132">
        <f t="shared" si="83"/>
        <v>3974.6342720174052</v>
      </c>
      <c r="CO123" s="132">
        <f t="shared" si="84"/>
        <v>3875.2179012129318</v>
      </c>
      <c r="CP123" s="42">
        <f t="shared" si="85"/>
        <v>24.841140392390589</v>
      </c>
      <c r="CQ123" s="5"/>
      <c r="CR123" s="5"/>
      <c r="CS123" s="5"/>
      <c r="CT123" s="5"/>
      <c r="CU123" s="5"/>
      <c r="CV123" s="5"/>
      <c r="CW123" s="5"/>
      <c r="CX123" s="5"/>
      <c r="CY123" s="5"/>
      <c r="CZ123" s="5"/>
      <c r="DA123" s="5"/>
      <c r="DB123" s="5"/>
      <c r="DC123" s="5"/>
      <c r="DD123" s="5"/>
      <c r="DE123" s="5"/>
      <c r="DF123" s="5"/>
      <c r="DG123" s="6"/>
    </row>
    <row r="124" spans="1:111" x14ac:dyDescent="0.25">
      <c r="A124" s="47">
        <v>45</v>
      </c>
      <c r="B124" s="47">
        <f t="shared" si="120"/>
        <v>11</v>
      </c>
      <c r="C124" s="54">
        <v>29</v>
      </c>
      <c r="D124" s="47">
        <f t="shared" si="81"/>
        <v>11</v>
      </c>
      <c r="E124" s="47" t="str">
        <f t="shared" si="82"/>
        <v>45_11</v>
      </c>
      <c r="F124" s="54">
        <v>3158</v>
      </c>
      <c r="G124" s="1"/>
      <c r="H124" s="47">
        <v>45</v>
      </c>
      <c r="I124" s="47">
        <f t="shared" si="121"/>
        <v>11</v>
      </c>
      <c r="J124" s="54">
        <v>29</v>
      </c>
      <c r="K124" s="47">
        <f t="shared" si="57"/>
        <v>11</v>
      </c>
      <c r="L124" s="47" t="str">
        <f t="shared" si="58"/>
        <v>45_11</v>
      </c>
      <c r="M124" s="54">
        <v>3253</v>
      </c>
      <c r="N124" s="78"/>
      <c r="O124" s="47">
        <v>45</v>
      </c>
      <c r="P124" s="47">
        <f t="shared" si="122"/>
        <v>11</v>
      </c>
      <c r="Q124" s="54">
        <v>29</v>
      </c>
      <c r="R124" s="47">
        <f t="shared" si="59"/>
        <v>11</v>
      </c>
      <c r="S124" s="47" t="str">
        <f t="shared" si="60"/>
        <v>45_11</v>
      </c>
      <c r="T124" s="54">
        <v>3321</v>
      </c>
      <c r="U124" s="5"/>
      <c r="V124" s="47">
        <v>45</v>
      </c>
      <c r="W124" s="47">
        <f t="shared" si="110"/>
        <v>12</v>
      </c>
      <c r="X124" s="54">
        <v>30</v>
      </c>
      <c r="Y124" s="47">
        <f t="shared" si="61"/>
        <v>12</v>
      </c>
      <c r="Z124" s="47" t="str">
        <f t="shared" si="62"/>
        <v>45_12</v>
      </c>
      <c r="AA124" s="54">
        <v>3396</v>
      </c>
      <c r="AB124" s="5"/>
      <c r="AC124" s="47">
        <v>45</v>
      </c>
      <c r="AD124" s="47">
        <v>12</v>
      </c>
      <c r="AE124" s="54">
        <v>30</v>
      </c>
      <c r="AF124" s="47">
        <f t="shared" si="63"/>
        <v>12</v>
      </c>
      <c r="AG124" s="47" t="str">
        <f t="shared" si="64"/>
        <v>45_12</v>
      </c>
      <c r="AH124" s="54">
        <v>3464</v>
      </c>
      <c r="AI124" s="78"/>
      <c r="AJ124" s="47">
        <v>45</v>
      </c>
      <c r="AK124" s="47">
        <v>12</v>
      </c>
      <c r="AL124" s="54">
        <v>30</v>
      </c>
      <c r="AM124" s="47">
        <f t="shared" si="65"/>
        <v>12</v>
      </c>
      <c r="AN124" s="47" t="str">
        <f t="shared" si="66"/>
        <v>45_12</v>
      </c>
      <c r="AO124" s="54">
        <v>3533</v>
      </c>
      <c r="AP124" s="466"/>
      <c r="AQ124" s="47">
        <v>45</v>
      </c>
      <c r="AR124" s="47">
        <v>12</v>
      </c>
      <c r="AS124" s="54">
        <v>30</v>
      </c>
      <c r="AT124" s="47">
        <f t="shared" si="67"/>
        <v>12</v>
      </c>
      <c r="AU124" s="47" t="str">
        <f t="shared" si="68"/>
        <v>45_12</v>
      </c>
      <c r="AV124" s="54">
        <v>3710</v>
      </c>
      <c r="AW124" s="466"/>
      <c r="AX124" s="47">
        <v>45</v>
      </c>
      <c r="AY124" s="47">
        <v>12</v>
      </c>
      <c r="AZ124" s="54">
        <v>30</v>
      </c>
      <c r="BA124" s="47">
        <f t="shared" si="69"/>
        <v>12</v>
      </c>
      <c r="BB124" s="47" t="str">
        <f t="shared" si="70"/>
        <v>45_12</v>
      </c>
      <c r="BC124" s="54">
        <v>3784</v>
      </c>
      <c r="BD124" s="466"/>
      <c r="BE124" s="47">
        <v>45</v>
      </c>
      <c r="BF124" s="47">
        <v>12</v>
      </c>
      <c r="BG124" s="54">
        <v>30</v>
      </c>
      <c r="BH124" s="47">
        <f t="shared" si="71"/>
        <v>12</v>
      </c>
      <c r="BI124" s="47" t="str">
        <f t="shared" si="72"/>
        <v>45_12</v>
      </c>
      <c r="BJ124" s="132">
        <v>3935</v>
      </c>
      <c r="BK124" s="132"/>
      <c r="BL124" s="47">
        <v>45</v>
      </c>
      <c r="BM124" s="47">
        <v>12</v>
      </c>
      <c r="BN124" s="54">
        <v>30</v>
      </c>
      <c r="BO124" s="47">
        <f t="shared" si="73"/>
        <v>12</v>
      </c>
      <c r="BP124" s="47" t="str">
        <f t="shared" si="74"/>
        <v>45_12</v>
      </c>
      <c r="BQ124" s="612">
        <v>3935.2481643112988</v>
      </c>
      <c r="BR124" s="610"/>
      <c r="BS124" s="47">
        <v>45</v>
      </c>
      <c r="BT124" s="47">
        <v>12</v>
      </c>
      <c r="BU124" s="54">
        <v>30</v>
      </c>
      <c r="BV124" s="47">
        <f t="shared" si="75"/>
        <v>12</v>
      </c>
      <c r="BW124" s="47" t="str">
        <f t="shared" si="76"/>
        <v>45_12</v>
      </c>
      <c r="BX124" s="612">
        <v>3974.6006459544119</v>
      </c>
      <c r="BY124" s="612"/>
      <c r="BZ124" s="47">
        <v>45</v>
      </c>
      <c r="CA124" s="47">
        <v>12</v>
      </c>
      <c r="CB124" s="54">
        <v>30</v>
      </c>
      <c r="CC124" s="47">
        <f t="shared" si="77"/>
        <v>12</v>
      </c>
      <c r="CD124" s="47" t="str">
        <f t="shared" si="78"/>
        <v>45_12</v>
      </c>
      <c r="CE124" s="612">
        <v>4064.029160488386</v>
      </c>
      <c r="CF124" s="132"/>
      <c r="CG124" s="47">
        <v>45</v>
      </c>
      <c r="CH124" s="47">
        <v>12</v>
      </c>
      <c r="CI124" s="54">
        <v>30</v>
      </c>
      <c r="CJ124" s="47">
        <f t="shared" si="79"/>
        <v>12</v>
      </c>
      <c r="CK124" s="47" t="str">
        <f t="shared" si="80"/>
        <v>45_12</v>
      </c>
      <c r="CL124" s="132">
        <f t="shared" si="86"/>
        <v>3935.2481643112988</v>
      </c>
      <c r="CM124" s="132">
        <f t="shared" si="87"/>
        <v>3974.6006459544119</v>
      </c>
      <c r="CN124" s="132">
        <f t="shared" si="83"/>
        <v>4064.029160488386</v>
      </c>
      <c r="CO124" s="132">
        <f t="shared" si="84"/>
        <v>3962.3767813440199</v>
      </c>
      <c r="CP124" s="42">
        <f t="shared" si="85"/>
        <v>25.399851162461665</v>
      </c>
      <c r="CQ124" s="5"/>
      <c r="CR124" s="5"/>
      <c r="CS124" s="5"/>
      <c r="CT124" s="5"/>
      <c r="CU124" s="5"/>
      <c r="CV124" s="5"/>
      <c r="CW124" s="5"/>
      <c r="CX124" s="5"/>
      <c r="CY124" s="5"/>
      <c r="CZ124" s="5"/>
      <c r="DA124" s="5"/>
      <c r="DB124" s="5"/>
      <c r="DC124" s="5"/>
      <c r="DD124" s="5"/>
      <c r="DE124" s="5"/>
      <c r="DF124" s="5"/>
      <c r="DG124" s="6"/>
    </row>
    <row r="125" spans="1:111" x14ac:dyDescent="0.25">
      <c r="A125" s="47">
        <v>45</v>
      </c>
      <c r="B125" s="47">
        <f t="shared" si="120"/>
        <v>12</v>
      </c>
      <c r="C125" s="54">
        <v>30</v>
      </c>
      <c r="D125" s="47">
        <f t="shared" si="81"/>
        <v>12</v>
      </c>
      <c r="E125" s="47" t="str">
        <f t="shared" si="82"/>
        <v>45_12</v>
      </c>
      <c r="F125" s="54">
        <v>3229</v>
      </c>
      <c r="G125" s="1"/>
      <c r="H125" s="47">
        <v>45</v>
      </c>
      <c r="I125" s="47">
        <f t="shared" si="121"/>
        <v>12</v>
      </c>
      <c r="J125" s="54">
        <v>30</v>
      </c>
      <c r="K125" s="47">
        <f t="shared" si="57"/>
        <v>12</v>
      </c>
      <c r="L125" s="47" t="str">
        <f t="shared" si="58"/>
        <v>45_12</v>
      </c>
      <c r="M125" s="54">
        <v>3326</v>
      </c>
      <c r="N125" s="78"/>
      <c r="O125" s="47">
        <v>45</v>
      </c>
      <c r="P125" s="47">
        <f t="shared" si="122"/>
        <v>12</v>
      </c>
      <c r="Q125" s="54">
        <v>30</v>
      </c>
      <c r="R125" s="47">
        <f t="shared" si="59"/>
        <v>12</v>
      </c>
      <c r="S125" s="47" t="str">
        <f t="shared" si="60"/>
        <v>45_12</v>
      </c>
      <c r="T125" s="54">
        <v>3396</v>
      </c>
      <c r="U125" s="5"/>
      <c r="V125" s="47">
        <v>45</v>
      </c>
      <c r="W125" s="47">
        <f t="shared" si="110"/>
        <v>13</v>
      </c>
      <c r="X125" s="54">
        <v>31</v>
      </c>
      <c r="Y125" s="47">
        <f t="shared" si="61"/>
        <v>13</v>
      </c>
      <c r="Z125" s="47" t="str">
        <f t="shared" si="62"/>
        <v>45_13</v>
      </c>
      <c r="AA125" s="54">
        <v>3466</v>
      </c>
      <c r="AB125" s="5"/>
      <c r="AC125" s="47">
        <v>45</v>
      </c>
      <c r="AD125" s="47">
        <v>13</v>
      </c>
      <c r="AE125" s="54">
        <v>31</v>
      </c>
      <c r="AF125" s="47">
        <f t="shared" si="63"/>
        <v>13</v>
      </c>
      <c r="AG125" s="47" t="str">
        <f t="shared" si="64"/>
        <v>45_13</v>
      </c>
      <c r="AH125" s="54">
        <v>3536</v>
      </c>
      <c r="AI125" s="78"/>
      <c r="AJ125" s="47">
        <v>45</v>
      </c>
      <c r="AK125" s="47">
        <v>13</v>
      </c>
      <c r="AL125" s="54">
        <v>31</v>
      </c>
      <c r="AM125" s="47">
        <f t="shared" si="65"/>
        <v>13</v>
      </c>
      <c r="AN125" s="47" t="str">
        <f t="shared" si="66"/>
        <v>45_13</v>
      </c>
      <c r="AO125" s="54">
        <v>3606</v>
      </c>
      <c r="AP125" s="466"/>
      <c r="AQ125" s="47">
        <v>45</v>
      </c>
      <c r="AR125" s="47">
        <v>13</v>
      </c>
      <c r="AS125" s="54">
        <v>31</v>
      </c>
      <c r="AT125" s="47">
        <f t="shared" si="67"/>
        <v>13</v>
      </c>
      <c r="AU125" s="47" t="str">
        <f t="shared" si="68"/>
        <v>45_13</v>
      </c>
      <c r="AV125" s="54">
        <v>3787</v>
      </c>
      <c r="AW125" s="466"/>
      <c r="AX125" s="47">
        <v>45</v>
      </c>
      <c r="AY125" s="47">
        <v>13</v>
      </c>
      <c r="AZ125" s="54">
        <v>31</v>
      </c>
      <c r="BA125" s="47">
        <f t="shared" si="69"/>
        <v>13</v>
      </c>
      <c r="BB125" s="47" t="str">
        <f t="shared" si="70"/>
        <v>45_13</v>
      </c>
      <c r="BC125" s="54">
        <v>3863</v>
      </c>
      <c r="BD125" s="466"/>
      <c r="BE125" s="47">
        <v>45</v>
      </c>
      <c r="BF125" s="47">
        <v>13</v>
      </c>
      <c r="BG125" s="54">
        <v>31</v>
      </c>
      <c r="BH125" s="47">
        <f t="shared" si="71"/>
        <v>13</v>
      </c>
      <c r="BI125" s="47" t="str">
        <f t="shared" si="72"/>
        <v>45_13</v>
      </c>
      <c r="BJ125" s="132">
        <v>4017</v>
      </c>
      <c r="BK125" s="132"/>
      <c r="BL125" s="47">
        <v>45</v>
      </c>
      <c r="BM125" s="47">
        <v>13</v>
      </c>
      <c r="BN125" s="54">
        <v>31</v>
      </c>
      <c r="BO125" s="47">
        <f t="shared" si="73"/>
        <v>13</v>
      </c>
      <c r="BP125" s="47" t="str">
        <f t="shared" si="74"/>
        <v>45_13</v>
      </c>
      <c r="BQ125" s="612">
        <v>4017.054145005226</v>
      </c>
      <c r="BR125" s="610"/>
      <c r="BS125" s="47">
        <v>45</v>
      </c>
      <c r="BT125" s="47">
        <v>13</v>
      </c>
      <c r="BU125" s="54">
        <v>31</v>
      </c>
      <c r="BV125" s="47">
        <f t="shared" si="75"/>
        <v>13</v>
      </c>
      <c r="BW125" s="47" t="str">
        <f t="shared" si="76"/>
        <v>45_13</v>
      </c>
      <c r="BX125" s="612">
        <v>4057.2246864552785</v>
      </c>
      <c r="BY125" s="612"/>
      <c r="BZ125" s="47">
        <v>45</v>
      </c>
      <c r="CA125" s="47">
        <v>13</v>
      </c>
      <c r="CB125" s="54">
        <v>31</v>
      </c>
      <c r="CC125" s="47">
        <f t="shared" si="77"/>
        <v>13</v>
      </c>
      <c r="CD125" s="47" t="str">
        <f t="shared" si="78"/>
        <v>45_13</v>
      </c>
      <c r="CE125" s="612">
        <v>4148.512241900522</v>
      </c>
      <c r="CF125" s="132"/>
      <c r="CG125" s="47">
        <v>45</v>
      </c>
      <c r="CH125" s="47">
        <v>13</v>
      </c>
      <c r="CI125" s="54">
        <v>31</v>
      </c>
      <c r="CJ125" s="47">
        <f t="shared" si="79"/>
        <v>13</v>
      </c>
      <c r="CK125" s="47" t="str">
        <f t="shared" si="80"/>
        <v>45_13</v>
      </c>
      <c r="CL125" s="132">
        <f t="shared" si="86"/>
        <v>4017.054145005226</v>
      </c>
      <c r="CM125" s="132">
        <f t="shared" si="87"/>
        <v>4057.2246864552785</v>
      </c>
      <c r="CN125" s="132">
        <f t="shared" si="83"/>
        <v>4148.512241900522</v>
      </c>
      <c r="CO125" s="132">
        <f t="shared" si="84"/>
        <v>4044.746712017356</v>
      </c>
      <c r="CP125" s="42">
        <f t="shared" si="85"/>
        <v>25.927863538572794</v>
      </c>
      <c r="CQ125" s="5"/>
      <c r="CR125" s="5"/>
      <c r="CS125" s="5"/>
      <c r="CT125" s="5"/>
      <c r="CU125" s="5"/>
      <c r="CV125" s="5"/>
      <c r="CW125" s="5"/>
      <c r="CX125" s="5"/>
      <c r="CY125" s="5"/>
      <c r="CZ125" s="5"/>
      <c r="DA125" s="5"/>
      <c r="DB125" s="5"/>
      <c r="DC125" s="5"/>
      <c r="DD125" s="5"/>
      <c r="DE125" s="5"/>
      <c r="DF125" s="5"/>
      <c r="DG125" s="6"/>
    </row>
    <row r="126" spans="1:111" x14ac:dyDescent="0.25">
      <c r="A126" s="47">
        <v>49</v>
      </c>
      <c r="B126" s="47">
        <v>0</v>
      </c>
      <c r="C126" s="54">
        <v>14</v>
      </c>
      <c r="D126" s="47">
        <f t="shared" si="81"/>
        <v>0</v>
      </c>
      <c r="E126" s="47" t="str">
        <f t="shared" si="82"/>
        <v>49_0</v>
      </c>
      <c r="F126" s="54">
        <v>2154</v>
      </c>
      <c r="G126" s="1"/>
      <c r="H126" s="47">
        <v>49</v>
      </c>
      <c r="I126" s="47">
        <v>0</v>
      </c>
      <c r="J126" s="54">
        <v>14</v>
      </c>
      <c r="K126" s="47">
        <f t="shared" si="57"/>
        <v>0</v>
      </c>
      <c r="L126" s="47" t="str">
        <f t="shared" si="58"/>
        <v>49_0</v>
      </c>
      <c r="M126" s="54">
        <v>2218</v>
      </c>
      <c r="N126" s="5"/>
      <c r="O126" s="47">
        <v>49</v>
      </c>
      <c r="P126" s="47">
        <v>0</v>
      </c>
      <c r="Q126" s="54">
        <v>14</v>
      </c>
      <c r="R126" s="47">
        <f t="shared" si="59"/>
        <v>0</v>
      </c>
      <c r="S126" s="47" t="str">
        <f t="shared" si="60"/>
        <v>49_0</v>
      </c>
      <c r="T126" s="54">
        <v>2265</v>
      </c>
      <c r="U126" s="5"/>
      <c r="V126" s="47">
        <v>49</v>
      </c>
      <c r="W126" s="47">
        <v>1</v>
      </c>
      <c r="X126" s="54">
        <v>16</v>
      </c>
      <c r="Y126" s="47">
        <f t="shared" si="61"/>
        <v>1</v>
      </c>
      <c r="Z126" s="47" t="str">
        <f t="shared" si="62"/>
        <v>49_1</v>
      </c>
      <c r="AA126" s="54">
        <v>2407</v>
      </c>
      <c r="AB126" s="5"/>
      <c r="AC126" s="47">
        <v>49</v>
      </c>
      <c r="AD126" s="47">
        <v>1</v>
      </c>
      <c r="AE126" s="54">
        <v>16</v>
      </c>
      <c r="AF126" s="47">
        <f t="shared" si="63"/>
        <v>1</v>
      </c>
      <c r="AG126" s="47" t="str">
        <f t="shared" si="64"/>
        <v>49_1</v>
      </c>
      <c r="AH126" s="54">
        <v>2467</v>
      </c>
      <c r="AI126" s="5"/>
      <c r="AJ126" s="47">
        <v>49</v>
      </c>
      <c r="AK126" s="47">
        <v>1</v>
      </c>
      <c r="AL126" s="54">
        <v>16</v>
      </c>
      <c r="AM126" s="47">
        <f t="shared" si="65"/>
        <v>1</v>
      </c>
      <c r="AN126" s="47" t="str">
        <f t="shared" si="66"/>
        <v>49_1</v>
      </c>
      <c r="AO126" s="54">
        <v>2527</v>
      </c>
      <c r="AP126" s="466"/>
      <c r="AQ126" s="47">
        <v>49</v>
      </c>
      <c r="AR126" s="47">
        <v>1</v>
      </c>
      <c r="AS126" s="54">
        <v>16</v>
      </c>
      <c r="AT126" s="47">
        <f t="shared" si="67"/>
        <v>1</v>
      </c>
      <c r="AU126" s="47" t="str">
        <f t="shared" si="68"/>
        <v>49_1</v>
      </c>
      <c r="AV126" s="54">
        <v>2677</v>
      </c>
      <c r="AW126" s="466"/>
      <c r="AX126" s="47">
        <v>49</v>
      </c>
      <c r="AY126" s="47">
        <v>1</v>
      </c>
      <c r="AZ126" s="54">
        <v>16</v>
      </c>
      <c r="BA126" s="47">
        <f t="shared" si="69"/>
        <v>1</v>
      </c>
      <c r="BB126" s="47" t="str">
        <f t="shared" si="70"/>
        <v>49_1</v>
      </c>
      <c r="BC126" s="54">
        <v>2737</v>
      </c>
      <c r="BD126" s="466"/>
      <c r="BE126" s="47">
        <v>49</v>
      </c>
      <c r="BF126" s="47">
        <v>1</v>
      </c>
      <c r="BG126" s="54">
        <v>16</v>
      </c>
      <c r="BH126" s="47">
        <f t="shared" si="71"/>
        <v>1</v>
      </c>
      <c r="BI126" s="47" t="str">
        <f t="shared" si="72"/>
        <v>49_1</v>
      </c>
      <c r="BJ126" s="132">
        <v>2857</v>
      </c>
      <c r="BK126" s="132"/>
      <c r="BL126" s="47">
        <v>49</v>
      </c>
      <c r="BM126" s="47">
        <v>1</v>
      </c>
      <c r="BN126" s="54">
        <v>16</v>
      </c>
      <c r="BO126" s="47">
        <f t="shared" si="73"/>
        <v>1</v>
      </c>
      <c r="BP126" s="47" t="str">
        <f t="shared" si="74"/>
        <v>49_1</v>
      </c>
      <c r="BQ126" s="612">
        <v>2856.7302489365393</v>
      </c>
      <c r="BR126" s="610"/>
      <c r="BS126" s="47">
        <v>49</v>
      </c>
      <c r="BT126" s="47">
        <v>1</v>
      </c>
      <c r="BU126" s="54">
        <v>16</v>
      </c>
      <c r="BV126" s="47">
        <f t="shared" si="75"/>
        <v>1</v>
      </c>
      <c r="BW126" s="47" t="str">
        <f t="shared" si="76"/>
        <v>49_1</v>
      </c>
      <c r="BX126" s="612">
        <v>2885.2975514259047</v>
      </c>
      <c r="BY126" s="612"/>
      <c r="BZ126" s="47">
        <v>49</v>
      </c>
      <c r="CA126" s="47">
        <v>1</v>
      </c>
      <c r="CB126" s="54">
        <v>16</v>
      </c>
      <c r="CC126" s="47">
        <f t="shared" si="77"/>
        <v>1</v>
      </c>
      <c r="CD126" s="47" t="str">
        <f t="shared" si="78"/>
        <v>49_1</v>
      </c>
      <c r="CE126" s="612">
        <v>2950.2167463329874</v>
      </c>
      <c r="CF126" s="132"/>
      <c r="CG126" s="47">
        <v>49</v>
      </c>
      <c r="CH126" s="47">
        <v>1</v>
      </c>
      <c r="CI126" s="54">
        <v>16</v>
      </c>
      <c r="CJ126" s="47">
        <f t="shared" si="79"/>
        <v>1</v>
      </c>
      <c r="CK126" s="47" t="str">
        <f t="shared" si="80"/>
        <v>49_1</v>
      </c>
      <c r="CL126" s="132">
        <f t="shared" si="86"/>
        <v>2856.7302489365393</v>
      </c>
      <c r="CM126" s="132">
        <f t="shared" si="87"/>
        <v>2885.2975514259047</v>
      </c>
      <c r="CN126" s="132">
        <f t="shared" si="83"/>
        <v>2950.2167463329874</v>
      </c>
      <c r="CO126" s="132">
        <f t="shared" si="84"/>
        <v>2876.4238330901458</v>
      </c>
      <c r="CP126" s="42">
        <f t="shared" si="85"/>
        <v>18.438614314680422</v>
      </c>
      <c r="CQ126" s="5"/>
      <c r="CR126" s="5"/>
      <c r="CS126" s="5"/>
      <c r="CT126" s="5"/>
      <c r="CU126" s="5"/>
      <c r="CV126" s="5"/>
      <c r="CW126" s="5"/>
      <c r="CX126" s="5"/>
      <c r="CY126" s="5"/>
      <c r="CZ126" s="5"/>
      <c r="DA126" s="5"/>
      <c r="DB126" s="5"/>
      <c r="DC126" s="5"/>
      <c r="DD126" s="5"/>
      <c r="DE126" s="5"/>
      <c r="DF126" s="5"/>
      <c r="DG126" s="6"/>
    </row>
    <row r="127" spans="1:111" x14ac:dyDescent="0.25">
      <c r="A127" s="47">
        <v>49</v>
      </c>
      <c r="B127" s="47">
        <v>1</v>
      </c>
      <c r="C127" s="54">
        <v>16</v>
      </c>
      <c r="D127" s="47">
        <f t="shared" si="81"/>
        <v>1</v>
      </c>
      <c r="E127" s="47" t="str">
        <f t="shared" si="82"/>
        <v>49_1</v>
      </c>
      <c r="F127" s="54">
        <v>2289</v>
      </c>
      <c r="G127" s="1"/>
      <c r="H127" s="47">
        <v>49</v>
      </c>
      <c r="I127" s="47">
        <v>1</v>
      </c>
      <c r="J127" s="54">
        <v>16</v>
      </c>
      <c r="K127" s="47">
        <f t="shared" si="57"/>
        <v>1</v>
      </c>
      <c r="L127" s="47" t="str">
        <f t="shared" si="58"/>
        <v>49_1</v>
      </c>
      <c r="M127" s="54">
        <v>2357</v>
      </c>
      <c r="N127" s="5"/>
      <c r="O127" s="47">
        <v>49</v>
      </c>
      <c r="P127" s="47">
        <v>1</v>
      </c>
      <c r="Q127" s="54">
        <v>16</v>
      </c>
      <c r="R127" s="47">
        <f t="shared" si="59"/>
        <v>1</v>
      </c>
      <c r="S127" s="47" t="str">
        <f t="shared" si="60"/>
        <v>49_1</v>
      </c>
      <c r="T127" s="54">
        <v>2407</v>
      </c>
      <c r="U127" s="5"/>
      <c r="V127" s="47">
        <v>49</v>
      </c>
      <c r="W127" s="47">
        <v>2</v>
      </c>
      <c r="X127" s="54">
        <v>18</v>
      </c>
      <c r="Y127" s="47">
        <f t="shared" si="61"/>
        <v>2</v>
      </c>
      <c r="Z127" s="47" t="str">
        <f t="shared" si="62"/>
        <v>49_2</v>
      </c>
      <c r="AA127" s="54">
        <v>2540</v>
      </c>
      <c r="AB127" s="5"/>
      <c r="AC127" s="47">
        <v>49</v>
      </c>
      <c r="AD127" s="47">
        <v>2</v>
      </c>
      <c r="AE127" s="54">
        <v>18</v>
      </c>
      <c r="AF127" s="47">
        <f t="shared" si="63"/>
        <v>2</v>
      </c>
      <c r="AG127" s="47" t="str">
        <f t="shared" si="64"/>
        <v>49_2</v>
      </c>
      <c r="AH127" s="54">
        <v>2600</v>
      </c>
      <c r="AI127" s="5"/>
      <c r="AJ127" s="47">
        <v>49</v>
      </c>
      <c r="AK127" s="47">
        <v>2</v>
      </c>
      <c r="AL127" s="54">
        <v>18</v>
      </c>
      <c r="AM127" s="47">
        <f t="shared" si="65"/>
        <v>2</v>
      </c>
      <c r="AN127" s="47" t="str">
        <f t="shared" si="66"/>
        <v>49_2</v>
      </c>
      <c r="AO127" s="54">
        <v>2660</v>
      </c>
      <c r="AP127" s="466"/>
      <c r="AQ127" s="47">
        <v>49</v>
      </c>
      <c r="AR127" s="47">
        <v>2</v>
      </c>
      <c r="AS127" s="54">
        <v>18</v>
      </c>
      <c r="AT127" s="47">
        <f t="shared" si="67"/>
        <v>2</v>
      </c>
      <c r="AU127" s="47" t="str">
        <f t="shared" si="68"/>
        <v>49_2</v>
      </c>
      <c r="AV127" s="54">
        <v>2810</v>
      </c>
      <c r="AW127" s="466"/>
      <c r="AX127" s="47">
        <v>49</v>
      </c>
      <c r="AY127" s="47">
        <v>2</v>
      </c>
      <c r="AZ127" s="54">
        <v>18</v>
      </c>
      <c r="BA127" s="47">
        <f t="shared" si="69"/>
        <v>2</v>
      </c>
      <c r="BB127" s="47" t="str">
        <f t="shared" si="70"/>
        <v>49_2</v>
      </c>
      <c r="BC127" s="54">
        <v>2870</v>
      </c>
      <c r="BD127" s="466"/>
      <c r="BE127" s="47">
        <v>49</v>
      </c>
      <c r="BF127" s="47">
        <v>2</v>
      </c>
      <c r="BG127" s="54">
        <v>18</v>
      </c>
      <c r="BH127" s="47">
        <f t="shared" si="71"/>
        <v>2</v>
      </c>
      <c r="BI127" s="47" t="str">
        <f t="shared" si="72"/>
        <v>49_2</v>
      </c>
      <c r="BJ127" s="132">
        <v>2990</v>
      </c>
      <c r="BK127" s="132"/>
      <c r="BL127" s="47">
        <v>49</v>
      </c>
      <c r="BM127" s="47">
        <v>2</v>
      </c>
      <c r="BN127" s="54">
        <v>18</v>
      </c>
      <c r="BO127" s="47">
        <f t="shared" si="73"/>
        <v>2</v>
      </c>
      <c r="BP127" s="47" t="str">
        <f t="shared" si="74"/>
        <v>49_2</v>
      </c>
      <c r="BQ127" s="612">
        <v>2989.707841135626</v>
      </c>
      <c r="BR127" s="610"/>
      <c r="BS127" s="47">
        <v>49</v>
      </c>
      <c r="BT127" s="47">
        <v>2</v>
      </c>
      <c r="BU127" s="54">
        <v>18</v>
      </c>
      <c r="BV127" s="47">
        <f t="shared" si="75"/>
        <v>2</v>
      </c>
      <c r="BW127" s="47" t="str">
        <f t="shared" si="76"/>
        <v>49_2</v>
      </c>
      <c r="BX127" s="612">
        <v>3019.6049195469823</v>
      </c>
      <c r="BY127" s="612"/>
      <c r="BZ127" s="47">
        <v>49</v>
      </c>
      <c r="CA127" s="47">
        <v>2</v>
      </c>
      <c r="CB127" s="54">
        <v>18</v>
      </c>
      <c r="CC127" s="47">
        <f t="shared" si="77"/>
        <v>2</v>
      </c>
      <c r="CD127" s="47" t="str">
        <f t="shared" si="78"/>
        <v>49_2</v>
      </c>
      <c r="CE127" s="612">
        <v>3087.5460302367892</v>
      </c>
      <c r="CF127" s="132"/>
      <c r="CG127" s="47">
        <v>49</v>
      </c>
      <c r="CH127" s="47">
        <v>2</v>
      </c>
      <c r="CI127" s="54">
        <v>18</v>
      </c>
      <c r="CJ127" s="47">
        <f t="shared" si="79"/>
        <v>2</v>
      </c>
      <c r="CK127" s="47" t="str">
        <f t="shared" si="80"/>
        <v>49_2</v>
      </c>
      <c r="CL127" s="132">
        <f t="shared" si="86"/>
        <v>2989.707841135626</v>
      </c>
      <c r="CM127" s="132">
        <f t="shared" si="87"/>
        <v>3019.6049195469823</v>
      </c>
      <c r="CN127" s="132">
        <f t="shared" si="83"/>
        <v>3087.5460302367892</v>
      </c>
      <c r="CO127" s="132">
        <f t="shared" si="84"/>
        <v>3010.3181395654547</v>
      </c>
      <c r="CP127" s="42">
        <f t="shared" si="85"/>
        <v>19.296911151060606</v>
      </c>
      <c r="CQ127" s="5"/>
      <c r="CR127" s="5"/>
      <c r="CS127" s="5"/>
      <c r="CT127" s="5"/>
      <c r="CU127" s="5"/>
      <c r="CV127" s="5"/>
      <c r="CW127" s="5"/>
      <c r="CX127" s="5"/>
      <c r="CY127" s="5"/>
      <c r="CZ127" s="5"/>
      <c r="DA127" s="5"/>
      <c r="DB127" s="5"/>
      <c r="DC127" s="5"/>
      <c r="DD127" s="5"/>
      <c r="DE127" s="5"/>
      <c r="DF127" s="5"/>
      <c r="DG127" s="6"/>
    </row>
    <row r="128" spans="1:111" x14ac:dyDescent="0.25">
      <c r="A128" s="47">
        <v>49</v>
      </c>
      <c r="B128" s="47">
        <v>2</v>
      </c>
      <c r="C128" s="54">
        <v>18</v>
      </c>
      <c r="D128" s="47">
        <f t="shared" si="81"/>
        <v>2</v>
      </c>
      <c r="E128" s="47" t="str">
        <f t="shared" si="82"/>
        <v>49_2</v>
      </c>
      <c r="F128" s="54">
        <v>2415</v>
      </c>
      <c r="G128" s="1"/>
      <c r="H128" s="47">
        <v>49</v>
      </c>
      <c r="I128" s="47">
        <v>2</v>
      </c>
      <c r="J128" s="54">
        <v>18</v>
      </c>
      <c r="K128" s="47">
        <f t="shared" si="57"/>
        <v>2</v>
      </c>
      <c r="L128" s="47" t="str">
        <f t="shared" si="58"/>
        <v>49_2</v>
      </c>
      <c r="M128" s="54">
        <v>2487</v>
      </c>
      <c r="N128" s="5"/>
      <c r="O128" s="47">
        <v>49</v>
      </c>
      <c r="P128" s="47">
        <v>2</v>
      </c>
      <c r="Q128" s="54">
        <v>18</v>
      </c>
      <c r="R128" s="47">
        <f t="shared" si="59"/>
        <v>2</v>
      </c>
      <c r="S128" s="47" t="str">
        <f t="shared" si="60"/>
        <v>49_2</v>
      </c>
      <c r="T128" s="54">
        <v>2540</v>
      </c>
      <c r="U128" s="5"/>
      <c r="V128" s="47">
        <v>49</v>
      </c>
      <c r="W128" s="47">
        <v>3</v>
      </c>
      <c r="X128" s="54">
        <v>20</v>
      </c>
      <c r="Y128" s="47">
        <f t="shared" si="61"/>
        <v>3</v>
      </c>
      <c r="Z128" s="47" t="str">
        <f t="shared" si="62"/>
        <v>49_3</v>
      </c>
      <c r="AA128" s="54">
        <v>2677</v>
      </c>
      <c r="AB128" s="5"/>
      <c r="AC128" s="47">
        <v>49</v>
      </c>
      <c r="AD128" s="47">
        <v>3</v>
      </c>
      <c r="AE128" s="54">
        <v>20</v>
      </c>
      <c r="AF128" s="47">
        <f t="shared" si="63"/>
        <v>3</v>
      </c>
      <c r="AG128" s="47" t="str">
        <f t="shared" si="64"/>
        <v>49_3</v>
      </c>
      <c r="AH128" s="54">
        <v>2737</v>
      </c>
      <c r="AI128" s="5"/>
      <c r="AJ128" s="47">
        <v>49</v>
      </c>
      <c r="AK128" s="47">
        <v>3</v>
      </c>
      <c r="AL128" s="54">
        <v>20</v>
      </c>
      <c r="AM128" s="47">
        <f t="shared" si="65"/>
        <v>3</v>
      </c>
      <c r="AN128" s="47" t="str">
        <f t="shared" si="66"/>
        <v>49_3</v>
      </c>
      <c r="AO128" s="54">
        <v>2797</v>
      </c>
      <c r="AP128" s="466"/>
      <c r="AQ128" s="47">
        <v>49</v>
      </c>
      <c r="AR128" s="47">
        <v>3</v>
      </c>
      <c r="AS128" s="54">
        <v>20</v>
      </c>
      <c r="AT128" s="47">
        <f t="shared" si="67"/>
        <v>3</v>
      </c>
      <c r="AU128" s="47" t="str">
        <f t="shared" si="68"/>
        <v>49_3</v>
      </c>
      <c r="AV128" s="54">
        <v>2947</v>
      </c>
      <c r="AW128" s="466"/>
      <c r="AX128" s="47">
        <v>49</v>
      </c>
      <c r="AY128" s="47">
        <v>3</v>
      </c>
      <c r="AZ128" s="54">
        <v>20</v>
      </c>
      <c r="BA128" s="47">
        <f t="shared" si="69"/>
        <v>3</v>
      </c>
      <c r="BB128" s="47" t="str">
        <f t="shared" si="70"/>
        <v>49_3</v>
      </c>
      <c r="BC128" s="54">
        <v>3007</v>
      </c>
      <c r="BD128" s="466"/>
      <c r="BE128" s="47">
        <v>49</v>
      </c>
      <c r="BF128" s="47">
        <v>3</v>
      </c>
      <c r="BG128" s="54">
        <v>20</v>
      </c>
      <c r="BH128" s="47">
        <f t="shared" si="71"/>
        <v>3</v>
      </c>
      <c r="BI128" s="47" t="str">
        <f t="shared" si="72"/>
        <v>49_3</v>
      </c>
      <c r="BJ128" s="132">
        <v>3127</v>
      </c>
      <c r="BK128" s="132"/>
      <c r="BL128" s="47">
        <v>49</v>
      </c>
      <c r="BM128" s="47">
        <v>3</v>
      </c>
      <c r="BN128" s="54">
        <v>20</v>
      </c>
      <c r="BO128" s="47">
        <f t="shared" si="73"/>
        <v>3</v>
      </c>
      <c r="BP128" s="47" t="str">
        <f t="shared" si="74"/>
        <v>49_3</v>
      </c>
      <c r="BQ128" s="612">
        <v>3127.0612672078232</v>
      </c>
      <c r="BR128" s="610"/>
      <c r="BS128" s="47">
        <v>49</v>
      </c>
      <c r="BT128" s="47">
        <v>3</v>
      </c>
      <c r="BU128" s="54">
        <v>20</v>
      </c>
      <c r="BV128" s="47">
        <f t="shared" si="75"/>
        <v>3</v>
      </c>
      <c r="BW128" s="47" t="str">
        <f t="shared" si="76"/>
        <v>49_3</v>
      </c>
      <c r="BX128" s="612">
        <v>3158.3318798799014</v>
      </c>
      <c r="BY128" s="612"/>
      <c r="BZ128" s="47">
        <v>49</v>
      </c>
      <c r="CA128" s="47">
        <v>3</v>
      </c>
      <c r="CB128" s="54">
        <v>20</v>
      </c>
      <c r="CC128" s="47">
        <f t="shared" si="77"/>
        <v>3</v>
      </c>
      <c r="CD128" s="47" t="str">
        <f t="shared" si="78"/>
        <v>49_3</v>
      </c>
      <c r="CE128" s="612">
        <v>3229.3943471771991</v>
      </c>
      <c r="CF128" s="132"/>
      <c r="CG128" s="47">
        <v>49</v>
      </c>
      <c r="CH128" s="47">
        <v>3</v>
      </c>
      <c r="CI128" s="54">
        <v>20</v>
      </c>
      <c r="CJ128" s="47">
        <f t="shared" si="79"/>
        <v>3</v>
      </c>
      <c r="CK128" s="47" t="str">
        <f t="shared" si="80"/>
        <v>49_3</v>
      </c>
      <c r="CL128" s="132">
        <f t="shared" si="86"/>
        <v>3127.0612672078232</v>
      </c>
      <c r="CM128" s="132">
        <f t="shared" si="87"/>
        <v>3158.3318798799014</v>
      </c>
      <c r="CN128" s="132">
        <f t="shared" si="83"/>
        <v>3229.3943471771991</v>
      </c>
      <c r="CO128" s="132">
        <f t="shared" si="84"/>
        <v>3148.6184458186372</v>
      </c>
      <c r="CP128" s="42">
        <f t="shared" si="85"/>
        <v>20.183451575760493</v>
      </c>
      <c r="CQ128" s="5"/>
      <c r="CR128" s="5"/>
      <c r="CS128" s="5"/>
      <c r="CT128" s="5"/>
      <c r="CU128" s="5"/>
      <c r="CV128" s="5"/>
      <c r="CW128" s="5"/>
      <c r="CX128" s="5"/>
      <c r="CY128" s="5"/>
      <c r="CZ128" s="5"/>
      <c r="DA128" s="5"/>
      <c r="DB128" s="5"/>
      <c r="DC128" s="5"/>
      <c r="DD128" s="5"/>
      <c r="DE128" s="5"/>
      <c r="DF128" s="5"/>
      <c r="DG128" s="6"/>
    </row>
    <row r="129" spans="1:111" x14ac:dyDescent="0.25">
      <c r="A129" s="47">
        <v>49</v>
      </c>
      <c r="B129" s="47">
        <v>3</v>
      </c>
      <c r="C129" s="54">
        <v>20</v>
      </c>
      <c r="D129" s="47">
        <f t="shared" si="81"/>
        <v>3</v>
      </c>
      <c r="E129" s="47" t="str">
        <f t="shared" si="82"/>
        <v>49_3</v>
      </c>
      <c r="F129" s="54">
        <v>2545</v>
      </c>
      <c r="G129" s="1"/>
      <c r="H129" s="47">
        <v>49</v>
      </c>
      <c r="I129" s="47">
        <v>3</v>
      </c>
      <c r="J129" s="54">
        <v>20</v>
      </c>
      <c r="K129" s="47">
        <f t="shared" si="57"/>
        <v>3</v>
      </c>
      <c r="L129" s="47" t="str">
        <f t="shared" si="58"/>
        <v>49_3</v>
      </c>
      <c r="M129" s="54">
        <v>2622</v>
      </c>
      <c r="N129" s="73"/>
      <c r="O129" s="47">
        <v>49</v>
      </c>
      <c r="P129" s="47">
        <v>3</v>
      </c>
      <c r="Q129" s="54">
        <v>20</v>
      </c>
      <c r="R129" s="47">
        <f t="shared" si="59"/>
        <v>3</v>
      </c>
      <c r="S129" s="47" t="str">
        <f t="shared" si="60"/>
        <v>49_3</v>
      </c>
      <c r="T129" s="54">
        <v>2677</v>
      </c>
      <c r="U129" s="5"/>
      <c r="V129" s="47">
        <v>49</v>
      </c>
      <c r="W129" s="47">
        <v>4</v>
      </c>
      <c r="X129" s="54">
        <v>22</v>
      </c>
      <c r="Y129" s="47">
        <f t="shared" si="61"/>
        <v>4</v>
      </c>
      <c r="Z129" s="47" t="str">
        <f t="shared" si="62"/>
        <v>49_4</v>
      </c>
      <c r="AA129" s="54">
        <v>2815</v>
      </c>
      <c r="AB129" s="5"/>
      <c r="AC129" s="47">
        <v>49</v>
      </c>
      <c r="AD129" s="47">
        <v>4</v>
      </c>
      <c r="AE129" s="54">
        <v>22</v>
      </c>
      <c r="AF129" s="47">
        <f t="shared" si="63"/>
        <v>4</v>
      </c>
      <c r="AG129" s="47" t="str">
        <f t="shared" si="64"/>
        <v>49_4</v>
      </c>
      <c r="AH129" s="54">
        <v>2875</v>
      </c>
      <c r="AI129" s="73"/>
      <c r="AJ129" s="47">
        <v>49</v>
      </c>
      <c r="AK129" s="47">
        <v>4</v>
      </c>
      <c r="AL129" s="54">
        <v>22</v>
      </c>
      <c r="AM129" s="47">
        <f t="shared" si="65"/>
        <v>4</v>
      </c>
      <c r="AN129" s="47" t="str">
        <f t="shared" si="66"/>
        <v>49_4</v>
      </c>
      <c r="AO129" s="54">
        <v>2935</v>
      </c>
      <c r="AP129" s="466"/>
      <c r="AQ129" s="47">
        <v>49</v>
      </c>
      <c r="AR129" s="47">
        <v>4</v>
      </c>
      <c r="AS129" s="54">
        <v>22</v>
      </c>
      <c r="AT129" s="47">
        <f t="shared" si="67"/>
        <v>4</v>
      </c>
      <c r="AU129" s="47" t="str">
        <f t="shared" si="68"/>
        <v>49_4</v>
      </c>
      <c r="AV129" s="54">
        <v>3085</v>
      </c>
      <c r="AW129" s="466"/>
      <c r="AX129" s="47">
        <v>49</v>
      </c>
      <c r="AY129" s="47">
        <v>4</v>
      </c>
      <c r="AZ129" s="54">
        <v>22</v>
      </c>
      <c r="BA129" s="47">
        <f t="shared" si="69"/>
        <v>4</v>
      </c>
      <c r="BB129" s="47" t="str">
        <f t="shared" si="70"/>
        <v>49_4</v>
      </c>
      <c r="BC129" s="54">
        <v>3146</v>
      </c>
      <c r="BD129" s="466"/>
      <c r="BE129" s="47">
        <v>49</v>
      </c>
      <c r="BF129" s="47">
        <v>4</v>
      </c>
      <c r="BG129" s="54">
        <v>22</v>
      </c>
      <c r="BH129" s="47">
        <f t="shared" si="71"/>
        <v>4</v>
      </c>
      <c r="BI129" s="47" t="str">
        <f t="shared" si="72"/>
        <v>49_4</v>
      </c>
      <c r="BJ129" s="132">
        <v>3272</v>
      </c>
      <c r="BK129" s="132"/>
      <c r="BL129" s="47">
        <v>49</v>
      </c>
      <c r="BM129" s="47">
        <v>4</v>
      </c>
      <c r="BN129" s="54">
        <v>22</v>
      </c>
      <c r="BO129" s="47">
        <f t="shared" si="73"/>
        <v>4</v>
      </c>
      <c r="BP129" s="47" t="str">
        <f t="shared" si="74"/>
        <v>49_4</v>
      </c>
      <c r="BQ129" s="612">
        <v>3272.2416642013909</v>
      </c>
      <c r="BR129" s="610"/>
      <c r="BS129" s="47">
        <v>49</v>
      </c>
      <c r="BT129" s="47">
        <v>4</v>
      </c>
      <c r="BU129" s="54">
        <v>22</v>
      </c>
      <c r="BV129" s="47">
        <f t="shared" si="75"/>
        <v>4</v>
      </c>
      <c r="BW129" s="47" t="str">
        <f t="shared" si="76"/>
        <v>49_4</v>
      </c>
      <c r="BX129" s="612">
        <v>3304.9640808434046</v>
      </c>
      <c r="BY129" s="612"/>
      <c r="BZ129" s="47">
        <v>49</v>
      </c>
      <c r="CA129" s="47">
        <v>4</v>
      </c>
      <c r="CB129" s="54">
        <v>22</v>
      </c>
      <c r="CC129" s="47">
        <f t="shared" si="77"/>
        <v>4</v>
      </c>
      <c r="CD129" s="47" t="str">
        <f t="shared" si="78"/>
        <v>49_4</v>
      </c>
      <c r="CE129" s="612">
        <v>3379.325772662381</v>
      </c>
      <c r="CF129" s="132"/>
      <c r="CG129" s="47">
        <v>49</v>
      </c>
      <c r="CH129" s="47">
        <v>4</v>
      </c>
      <c r="CI129" s="54">
        <v>22</v>
      </c>
      <c r="CJ129" s="47">
        <f t="shared" si="79"/>
        <v>4</v>
      </c>
      <c r="CK129" s="47" t="str">
        <f t="shared" si="80"/>
        <v>49_4</v>
      </c>
      <c r="CL129" s="132">
        <f t="shared" si="86"/>
        <v>3272.2416642013909</v>
      </c>
      <c r="CM129" s="132">
        <f t="shared" si="87"/>
        <v>3304.9640808434046</v>
      </c>
      <c r="CN129" s="132">
        <f t="shared" si="83"/>
        <v>3379.325772662381</v>
      </c>
      <c r="CO129" s="132">
        <f t="shared" si="84"/>
        <v>3294.7996801739791</v>
      </c>
      <c r="CP129" s="42">
        <f t="shared" si="85"/>
        <v>21.120510770346019</v>
      </c>
      <c r="CQ129" s="5"/>
      <c r="CR129" s="5"/>
      <c r="CS129" s="5"/>
      <c r="CT129" s="5"/>
      <c r="CU129" s="5"/>
      <c r="CV129" s="5"/>
      <c r="CW129" s="5"/>
      <c r="CX129" s="5"/>
      <c r="CY129" s="5"/>
      <c r="CZ129" s="5"/>
      <c r="DA129" s="5"/>
      <c r="DB129" s="5"/>
      <c r="DC129" s="5"/>
      <c r="DD129" s="5"/>
      <c r="DE129" s="5"/>
      <c r="DF129" s="5"/>
      <c r="DG129" s="6"/>
    </row>
    <row r="130" spans="1:111" x14ac:dyDescent="0.25">
      <c r="A130" s="47">
        <v>50</v>
      </c>
      <c r="B130" s="47">
        <v>0</v>
      </c>
      <c r="C130" s="54">
        <v>21</v>
      </c>
      <c r="D130" s="47">
        <f t="shared" si="81"/>
        <v>0</v>
      </c>
      <c r="E130" s="47" t="str">
        <f t="shared" si="82"/>
        <v>50_0</v>
      </c>
      <c r="F130" s="54">
        <v>2611</v>
      </c>
      <c r="G130" s="1"/>
      <c r="H130" s="47">
        <v>50</v>
      </c>
      <c r="I130" s="47">
        <v>0</v>
      </c>
      <c r="J130" s="54">
        <v>21</v>
      </c>
      <c r="K130" s="47">
        <f t="shared" si="57"/>
        <v>0</v>
      </c>
      <c r="L130" s="47" t="str">
        <f t="shared" si="58"/>
        <v>50_0</v>
      </c>
      <c r="M130" s="54">
        <v>2689</v>
      </c>
      <c r="N130" s="78"/>
      <c r="O130" s="47">
        <v>50</v>
      </c>
      <c r="P130" s="47">
        <v>0</v>
      </c>
      <c r="Q130" s="54">
        <v>21</v>
      </c>
      <c r="R130" s="47">
        <f t="shared" si="59"/>
        <v>0</v>
      </c>
      <c r="S130" s="47" t="str">
        <f t="shared" si="60"/>
        <v>50_0</v>
      </c>
      <c r="T130" s="54">
        <v>2746</v>
      </c>
      <c r="U130" s="5"/>
      <c r="V130" s="47">
        <v>50</v>
      </c>
      <c r="W130" s="47">
        <v>1</v>
      </c>
      <c r="X130" s="54">
        <v>23</v>
      </c>
      <c r="Y130" s="47">
        <f t="shared" si="61"/>
        <v>1</v>
      </c>
      <c r="Z130" s="47" t="str">
        <f t="shared" si="62"/>
        <v>50_1</v>
      </c>
      <c r="AA130" s="54">
        <v>2884</v>
      </c>
      <c r="AB130" s="5"/>
      <c r="AC130" s="47">
        <v>50</v>
      </c>
      <c r="AD130" s="47">
        <v>1</v>
      </c>
      <c r="AE130" s="54">
        <v>23</v>
      </c>
      <c r="AF130" s="47">
        <f t="shared" si="63"/>
        <v>1</v>
      </c>
      <c r="AG130" s="47" t="str">
        <f t="shared" si="64"/>
        <v>50_1</v>
      </c>
      <c r="AH130" s="54">
        <v>2944</v>
      </c>
      <c r="AI130" s="78"/>
      <c r="AJ130" s="47">
        <v>50</v>
      </c>
      <c r="AK130" s="47">
        <v>1</v>
      </c>
      <c r="AL130" s="54">
        <v>23</v>
      </c>
      <c r="AM130" s="47">
        <f t="shared" si="65"/>
        <v>1</v>
      </c>
      <c r="AN130" s="47" t="str">
        <f t="shared" si="66"/>
        <v>50_1</v>
      </c>
      <c r="AO130" s="54">
        <v>3004</v>
      </c>
      <c r="AP130" s="466"/>
      <c r="AQ130" s="47">
        <v>50</v>
      </c>
      <c r="AR130" s="47">
        <v>1</v>
      </c>
      <c r="AS130" s="54">
        <v>23</v>
      </c>
      <c r="AT130" s="47">
        <f t="shared" si="67"/>
        <v>1</v>
      </c>
      <c r="AU130" s="47" t="str">
        <f t="shared" si="68"/>
        <v>50_1</v>
      </c>
      <c r="AV130" s="54">
        <v>3155</v>
      </c>
      <c r="AW130" s="466"/>
      <c r="AX130" s="47">
        <v>50</v>
      </c>
      <c r="AY130" s="47">
        <v>1</v>
      </c>
      <c r="AZ130" s="54">
        <v>23</v>
      </c>
      <c r="BA130" s="47">
        <f t="shared" si="69"/>
        <v>1</v>
      </c>
      <c r="BB130" s="47" t="str">
        <f t="shared" si="70"/>
        <v>50_1</v>
      </c>
      <c r="BC130" s="54">
        <v>3218</v>
      </c>
      <c r="BD130" s="466"/>
      <c r="BE130" s="47">
        <v>50</v>
      </c>
      <c r="BF130" s="47">
        <v>1</v>
      </c>
      <c r="BG130" s="54">
        <v>23</v>
      </c>
      <c r="BH130" s="47">
        <f t="shared" si="71"/>
        <v>1</v>
      </c>
      <c r="BI130" s="47" t="str">
        <f t="shared" si="72"/>
        <v>50_1</v>
      </c>
      <c r="BJ130" s="132">
        <v>3346</v>
      </c>
      <c r="BK130" s="132"/>
      <c r="BL130" s="47">
        <v>50</v>
      </c>
      <c r="BM130" s="47">
        <v>1</v>
      </c>
      <c r="BN130" s="54">
        <v>23</v>
      </c>
      <c r="BO130" s="47">
        <f t="shared" si="73"/>
        <v>1</v>
      </c>
      <c r="BP130" s="47" t="str">
        <f t="shared" si="74"/>
        <v>50_1</v>
      </c>
      <c r="BQ130" s="612">
        <v>3346.4928073502124</v>
      </c>
      <c r="BR130" s="610"/>
      <c r="BS130" s="47">
        <v>50</v>
      </c>
      <c r="BT130" s="47">
        <v>1</v>
      </c>
      <c r="BU130" s="54">
        <v>23</v>
      </c>
      <c r="BV130" s="47">
        <f t="shared" si="75"/>
        <v>1</v>
      </c>
      <c r="BW130" s="47" t="str">
        <f t="shared" si="76"/>
        <v>50_1</v>
      </c>
      <c r="BX130" s="612">
        <v>3379.9577354237144</v>
      </c>
      <c r="BY130" s="612"/>
      <c r="BZ130" s="47">
        <v>50</v>
      </c>
      <c r="CA130" s="47">
        <v>1</v>
      </c>
      <c r="CB130" s="54">
        <v>23</v>
      </c>
      <c r="CC130" s="47">
        <f t="shared" si="77"/>
        <v>1</v>
      </c>
      <c r="CD130" s="47" t="str">
        <f t="shared" si="78"/>
        <v>50_1</v>
      </c>
      <c r="CE130" s="612">
        <v>3456.0067844707478</v>
      </c>
      <c r="CF130" s="132"/>
      <c r="CG130" s="47">
        <v>50</v>
      </c>
      <c r="CH130" s="47">
        <v>1</v>
      </c>
      <c r="CI130" s="54">
        <v>23</v>
      </c>
      <c r="CJ130" s="47">
        <f t="shared" si="79"/>
        <v>1</v>
      </c>
      <c r="CK130" s="47" t="str">
        <f t="shared" si="80"/>
        <v>50_1</v>
      </c>
      <c r="CL130" s="132">
        <f t="shared" si="86"/>
        <v>3346.4928073502124</v>
      </c>
      <c r="CM130" s="132">
        <f t="shared" si="87"/>
        <v>3379.9577354237144</v>
      </c>
      <c r="CN130" s="132">
        <f t="shared" si="83"/>
        <v>3456.0067844707478</v>
      </c>
      <c r="CO130" s="132">
        <f t="shared" si="84"/>
        <v>3369.562692140883</v>
      </c>
      <c r="CP130" s="42">
        <f t="shared" si="85"/>
        <v>21.599760847056942</v>
      </c>
      <c r="CQ130" s="5"/>
      <c r="CR130" s="5"/>
      <c r="CS130" s="5"/>
      <c r="CT130" s="5"/>
      <c r="CU130" s="5"/>
      <c r="CV130" s="5"/>
      <c r="CW130" s="5"/>
      <c r="CX130" s="5"/>
      <c r="CY130" s="5"/>
      <c r="CZ130" s="5"/>
      <c r="DA130" s="5"/>
      <c r="DB130" s="5"/>
      <c r="DC130" s="5"/>
      <c r="DD130" s="5"/>
      <c r="DE130" s="5"/>
      <c r="DF130" s="5"/>
      <c r="DG130" s="6"/>
    </row>
    <row r="131" spans="1:111" x14ac:dyDescent="0.25">
      <c r="A131" s="47">
        <v>50</v>
      </c>
      <c r="B131" s="47">
        <v>1</v>
      </c>
      <c r="C131" s="54">
        <v>23</v>
      </c>
      <c r="D131" s="47">
        <f t="shared" si="81"/>
        <v>1</v>
      </c>
      <c r="E131" s="47" t="str">
        <f t="shared" si="82"/>
        <v>50_1</v>
      </c>
      <c r="F131" s="54">
        <v>2743</v>
      </c>
      <c r="G131" s="1"/>
      <c r="H131" s="47">
        <v>50</v>
      </c>
      <c r="I131" s="47">
        <v>1</v>
      </c>
      <c r="J131" s="54">
        <v>23</v>
      </c>
      <c r="K131" s="47">
        <f t="shared" si="57"/>
        <v>1</v>
      </c>
      <c r="L131" s="47" t="str">
        <f t="shared" si="58"/>
        <v>50_1</v>
      </c>
      <c r="M131" s="54">
        <v>2825</v>
      </c>
      <c r="N131" s="78"/>
      <c r="O131" s="47">
        <v>50</v>
      </c>
      <c r="P131" s="47">
        <v>1</v>
      </c>
      <c r="Q131" s="54">
        <v>23</v>
      </c>
      <c r="R131" s="47">
        <f t="shared" si="59"/>
        <v>1</v>
      </c>
      <c r="S131" s="47" t="str">
        <f t="shared" si="60"/>
        <v>50_1</v>
      </c>
      <c r="T131" s="54">
        <v>2884</v>
      </c>
      <c r="U131" s="5"/>
      <c r="V131" s="47">
        <v>50</v>
      </c>
      <c r="W131" s="47">
        <f t="shared" ref="W131:W141" si="123">W130+1</f>
        <v>2</v>
      </c>
      <c r="X131" s="54">
        <v>25</v>
      </c>
      <c r="Y131" s="47">
        <f t="shared" si="61"/>
        <v>2</v>
      </c>
      <c r="Z131" s="47" t="str">
        <f t="shared" si="62"/>
        <v>50_2</v>
      </c>
      <c r="AA131" s="54">
        <v>3026</v>
      </c>
      <c r="AB131" s="5"/>
      <c r="AC131" s="47">
        <v>50</v>
      </c>
      <c r="AD131" s="47">
        <f t="shared" ref="AD131:AD141" si="124">AD130+1</f>
        <v>2</v>
      </c>
      <c r="AE131" s="54">
        <v>25</v>
      </c>
      <c r="AF131" s="47">
        <f t="shared" si="63"/>
        <v>2</v>
      </c>
      <c r="AG131" s="47" t="str">
        <f t="shared" si="64"/>
        <v>50_2</v>
      </c>
      <c r="AH131" s="54">
        <v>3086</v>
      </c>
      <c r="AI131" s="78"/>
      <c r="AJ131" s="47">
        <v>50</v>
      </c>
      <c r="AK131" s="47">
        <f t="shared" ref="AK131:AK141" si="125">AK130+1</f>
        <v>2</v>
      </c>
      <c r="AL131" s="54">
        <v>25</v>
      </c>
      <c r="AM131" s="47">
        <f t="shared" si="65"/>
        <v>2</v>
      </c>
      <c r="AN131" s="47" t="str">
        <f t="shared" si="66"/>
        <v>50_2</v>
      </c>
      <c r="AO131" s="54">
        <v>3148</v>
      </c>
      <c r="AP131" s="466"/>
      <c r="AQ131" s="47">
        <v>50</v>
      </c>
      <c r="AR131" s="47">
        <f t="shared" ref="AR131:AR141" si="126">AR130+1</f>
        <v>2</v>
      </c>
      <c r="AS131" s="54">
        <v>25</v>
      </c>
      <c r="AT131" s="47">
        <f t="shared" si="67"/>
        <v>2</v>
      </c>
      <c r="AU131" s="47" t="str">
        <f t="shared" si="68"/>
        <v>50_2</v>
      </c>
      <c r="AV131" s="54">
        <v>3305</v>
      </c>
      <c r="AW131" s="466"/>
      <c r="AX131" s="47">
        <v>50</v>
      </c>
      <c r="AY131" s="47">
        <f t="shared" ref="AY131:AY141" si="127">AY130+1</f>
        <v>2</v>
      </c>
      <c r="AZ131" s="54">
        <v>25</v>
      </c>
      <c r="BA131" s="47">
        <f t="shared" si="69"/>
        <v>2</v>
      </c>
      <c r="BB131" s="47" t="str">
        <f t="shared" si="70"/>
        <v>50_2</v>
      </c>
      <c r="BC131" s="54">
        <v>3371</v>
      </c>
      <c r="BD131" s="466"/>
      <c r="BE131" s="47">
        <v>50</v>
      </c>
      <c r="BF131" s="47">
        <f t="shared" ref="BF131:BF141" si="128">BF130+1</f>
        <v>2</v>
      </c>
      <c r="BG131" s="54">
        <v>25</v>
      </c>
      <c r="BH131" s="47">
        <f t="shared" si="71"/>
        <v>2</v>
      </c>
      <c r="BI131" s="47" t="str">
        <f t="shared" si="72"/>
        <v>50_2</v>
      </c>
      <c r="BJ131" s="132">
        <v>3506</v>
      </c>
      <c r="BK131" s="132"/>
      <c r="BL131" s="47">
        <v>50</v>
      </c>
      <c r="BM131" s="47">
        <f t="shared" ref="BM131:BM141" si="129">BM130+1</f>
        <v>2</v>
      </c>
      <c r="BN131" s="54">
        <v>25</v>
      </c>
      <c r="BO131" s="47">
        <f t="shared" si="73"/>
        <v>2</v>
      </c>
      <c r="BP131" s="47" t="str">
        <f t="shared" si="74"/>
        <v>50_2</v>
      </c>
      <c r="BQ131" s="612">
        <v>3506.2423818350117</v>
      </c>
      <c r="BR131" s="610"/>
      <c r="BS131" s="47">
        <v>50</v>
      </c>
      <c r="BT131" s="47">
        <f t="shared" ref="BT131:BT141" si="130">BT130+1</f>
        <v>2</v>
      </c>
      <c r="BU131" s="54">
        <v>25</v>
      </c>
      <c r="BV131" s="47">
        <f t="shared" si="75"/>
        <v>2</v>
      </c>
      <c r="BW131" s="47" t="str">
        <f t="shared" si="76"/>
        <v>50_2</v>
      </c>
      <c r="BX131" s="612">
        <v>3541.3048056533617</v>
      </c>
      <c r="BY131" s="612"/>
      <c r="BZ131" s="47">
        <v>50</v>
      </c>
      <c r="CA131" s="47">
        <f t="shared" ref="CA131:CA141" si="131">CA130+1</f>
        <v>2</v>
      </c>
      <c r="CB131" s="54">
        <v>25</v>
      </c>
      <c r="CC131" s="47">
        <f t="shared" si="77"/>
        <v>2</v>
      </c>
      <c r="CD131" s="47" t="str">
        <f t="shared" si="78"/>
        <v>50_2</v>
      </c>
      <c r="CE131" s="612">
        <v>3620.9841637805621</v>
      </c>
      <c r="CF131" s="132"/>
      <c r="CG131" s="47">
        <v>50</v>
      </c>
      <c r="CH131" s="47">
        <f t="shared" ref="CH131:CH141" si="132">CH130+1</f>
        <v>2</v>
      </c>
      <c r="CI131" s="54">
        <v>25</v>
      </c>
      <c r="CJ131" s="47">
        <f t="shared" si="79"/>
        <v>2</v>
      </c>
      <c r="CK131" s="47" t="str">
        <f t="shared" si="80"/>
        <v>50_2</v>
      </c>
      <c r="CL131" s="132">
        <f t="shared" si="86"/>
        <v>3506.2423818350117</v>
      </c>
      <c r="CM131" s="132">
        <f t="shared" si="87"/>
        <v>3541.3048056533617</v>
      </c>
      <c r="CN131" s="132">
        <f t="shared" si="83"/>
        <v>3620.9841637805621</v>
      </c>
      <c r="CO131" s="132">
        <f t="shared" si="84"/>
        <v>3530.4135402547868</v>
      </c>
      <c r="CP131" s="42">
        <f t="shared" si="85"/>
        <v>22.630856027274273</v>
      </c>
      <c r="CQ131" s="5"/>
      <c r="CR131" s="5"/>
      <c r="CS131" s="5"/>
      <c r="CT131" s="5"/>
      <c r="CU131" s="5"/>
      <c r="CV131" s="5"/>
      <c r="CW131" s="5"/>
      <c r="CX131" s="5"/>
      <c r="CY131" s="5"/>
      <c r="CZ131" s="5"/>
      <c r="DA131" s="5"/>
      <c r="DB131" s="5"/>
      <c r="DC131" s="5"/>
      <c r="DD131" s="5"/>
      <c r="DE131" s="5"/>
      <c r="DF131" s="5"/>
      <c r="DG131" s="6"/>
    </row>
    <row r="132" spans="1:111" x14ac:dyDescent="0.25">
      <c r="A132" s="47">
        <v>50</v>
      </c>
      <c r="B132" s="47">
        <v>2</v>
      </c>
      <c r="C132" s="54">
        <v>25</v>
      </c>
      <c r="D132" s="47">
        <f t="shared" si="81"/>
        <v>2</v>
      </c>
      <c r="E132" s="47" t="str">
        <f t="shared" si="82"/>
        <v>50_2</v>
      </c>
      <c r="F132" s="54">
        <v>2877</v>
      </c>
      <c r="G132" s="1"/>
      <c r="H132" s="47">
        <v>50</v>
      </c>
      <c r="I132" s="47">
        <v>2</v>
      </c>
      <c r="J132" s="54">
        <v>25</v>
      </c>
      <c r="K132" s="47">
        <f t="shared" si="57"/>
        <v>2</v>
      </c>
      <c r="L132" s="47" t="str">
        <f t="shared" si="58"/>
        <v>50_2</v>
      </c>
      <c r="M132" s="54">
        <v>2963</v>
      </c>
      <c r="N132" s="78"/>
      <c r="O132" s="47">
        <v>50</v>
      </c>
      <c r="P132" s="47">
        <v>2</v>
      </c>
      <c r="Q132" s="54">
        <v>25</v>
      </c>
      <c r="R132" s="47">
        <f t="shared" si="59"/>
        <v>2</v>
      </c>
      <c r="S132" s="47" t="str">
        <f t="shared" si="60"/>
        <v>50_2</v>
      </c>
      <c r="T132" s="54">
        <v>3026</v>
      </c>
      <c r="U132" s="5"/>
      <c r="V132" s="47">
        <v>50</v>
      </c>
      <c r="W132" s="47">
        <f t="shared" si="123"/>
        <v>3</v>
      </c>
      <c r="X132" s="54">
        <v>27</v>
      </c>
      <c r="Y132" s="47">
        <f t="shared" si="61"/>
        <v>3</v>
      </c>
      <c r="Z132" s="47" t="str">
        <f t="shared" si="62"/>
        <v>50_3</v>
      </c>
      <c r="AA132" s="54">
        <v>3178</v>
      </c>
      <c r="AB132" s="5"/>
      <c r="AC132" s="47">
        <v>50</v>
      </c>
      <c r="AD132" s="47">
        <f t="shared" si="124"/>
        <v>3</v>
      </c>
      <c r="AE132" s="54">
        <v>27</v>
      </c>
      <c r="AF132" s="47">
        <f t="shared" si="63"/>
        <v>3</v>
      </c>
      <c r="AG132" s="47" t="str">
        <f t="shared" si="64"/>
        <v>50_3</v>
      </c>
      <c r="AH132" s="54">
        <v>3241</v>
      </c>
      <c r="AI132" s="78"/>
      <c r="AJ132" s="47">
        <v>50</v>
      </c>
      <c r="AK132" s="47">
        <f t="shared" si="125"/>
        <v>3</v>
      </c>
      <c r="AL132" s="54">
        <v>27</v>
      </c>
      <c r="AM132" s="47">
        <f t="shared" si="65"/>
        <v>3</v>
      </c>
      <c r="AN132" s="47" t="str">
        <f t="shared" si="66"/>
        <v>50_3</v>
      </c>
      <c r="AO132" s="54">
        <v>3306</v>
      </c>
      <c r="AP132" s="466"/>
      <c r="AQ132" s="47">
        <v>50</v>
      </c>
      <c r="AR132" s="47">
        <f t="shared" si="126"/>
        <v>3</v>
      </c>
      <c r="AS132" s="54">
        <v>27</v>
      </c>
      <c r="AT132" s="47">
        <f t="shared" si="67"/>
        <v>3</v>
      </c>
      <c r="AU132" s="47" t="str">
        <f t="shared" si="68"/>
        <v>50_3</v>
      </c>
      <c r="AV132" s="54">
        <v>3471</v>
      </c>
      <c r="AW132" s="466"/>
      <c r="AX132" s="47">
        <v>50</v>
      </c>
      <c r="AY132" s="47">
        <f t="shared" si="127"/>
        <v>3</v>
      </c>
      <c r="AZ132" s="54">
        <v>27</v>
      </c>
      <c r="BA132" s="47">
        <f t="shared" si="69"/>
        <v>3</v>
      </c>
      <c r="BB132" s="47" t="str">
        <f t="shared" si="70"/>
        <v>50_3</v>
      </c>
      <c r="BC132" s="54">
        <v>3541</v>
      </c>
      <c r="BD132" s="466"/>
      <c r="BE132" s="47">
        <v>50</v>
      </c>
      <c r="BF132" s="47">
        <f t="shared" si="128"/>
        <v>3</v>
      </c>
      <c r="BG132" s="54">
        <v>27</v>
      </c>
      <c r="BH132" s="47">
        <f t="shared" si="71"/>
        <v>3</v>
      </c>
      <c r="BI132" s="47" t="str">
        <f t="shared" si="72"/>
        <v>50_3</v>
      </c>
      <c r="BJ132" s="132">
        <v>3682</v>
      </c>
      <c r="BK132" s="132"/>
      <c r="BL132" s="47">
        <v>50</v>
      </c>
      <c r="BM132" s="47">
        <f t="shared" si="129"/>
        <v>3</v>
      </c>
      <c r="BN132" s="54">
        <v>27</v>
      </c>
      <c r="BO132" s="47">
        <f t="shared" si="73"/>
        <v>3</v>
      </c>
      <c r="BP132" s="47" t="str">
        <f t="shared" si="74"/>
        <v>50_3</v>
      </c>
      <c r="BQ132" s="612">
        <v>3682.2203635603178</v>
      </c>
      <c r="BR132" s="610"/>
      <c r="BS132" s="47">
        <v>50</v>
      </c>
      <c r="BT132" s="47">
        <f t="shared" si="130"/>
        <v>3</v>
      </c>
      <c r="BU132" s="54">
        <v>27</v>
      </c>
      <c r="BV132" s="47">
        <f t="shared" si="75"/>
        <v>3</v>
      </c>
      <c r="BW132" s="47" t="str">
        <f t="shared" si="76"/>
        <v>50_3</v>
      </c>
      <c r="BX132" s="612">
        <v>3719.042567195921</v>
      </c>
      <c r="BY132" s="612"/>
      <c r="BZ132" s="47">
        <v>50</v>
      </c>
      <c r="CA132" s="47">
        <f t="shared" si="131"/>
        <v>3</v>
      </c>
      <c r="CB132" s="54">
        <v>27</v>
      </c>
      <c r="CC132" s="47">
        <f t="shared" si="77"/>
        <v>3</v>
      </c>
      <c r="CD132" s="47" t="str">
        <f t="shared" si="78"/>
        <v>50_3</v>
      </c>
      <c r="CE132" s="612">
        <v>3802.7210249578293</v>
      </c>
      <c r="CF132" s="132"/>
      <c r="CG132" s="47">
        <v>50</v>
      </c>
      <c r="CH132" s="47">
        <f t="shared" si="132"/>
        <v>3</v>
      </c>
      <c r="CI132" s="54">
        <v>27</v>
      </c>
      <c r="CJ132" s="47">
        <f t="shared" si="79"/>
        <v>3</v>
      </c>
      <c r="CK132" s="47" t="str">
        <f t="shared" si="80"/>
        <v>50_3</v>
      </c>
      <c r="CL132" s="132">
        <f t="shared" si="86"/>
        <v>3682.2203635603178</v>
      </c>
      <c r="CM132" s="132">
        <f t="shared" si="87"/>
        <v>3719.042567195921</v>
      </c>
      <c r="CN132" s="132">
        <f t="shared" si="83"/>
        <v>3802.7210249578293</v>
      </c>
      <c r="CO132" s="132">
        <f t="shared" si="84"/>
        <v>3707.6046701916116</v>
      </c>
      <c r="CP132" s="42">
        <f t="shared" si="85"/>
        <v>23.766696603792383</v>
      </c>
      <c r="CQ132" s="5"/>
      <c r="CR132" s="5"/>
      <c r="CS132" s="5"/>
      <c r="CT132" s="5"/>
      <c r="CU132" s="5"/>
      <c r="CV132" s="5"/>
      <c r="CW132" s="5"/>
      <c r="CX132" s="5"/>
      <c r="CY132" s="5"/>
      <c r="CZ132" s="5"/>
      <c r="DA132" s="5"/>
      <c r="DB132" s="5"/>
      <c r="DC132" s="5"/>
      <c r="DD132" s="5"/>
      <c r="DE132" s="5"/>
      <c r="DF132" s="5"/>
      <c r="DG132" s="6"/>
    </row>
    <row r="133" spans="1:111" x14ac:dyDescent="0.25">
      <c r="A133" s="47">
        <v>50</v>
      </c>
      <c r="B133" s="47">
        <v>3</v>
      </c>
      <c r="C133" s="54">
        <v>27</v>
      </c>
      <c r="D133" s="47">
        <f t="shared" si="81"/>
        <v>3</v>
      </c>
      <c r="E133" s="47" t="str">
        <f t="shared" si="82"/>
        <v>50_3</v>
      </c>
      <c r="F133" s="54">
        <v>3022</v>
      </c>
      <c r="G133" s="1"/>
      <c r="H133" s="47">
        <v>50</v>
      </c>
      <c r="I133" s="47">
        <v>3</v>
      </c>
      <c r="J133" s="54">
        <v>27</v>
      </c>
      <c r="K133" s="47">
        <f t="shared" si="57"/>
        <v>3</v>
      </c>
      <c r="L133" s="47" t="str">
        <f t="shared" si="58"/>
        <v>50_3</v>
      </c>
      <c r="M133" s="54">
        <v>3112</v>
      </c>
      <c r="N133" s="78"/>
      <c r="O133" s="47">
        <v>50</v>
      </c>
      <c r="P133" s="47">
        <v>3</v>
      </c>
      <c r="Q133" s="54">
        <v>27</v>
      </c>
      <c r="R133" s="47">
        <f t="shared" si="59"/>
        <v>3</v>
      </c>
      <c r="S133" s="47" t="str">
        <f t="shared" si="60"/>
        <v>50_3</v>
      </c>
      <c r="T133" s="54">
        <v>3178</v>
      </c>
      <c r="U133" s="5"/>
      <c r="V133" s="47">
        <v>50</v>
      </c>
      <c r="W133" s="47">
        <f t="shared" si="123"/>
        <v>4</v>
      </c>
      <c r="X133" s="54">
        <v>28</v>
      </c>
      <c r="Y133" s="47">
        <f t="shared" si="61"/>
        <v>4</v>
      </c>
      <c r="Z133" s="47" t="str">
        <f t="shared" si="62"/>
        <v>50_4</v>
      </c>
      <c r="AA133" s="54">
        <v>3245</v>
      </c>
      <c r="AB133" s="5"/>
      <c r="AC133" s="47">
        <v>50</v>
      </c>
      <c r="AD133" s="47">
        <f t="shared" si="124"/>
        <v>4</v>
      </c>
      <c r="AE133" s="54">
        <v>28</v>
      </c>
      <c r="AF133" s="47">
        <f t="shared" si="63"/>
        <v>4</v>
      </c>
      <c r="AG133" s="47" t="str">
        <f t="shared" si="64"/>
        <v>50_4</v>
      </c>
      <c r="AH133" s="54">
        <v>3310</v>
      </c>
      <c r="AI133" s="78"/>
      <c r="AJ133" s="47">
        <v>50</v>
      </c>
      <c r="AK133" s="47">
        <f t="shared" si="125"/>
        <v>4</v>
      </c>
      <c r="AL133" s="54">
        <v>28</v>
      </c>
      <c r="AM133" s="47">
        <f t="shared" si="65"/>
        <v>4</v>
      </c>
      <c r="AN133" s="47" t="str">
        <f t="shared" si="66"/>
        <v>50_4</v>
      </c>
      <c r="AO133" s="54">
        <v>3376</v>
      </c>
      <c r="AP133" s="466"/>
      <c r="AQ133" s="47">
        <v>50</v>
      </c>
      <c r="AR133" s="47">
        <f t="shared" si="126"/>
        <v>4</v>
      </c>
      <c r="AS133" s="54">
        <v>28</v>
      </c>
      <c r="AT133" s="47">
        <f t="shared" si="67"/>
        <v>4</v>
      </c>
      <c r="AU133" s="47" t="str">
        <f t="shared" si="68"/>
        <v>50_4</v>
      </c>
      <c r="AV133" s="54">
        <v>3545</v>
      </c>
      <c r="AW133" s="466"/>
      <c r="AX133" s="47">
        <v>50</v>
      </c>
      <c r="AY133" s="47">
        <f t="shared" si="127"/>
        <v>4</v>
      </c>
      <c r="AZ133" s="54">
        <v>28</v>
      </c>
      <c r="BA133" s="47">
        <f t="shared" si="69"/>
        <v>4</v>
      </c>
      <c r="BB133" s="47" t="str">
        <f t="shared" si="70"/>
        <v>50_4</v>
      </c>
      <c r="BC133" s="54">
        <v>3616</v>
      </c>
      <c r="BD133" s="466"/>
      <c r="BE133" s="47">
        <v>50</v>
      </c>
      <c r="BF133" s="47">
        <f t="shared" si="128"/>
        <v>4</v>
      </c>
      <c r="BG133" s="54">
        <v>28</v>
      </c>
      <c r="BH133" s="47">
        <f t="shared" si="71"/>
        <v>4</v>
      </c>
      <c r="BI133" s="47" t="str">
        <f t="shared" si="72"/>
        <v>50_4</v>
      </c>
      <c r="BJ133" s="132">
        <v>3760</v>
      </c>
      <c r="BK133" s="132"/>
      <c r="BL133" s="47">
        <v>50</v>
      </c>
      <c r="BM133" s="47">
        <f t="shared" si="129"/>
        <v>4</v>
      </c>
      <c r="BN133" s="54">
        <v>28</v>
      </c>
      <c r="BO133" s="47">
        <f t="shared" si="73"/>
        <v>4</v>
      </c>
      <c r="BP133" s="47" t="str">
        <f t="shared" si="74"/>
        <v>50_4</v>
      </c>
      <c r="BQ133" s="612">
        <v>3760.2214149196411</v>
      </c>
      <c r="BR133" s="610"/>
      <c r="BS133" s="47">
        <v>50</v>
      </c>
      <c r="BT133" s="47">
        <f t="shared" si="130"/>
        <v>4</v>
      </c>
      <c r="BU133" s="54">
        <v>28</v>
      </c>
      <c r="BV133" s="47">
        <f t="shared" si="75"/>
        <v>4</v>
      </c>
      <c r="BW133" s="47" t="str">
        <f t="shared" si="76"/>
        <v>50_4</v>
      </c>
      <c r="BX133" s="612">
        <v>3797.8236290688374</v>
      </c>
      <c r="BY133" s="612"/>
      <c r="BZ133" s="47">
        <v>50</v>
      </c>
      <c r="CA133" s="47">
        <f t="shared" si="131"/>
        <v>4</v>
      </c>
      <c r="CB133" s="54">
        <v>28</v>
      </c>
      <c r="CC133" s="47">
        <f t="shared" si="77"/>
        <v>4</v>
      </c>
      <c r="CD133" s="47" t="str">
        <f t="shared" si="78"/>
        <v>50_4</v>
      </c>
      <c r="CE133" s="612">
        <v>3883.274660722886</v>
      </c>
      <c r="CF133" s="132"/>
      <c r="CG133" s="47">
        <v>50</v>
      </c>
      <c r="CH133" s="47">
        <f t="shared" si="132"/>
        <v>4</v>
      </c>
      <c r="CI133" s="54">
        <v>28</v>
      </c>
      <c r="CJ133" s="47">
        <f t="shared" si="79"/>
        <v>4</v>
      </c>
      <c r="CK133" s="47" t="str">
        <f t="shared" si="80"/>
        <v>50_4</v>
      </c>
      <c r="CL133" s="132">
        <f t="shared" si="86"/>
        <v>3760.2214149196411</v>
      </c>
      <c r="CM133" s="132">
        <f t="shared" si="87"/>
        <v>3797.8236290688374</v>
      </c>
      <c r="CN133" s="132">
        <f t="shared" si="83"/>
        <v>3883.274660722886</v>
      </c>
      <c r="CO133" s="132">
        <f t="shared" si="84"/>
        <v>3786.1434412987437</v>
      </c>
      <c r="CP133" s="42">
        <f t="shared" si="85"/>
        <v>24.270150264735538</v>
      </c>
      <c r="CQ133" s="5"/>
      <c r="CR133" s="5"/>
      <c r="CS133" s="5"/>
      <c r="CT133" s="5"/>
      <c r="CU133" s="5"/>
      <c r="CV133" s="5"/>
      <c r="CW133" s="5"/>
      <c r="CX133" s="5"/>
      <c r="CY133" s="5"/>
      <c r="CZ133" s="5"/>
      <c r="DA133" s="5"/>
      <c r="DB133" s="5"/>
      <c r="DC133" s="5"/>
      <c r="DD133" s="5"/>
      <c r="DE133" s="5"/>
      <c r="DF133" s="5"/>
      <c r="DG133" s="6"/>
    </row>
    <row r="134" spans="1:111" x14ac:dyDescent="0.25">
      <c r="A134" s="47">
        <v>50</v>
      </c>
      <c r="B134" s="47">
        <v>4</v>
      </c>
      <c r="C134" s="54">
        <v>28</v>
      </c>
      <c r="D134" s="47">
        <f t="shared" si="81"/>
        <v>4</v>
      </c>
      <c r="E134" s="47" t="str">
        <f t="shared" si="82"/>
        <v>50_4</v>
      </c>
      <c r="F134" s="54">
        <v>3086</v>
      </c>
      <c r="G134" s="1"/>
      <c r="H134" s="47">
        <v>50</v>
      </c>
      <c r="I134" s="47">
        <v>4</v>
      </c>
      <c r="J134" s="54">
        <v>28</v>
      </c>
      <c r="K134" s="47">
        <f t="shared" si="57"/>
        <v>4</v>
      </c>
      <c r="L134" s="47" t="str">
        <f t="shared" si="58"/>
        <v>50_4</v>
      </c>
      <c r="M134" s="54">
        <v>3178</v>
      </c>
      <c r="N134" s="78"/>
      <c r="O134" s="47">
        <v>50</v>
      </c>
      <c r="P134" s="47">
        <v>4</v>
      </c>
      <c r="Q134" s="54">
        <v>28</v>
      </c>
      <c r="R134" s="47">
        <f t="shared" si="59"/>
        <v>4</v>
      </c>
      <c r="S134" s="47" t="str">
        <f t="shared" si="60"/>
        <v>50_4</v>
      </c>
      <c r="T134" s="54">
        <v>3245</v>
      </c>
      <c r="U134" s="5"/>
      <c r="V134" s="47">
        <v>50</v>
      </c>
      <c r="W134" s="47">
        <f t="shared" si="123"/>
        <v>5</v>
      </c>
      <c r="X134" s="54">
        <v>29</v>
      </c>
      <c r="Y134" s="47">
        <f t="shared" si="61"/>
        <v>5</v>
      </c>
      <c r="Z134" s="47" t="str">
        <f t="shared" si="62"/>
        <v>50_5</v>
      </c>
      <c r="AA134" s="54">
        <v>3321</v>
      </c>
      <c r="AB134" s="5"/>
      <c r="AC134" s="47">
        <v>50</v>
      </c>
      <c r="AD134" s="47">
        <f t="shared" si="124"/>
        <v>5</v>
      </c>
      <c r="AE134" s="54">
        <v>29</v>
      </c>
      <c r="AF134" s="47">
        <f t="shared" si="63"/>
        <v>5</v>
      </c>
      <c r="AG134" s="47" t="str">
        <f t="shared" si="64"/>
        <v>50_5</v>
      </c>
      <c r="AH134" s="54">
        <v>3388</v>
      </c>
      <c r="AI134" s="78"/>
      <c r="AJ134" s="47">
        <v>50</v>
      </c>
      <c r="AK134" s="47">
        <f t="shared" si="125"/>
        <v>5</v>
      </c>
      <c r="AL134" s="54">
        <v>29</v>
      </c>
      <c r="AM134" s="47">
        <f t="shared" si="65"/>
        <v>5</v>
      </c>
      <c r="AN134" s="47" t="str">
        <f t="shared" si="66"/>
        <v>50_5</v>
      </c>
      <c r="AO134" s="54">
        <v>3455</v>
      </c>
      <c r="AP134" s="466"/>
      <c r="AQ134" s="47">
        <v>50</v>
      </c>
      <c r="AR134" s="47">
        <f t="shared" si="126"/>
        <v>5</v>
      </c>
      <c r="AS134" s="54">
        <v>29</v>
      </c>
      <c r="AT134" s="47">
        <f t="shared" si="67"/>
        <v>5</v>
      </c>
      <c r="AU134" s="47" t="str">
        <f t="shared" si="68"/>
        <v>50_5</v>
      </c>
      <c r="AV134" s="54">
        <v>3628</v>
      </c>
      <c r="AW134" s="466"/>
      <c r="AX134" s="47">
        <v>50</v>
      </c>
      <c r="AY134" s="47">
        <f t="shared" si="127"/>
        <v>5</v>
      </c>
      <c r="AZ134" s="54">
        <v>29</v>
      </c>
      <c r="BA134" s="47">
        <f t="shared" si="69"/>
        <v>5</v>
      </c>
      <c r="BB134" s="47" t="str">
        <f t="shared" si="70"/>
        <v>50_5</v>
      </c>
      <c r="BC134" s="54">
        <v>3701</v>
      </c>
      <c r="BD134" s="466"/>
      <c r="BE134" s="47">
        <v>50</v>
      </c>
      <c r="BF134" s="47">
        <f t="shared" si="128"/>
        <v>5</v>
      </c>
      <c r="BG134" s="54">
        <v>29</v>
      </c>
      <c r="BH134" s="47">
        <f t="shared" si="71"/>
        <v>5</v>
      </c>
      <c r="BI134" s="47" t="str">
        <f t="shared" si="72"/>
        <v>50_5</v>
      </c>
      <c r="BJ134" s="132">
        <v>3849</v>
      </c>
      <c r="BK134" s="132"/>
      <c r="BL134" s="47">
        <v>50</v>
      </c>
      <c r="BM134" s="47">
        <f t="shared" si="129"/>
        <v>5</v>
      </c>
      <c r="BN134" s="54">
        <v>29</v>
      </c>
      <c r="BO134" s="47">
        <f t="shared" si="73"/>
        <v>5</v>
      </c>
      <c r="BP134" s="47" t="str">
        <f t="shared" si="74"/>
        <v>50_5</v>
      </c>
      <c r="BQ134" s="612">
        <v>3848.6860219491205</v>
      </c>
      <c r="BR134" s="610"/>
      <c r="BS134" s="47">
        <v>50</v>
      </c>
      <c r="BT134" s="47">
        <f t="shared" si="130"/>
        <v>5</v>
      </c>
      <c r="BU134" s="54">
        <v>29</v>
      </c>
      <c r="BV134" s="47">
        <f t="shared" si="75"/>
        <v>5</v>
      </c>
      <c r="BW134" s="47" t="str">
        <f t="shared" si="76"/>
        <v>50_5</v>
      </c>
      <c r="BX134" s="612">
        <v>3887.1728821686115</v>
      </c>
      <c r="BY134" s="612"/>
      <c r="BZ134" s="47">
        <v>50</v>
      </c>
      <c r="CA134" s="47">
        <f t="shared" si="131"/>
        <v>5</v>
      </c>
      <c r="CB134" s="54">
        <v>29</v>
      </c>
      <c r="CC134" s="47">
        <f t="shared" si="77"/>
        <v>5</v>
      </c>
      <c r="CD134" s="47" t="str">
        <f t="shared" si="78"/>
        <v>50_5</v>
      </c>
      <c r="CE134" s="612">
        <v>3974.6342720174052</v>
      </c>
      <c r="CF134" s="132"/>
      <c r="CG134" s="47">
        <v>50</v>
      </c>
      <c r="CH134" s="47">
        <f t="shared" si="132"/>
        <v>5</v>
      </c>
      <c r="CI134" s="54">
        <v>29</v>
      </c>
      <c r="CJ134" s="47">
        <f t="shared" si="79"/>
        <v>5</v>
      </c>
      <c r="CK134" s="47" t="str">
        <f t="shared" si="80"/>
        <v>50_5</v>
      </c>
      <c r="CL134" s="132">
        <f t="shared" si="86"/>
        <v>3848.6860219491205</v>
      </c>
      <c r="CM134" s="132">
        <f t="shared" si="87"/>
        <v>3887.1728821686115</v>
      </c>
      <c r="CN134" s="132">
        <f t="shared" si="83"/>
        <v>3974.6342720174052</v>
      </c>
      <c r="CO134" s="132">
        <f t="shared" si="84"/>
        <v>3875.2179012129318</v>
      </c>
      <c r="CP134" s="42">
        <f t="shared" si="85"/>
        <v>24.841140392390589</v>
      </c>
      <c r="CQ134" s="5"/>
      <c r="CR134" s="5"/>
      <c r="CS134" s="5"/>
      <c r="CT134" s="5"/>
      <c r="CU134" s="5"/>
      <c r="CV134" s="5"/>
      <c r="CW134" s="5"/>
      <c r="CX134" s="5"/>
      <c r="CY134" s="5"/>
      <c r="CZ134" s="5"/>
      <c r="DA134" s="5"/>
      <c r="DB134" s="5"/>
      <c r="DC134" s="5"/>
      <c r="DD134" s="5"/>
      <c r="DE134" s="5"/>
      <c r="DF134" s="5"/>
      <c r="DG134" s="6"/>
    </row>
    <row r="135" spans="1:111" x14ac:dyDescent="0.25">
      <c r="A135" s="47">
        <v>50</v>
      </c>
      <c r="B135" s="47">
        <v>5</v>
      </c>
      <c r="C135" s="54">
        <v>29</v>
      </c>
      <c r="D135" s="47">
        <f t="shared" si="81"/>
        <v>5</v>
      </c>
      <c r="E135" s="47" t="str">
        <f t="shared" si="82"/>
        <v>50_5</v>
      </c>
      <c r="F135" s="54">
        <v>3158</v>
      </c>
      <c r="G135" s="1"/>
      <c r="H135" s="47">
        <v>50</v>
      </c>
      <c r="I135" s="47">
        <v>5</v>
      </c>
      <c r="J135" s="54">
        <v>29</v>
      </c>
      <c r="K135" s="47">
        <f t="shared" si="57"/>
        <v>5</v>
      </c>
      <c r="L135" s="47" t="str">
        <f t="shared" si="58"/>
        <v>50_5</v>
      </c>
      <c r="M135" s="54">
        <v>3253</v>
      </c>
      <c r="N135" s="78"/>
      <c r="O135" s="47">
        <v>50</v>
      </c>
      <c r="P135" s="47">
        <v>5</v>
      </c>
      <c r="Q135" s="54">
        <v>29</v>
      </c>
      <c r="R135" s="47">
        <f t="shared" si="59"/>
        <v>5</v>
      </c>
      <c r="S135" s="47" t="str">
        <f t="shared" si="60"/>
        <v>50_5</v>
      </c>
      <c r="T135" s="54">
        <v>3321</v>
      </c>
      <c r="U135" s="5"/>
      <c r="V135" s="47">
        <v>50</v>
      </c>
      <c r="W135" s="47">
        <f t="shared" si="123"/>
        <v>6</v>
      </c>
      <c r="X135" s="54">
        <v>30</v>
      </c>
      <c r="Y135" s="47">
        <f t="shared" si="61"/>
        <v>6</v>
      </c>
      <c r="Z135" s="47" t="str">
        <f t="shared" si="62"/>
        <v>50_6</v>
      </c>
      <c r="AA135" s="54">
        <v>3396</v>
      </c>
      <c r="AB135" s="5"/>
      <c r="AC135" s="47">
        <v>50</v>
      </c>
      <c r="AD135" s="47">
        <f t="shared" si="124"/>
        <v>6</v>
      </c>
      <c r="AE135" s="54">
        <v>30</v>
      </c>
      <c r="AF135" s="47">
        <f t="shared" si="63"/>
        <v>6</v>
      </c>
      <c r="AG135" s="47" t="str">
        <f t="shared" si="64"/>
        <v>50_6</v>
      </c>
      <c r="AH135" s="54">
        <v>3464</v>
      </c>
      <c r="AI135" s="78"/>
      <c r="AJ135" s="47">
        <v>50</v>
      </c>
      <c r="AK135" s="47">
        <f t="shared" si="125"/>
        <v>6</v>
      </c>
      <c r="AL135" s="54">
        <v>30</v>
      </c>
      <c r="AM135" s="47">
        <f t="shared" si="65"/>
        <v>6</v>
      </c>
      <c r="AN135" s="47" t="str">
        <f t="shared" si="66"/>
        <v>50_6</v>
      </c>
      <c r="AO135" s="54">
        <v>3533</v>
      </c>
      <c r="AP135" s="466"/>
      <c r="AQ135" s="47">
        <v>50</v>
      </c>
      <c r="AR135" s="47">
        <f t="shared" si="126"/>
        <v>6</v>
      </c>
      <c r="AS135" s="54">
        <v>30</v>
      </c>
      <c r="AT135" s="47">
        <f t="shared" si="67"/>
        <v>6</v>
      </c>
      <c r="AU135" s="47" t="str">
        <f t="shared" si="68"/>
        <v>50_6</v>
      </c>
      <c r="AV135" s="54">
        <v>3710</v>
      </c>
      <c r="AW135" s="466"/>
      <c r="AX135" s="47">
        <v>50</v>
      </c>
      <c r="AY135" s="47">
        <f t="shared" si="127"/>
        <v>6</v>
      </c>
      <c r="AZ135" s="54">
        <v>30</v>
      </c>
      <c r="BA135" s="47">
        <f t="shared" si="69"/>
        <v>6</v>
      </c>
      <c r="BB135" s="47" t="str">
        <f t="shared" si="70"/>
        <v>50_6</v>
      </c>
      <c r="BC135" s="54">
        <v>3784</v>
      </c>
      <c r="BD135" s="466"/>
      <c r="BE135" s="47">
        <v>50</v>
      </c>
      <c r="BF135" s="47">
        <f t="shared" si="128"/>
        <v>6</v>
      </c>
      <c r="BG135" s="54">
        <v>30</v>
      </c>
      <c r="BH135" s="47">
        <f t="shared" si="71"/>
        <v>6</v>
      </c>
      <c r="BI135" s="47" t="str">
        <f t="shared" si="72"/>
        <v>50_6</v>
      </c>
      <c r="BJ135" s="132">
        <v>3935</v>
      </c>
      <c r="BK135" s="132"/>
      <c r="BL135" s="47">
        <v>50</v>
      </c>
      <c r="BM135" s="47">
        <f t="shared" si="129"/>
        <v>6</v>
      </c>
      <c r="BN135" s="54">
        <v>30</v>
      </c>
      <c r="BO135" s="47">
        <f t="shared" si="73"/>
        <v>6</v>
      </c>
      <c r="BP135" s="47" t="str">
        <f t="shared" si="74"/>
        <v>50_6</v>
      </c>
      <c r="BQ135" s="612">
        <v>3935.2481643112988</v>
      </c>
      <c r="BR135" s="610"/>
      <c r="BS135" s="47">
        <v>50</v>
      </c>
      <c r="BT135" s="47">
        <f t="shared" si="130"/>
        <v>6</v>
      </c>
      <c r="BU135" s="54">
        <v>30</v>
      </c>
      <c r="BV135" s="47">
        <f t="shared" si="75"/>
        <v>6</v>
      </c>
      <c r="BW135" s="47" t="str">
        <f t="shared" si="76"/>
        <v>50_6</v>
      </c>
      <c r="BX135" s="612">
        <v>3974.6006459544119</v>
      </c>
      <c r="BY135" s="612"/>
      <c r="BZ135" s="47">
        <v>50</v>
      </c>
      <c r="CA135" s="47">
        <f t="shared" si="131"/>
        <v>6</v>
      </c>
      <c r="CB135" s="54">
        <v>30</v>
      </c>
      <c r="CC135" s="47">
        <f t="shared" si="77"/>
        <v>6</v>
      </c>
      <c r="CD135" s="47" t="str">
        <f t="shared" si="78"/>
        <v>50_6</v>
      </c>
      <c r="CE135" s="612">
        <v>4064.029160488386</v>
      </c>
      <c r="CF135" s="132"/>
      <c r="CG135" s="47">
        <v>50</v>
      </c>
      <c r="CH135" s="47">
        <f t="shared" si="132"/>
        <v>6</v>
      </c>
      <c r="CI135" s="54">
        <v>30</v>
      </c>
      <c r="CJ135" s="47">
        <f t="shared" si="79"/>
        <v>6</v>
      </c>
      <c r="CK135" s="47" t="str">
        <f t="shared" si="80"/>
        <v>50_6</v>
      </c>
      <c r="CL135" s="132">
        <f t="shared" si="86"/>
        <v>3935.2481643112988</v>
      </c>
      <c r="CM135" s="132">
        <f t="shared" si="87"/>
        <v>3974.6006459544119</v>
      </c>
      <c r="CN135" s="132">
        <f t="shared" si="83"/>
        <v>4064.029160488386</v>
      </c>
      <c r="CO135" s="132">
        <f t="shared" si="84"/>
        <v>3962.3767813440199</v>
      </c>
      <c r="CP135" s="42">
        <f t="shared" si="85"/>
        <v>25.399851162461665</v>
      </c>
      <c r="CQ135" s="5"/>
      <c r="CR135" s="5"/>
      <c r="CS135" s="5"/>
      <c r="CT135" s="5"/>
      <c r="CU135" s="5"/>
      <c r="CV135" s="5"/>
      <c r="CW135" s="5"/>
      <c r="CX135" s="5"/>
      <c r="CY135" s="5"/>
      <c r="CZ135" s="5"/>
      <c r="DA135" s="5"/>
      <c r="DB135" s="5"/>
      <c r="DC135" s="5"/>
      <c r="DD135" s="5"/>
      <c r="DE135" s="5"/>
      <c r="DF135" s="5"/>
      <c r="DG135" s="6"/>
    </row>
    <row r="136" spans="1:111" x14ac:dyDescent="0.25">
      <c r="A136" s="47">
        <v>50</v>
      </c>
      <c r="B136" s="47">
        <v>6</v>
      </c>
      <c r="C136" s="54">
        <v>30</v>
      </c>
      <c r="D136" s="47">
        <f t="shared" si="81"/>
        <v>6</v>
      </c>
      <c r="E136" s="47" t="str">
        <f t="shared" si="82"/>
        <v>50_6</v>
      </c>
      <c r="F136" s="54">
        <v>3229</v>
      </c>
      <c r="G136" s="1"/>
      <c r="H136" s="47">
        <v>50</v>
      </c>
      <c r="I136" s="47">
        <v>6</v>
      </c>
      <c r="J136" s="54">
        <v>30</v>
      </c>
      <c r="K136" s="47">
        <f t="shared" si="57"/>
        <v>6</v>
      </c>
      <c r="L136" s="47" t="str">
        <f t="shared" si="58"/>
        <v>50_6</v>
      </c>
      <c r="M136" s="54">
        <v>3326</v>
      </c>
      <c r="N136" s="78"/>
      <c r="O136" s="47">
        <v>50</v>
      </c>
      <c r="P136" s="47">
        <v>6</v>
      </c>
      <c r="Q136" s="54">
        <v>30</v>
      </c>
      <c r="R136" s="47">
        <f t="shared" si="59"/>
        <v>6</v>
      </c>
      <c r="S136" s="47" t="str">
        <f t="shared" si="60"/>
        <v>50_6</v>
      </c>
      <c r="T136" s="54">
        <v>3396</v>
      </c>
      <c r="U136" s="5"/>
      <c r="V136" s="47">
        <v>50</v>
      </c>
      <c r="W136" s="47">
        <f t="shared" si="123"/>
        <v>7</v>
      </c>
      <c r="X136" s="54">
        <v>31</v>
      </c>
      <c r="Y136" s="47">
        <f t="shared" si="61"/>
        <v>7</v>
      </c>
      <c r="Z136" s="47" t="str">
        <f t="shared" si="62"/>
        <v>50_7</v>
      </c>
      <c r="AA136" s="54">
        <v>3466</v>
      </c>
      <c r="AB136" s="5"/>
      <c r="AC136" s="47">
        <v>50</v>
      </c>
      <c r="AD136" s="47">
        <f t="shared" si="124"/>
        <v>7</v>
      </c>
      <c r="AE136" s="54">
        <v>31</v>
      </c>
      <c r="AF136" s="47">
        <f t="shared" si="63"/>
        <v>7</v>
      </c>
      <c r="AG136" s="47" t="str">
        <f t="shared" si="64"/>
        <v>50_7</v>
      </c>
      <c r="AH136" s="54">
        <v>3536</v>
      </c>
      <c r="AI136" s="78"/>
      <c r="AJ136" s="47">
        <v>50</v>
      </c>
      <c r="AK136" s="47">
        <f t="shared" si="125"/>
        <v>7</v>
      </c>
      <c r="AL136" s="54">
        <v>31</v>
      </c>
      <c r="AM136" s="47">
        <f t="shared" si="65"/>
        <v>7</v>
      </c>
      <c r="AN136" s="47" t="str">
        <f t="shared" si="66"/>
        <v>50_7</v>
      </c>
      <c r="AO136" s="54">
        <v>3606</v>
      </c>
      <c r="AP136" s="466"/>
      <c r="AQ136" s="47">
        <v>50</v>
      </c>
      <c r="AR136" s="47">
        <f t="shared" si="126"/>
        <v>7</v>
      </c>
      <c r="AS136" s="54">
        <v>31</v>
      </c>
      <c r="AT136" s="47">
        <f t="shared" si="67"/>
        <v>7</v>
      </c>
      <c r="AU136" s="47" t="str">
        <f t="shared" si="68"/>
        <v>50_7</v>
      </c>
      <c r="AV136" s="54">
        <v>3787</v>
      </c>
      <c r="AW136" s="466"/>
      <c r="AX136" s="47">
        <v>50</v>
      </c>
      <c r="AY136" s="47">
        <f t="shared" si="127"/>
        <v>7</v>
      </c>
      <c r="AZ136" s="54">
        <v>31</v>
      </c>
      <c r="BA136" s="47">
        <f t="shared" si="69"/>
        <v>7</v>
      </c>
      <c r="BB136" s="47" t="str">
        <f t="shared" si="70"/>
        <v>50_7</v>
      </c>
      <c r="BC136" s="54">
        <v>3863</v>
      </c>
      <c r="BD136" s="466"/>
      <c r="BE136" s="47">
        <v>50</v>
      </c>
      <c r="BF136" s="47">
        <f t="shared" si="128"/>
        <v>7</v>
      </c>
      <c r="BG136" s="54">
        <v>31</v>
      </c>
      <c r="BH136" s="47">
        <f t="shared" si="71"/>
        <v>7</v>
      </c>
      <c r="BI136" s="47" t="str">
        <f t="shared" si="72"/>
        <v>50_7</v>
      </c>
      <c r="BJ136" s="132">
        <v>4017</v>
      </c>
      <c r="BK136" s="132"/>
      <c r="BL136" s="47">
        <v>50</v>
      </c>
      <c r="BM136" s="47">
        <f t="shared" si="129"/>
        <v>7</v>
      </c>
      <c r="BN136" s="54">
        <v>31</v>
      </c>
      <c r="BO136" s="47">
        <f t="shared" si="73"/>
        <v>7</v>
      </c>
      <c r="BP136" s="47" t="str">
        <f t="shared" si="74"/>
        <v>50_7</v>
      </c>
      <c r="BQ136" s="612">
        <v>4017.054145005226</v>
      </c>
      <c r="BR136" s="610"/>
      <c r="BS136" s="47">
        <v>50</v>
      </c>
      <c r="BT136" s="47">
        <f t="shared" si="130"/>
        <v>7</v>
      </c>
      <c r="BU136" s="54">
        <v>31</v>
      </c>
      <c r="BV136" s="47">
        <f t="shared" si="75"/>
        <v>7</v>
      </c>
      <c r="BW136" s="47" t="str">
        <f t="shared" si="76"/>
        <v>50_7</v>
      </c>
      <c r="BX136" s="612">
        <v>4057.2246864552785</v>
      </c>
      <c r="BY136" s="612"/>
      <c r="BZ136" s="47">
        <v>50</v>
      </c>
      <c r="CA136" s="47">
        <f t="shared" si="131"/>
        <v>7</v>
      </c>
      <c r="CB136" s="54">
        <v>31</v>
      </c>
      <c r="CC136" s="47">
        <f t="shared" si="77"/>
        <v>7</v>
      </c>
      <c r="CD136" s="47" t="str">
        <f t="shared" si="78"/>
        <v>50_7</v>
      </c>
      <c r="CE136" s="612">
        <v>4148.512241900522</v>
      </c>
      <c r="CF136" s="132"/>
      <c r="CG136" s="47">
        <v>50</v>
      </c>
      <c r="CH136" s="47">
        <f t="shared" si="132"/>
        <v>7</v>
      </c>
      <c r="CI136" s="54">
        <v>31</v>
      </c>
      <c r="CJ136" s="47">
        <f t="shared" si="79"/>
        <v>7</v>
      </c>
      <c r="CK136" s="47" t="str">
        <f t="shared" si="80"/>
        <v>50_7</v>
      </c>
      <c r="CL136" s="132">
        <f t="shared" si="86"/>
        <v>4017.054145005226</v>
      </c>
      <c r="CM136" s="132">
        <f t="shared" si="87"/>
        <v>4057.2246864552785</v>
      </c>
      <c r="CN136" s="132">
        <f t="shared" si="83"/>
        <v>4148.512241900522</v>
      </c>
      <c r="CO136" s="132">
        <f t="shared" si="84"/>
        <v>4044.746712017356</v>
      </c>
      <c r="CP136" s="42">
        <f t="shared" si="85"/>
        <v>25.927863538572794</v>
      </c>
      <c r="CQ136" s="5"/>
      <c r="CR136" s="5"/>
      <c r="CS136" s="5"/>
      <c r="CT136" s="5"/>
      <c r="CU136" s="5"/>
      <c r="CV136" s="5"/>
      <c r="CW136" s="5"/>
      <c r="CX136" s="5"/>
      <c r="CY136" s="5"/>
      <c r="CZ136" s="5"/>
      <c r="DA136" s="5"/>
      <c r="DB136" s="5"/>
      <c r="DC136" s="5"/>
      <c r="DD136" s="5"/>
      <c r="DE136" s="5"/>
      <c r="DF136" s="5"/>
      <c r="DG136" s="6"/>
    </row>
    <row r="137" spans="1:111" x14ac:dyDescent="0.25">
      <c r="A137" s="47">
        <v>50</v>
      </c>
      <c r="B137" s="47">
        <v>7</v>
      </c>
      <c r="C137" s="54">
        <v>31</v>
      </c>
      <c r="D137" s="47">
        <f t="shared" si="81"/>
        <v>7</v>
      </c>
      <c r="E137" s="47" t="str">
        <f t="shared" si="82"/>
        <v>50_7</v>
      </c>
      <c r="F137" s="54">
        <v>3296</v>
      </c>
      <c r="G137" s="1"/>
      <c r="H137" s="47">
        <v>50</v>
      </c>
      <c r="I137" s="47">
        <v>7</v>
      </c>
      <c r="J137" s="54">
        <v>31</v>
      </c>
      <c r="K137" s="47">
        <f t="shared" si="57"/>
        <v>7</v>
      </c>
      <c r="L137" s="47" t="str">
        <f t="shared" si="58"/>
        <v>50_7</v>
      </c>
      <c r="M137" s="54">
        <v>3395</v>
      </c>
      <c r="N137" s="78"/>
      <c r="O137" s="47">
        <v>50</v>
      </c>
      <c r="P137" s="47">
        <v>7</v>
      </c>
      <c r="Q137" s="54">
        <v>31</v>
      </c>
      <c r="R137" s="47">
        <f t="shared" si="59"/>
        <v>7</v>
      </c>
      <c r="S137" s="47" t="str">
        <f t="shared" si="60"/>
        <v>50_7</v>
      </c>
      <c r="T137" s="54">
        <v>3466</v>
      </c>
      <c r="U137" s="5"/>
      <c r="V137" s="47">
        <v>50</v>
      </c>
      <c r="W137" s="47">
        <f t="shared" si="123"/>
        <v>8</v>
      </c>
      <c r="X137" s="54">
        <v>32</v>
      </c>
      <c r="Y137" s="47">
        <f t="shared" si="61"/>
        <v>8</v>
      </c>
      <c r="Z137" s="47" t="str">
        <f t="shared" si="62"/>
        <v>50_8</v>
      </c>
      <c r="AA137" s="54">
        <v>3538</v>
      </c>
      <c r="AB137" s="5"/>
      <c r="AC137" s="47">
        <v>50</v>
      </c>
      <c r="AD137" s="47">
        <f t="shared" si="124"/>
        <v>8</v>
      </c>
      <c r="AE137" s="54">
        <v>32</v>
      </c>
      <c r="AF137" s="47">
        <f t="shared" si="63"/>
        <v>8</v>
      </c>
      <c r="AG137" s="47" t="str">
        <f t="shared" si="64"/>
        <v>50_8</v>
      </c>
      <c r="AH137" s="54">
        <v>3609</v>
      </c>
      <c r="AI137" s="78"/>
      <c r="AJ137" s="47">
        <v>50</v>
      </c>
      <c r="AK137" s="47">
        <f t="shared" si="125"/>
        <v>8</v>
      </c>
      <c r="AL137" s="54">
        <v>32</v>
      </c>
      <c r="AM137" s="47">
        <f t="shared" si="65"/>
        <v>8</v>
      </c>
      <c r="AN137" s="47" t="str">
        <f t="shared" si="66"/>
        <v>50_8</v>
      </c>
      <c r="AO137" s="54">
        <v>3681</v>
      </c>
      <c r="AP137" s="466"/>
      <c r="AQ137" s="47">
        <v>50</v>
      </c>
      <c r="AR137" s="47">
        <f t="shared" si="126"/>
        <v>8</v>
      </c>
      <c r="AS137" s="54">
        <v>32</v>
      </c>
      <c r="AT137" s="47">
        <f t="shared" si="67"/>
        <v>8</v>
      </c>
      <c r="AU137" s="47" t="str">
        <f t="shared" si="68"/>
        <v>50_8</v>
      </c>
      <c r="AV137" s="54">
        <v>3865</v>
      </c>
      <c r="AW137" s="466"/>
      <c r="AX137" s="47">
        <v>50</v>
      </c>
      <c r="AY137" s="47">
        <f t="shared" si="127"/>
        <v>8</v>
      </c>
      <c r="AZ137" s="54">
        <v>32</v>
      </c>
      <c r="BA137" s="47">
        <f t="shared" si="69"/>
        <v>8</v>
      </c>
      <c r="BB137" s="47" t="str">
        <f t="shared" si="70"/>
        <v>50_8</v>
      </c>
      <c r="BC137" s="54">
        <v>3942</v>
      </c>
      <c r="BD137" s="466"/>
      <c r="BE137" s="47">
        <v>50</v>
      </c>
      <c r="BF137" s="47">
        <f t="shared" si="128"/>
        <v>8</v>
      </c>
      <c r="BG137" s="54">
        <v>32</v>
      </c>
      <c r="BH137" s="47">
        <f t="shared" si="71"/>
        <v>8</v>
      </c>
      <c r="BI137" s="47" t="str">
        <f t="shared" si="72"/>
        <v>50_8</v>
      </c>
      <c r="BJ137" s="132">
        <v>4100</v>
      </c>
      <c r="BK137" s="132"/>
      <c r="BL137" s="47">
        <v>50</v>
      </c>
      <c r="BM137" s="47">
        <f t="shared" si="129"/>
        <v>8</v>
      </c>
      <c r="BN137" s="54">
        <v>32</v>
      </c>
      <c r="BO137" s="47">
        <f t="shared" si="73"/>
        <v>8</v>
      </c>
      <c r="BP137" s="47" t="str">
        <f t="shared" si="74"/>
        <v>50_8</v>
      </c>
      <c r="BQ137" s="612">
        <v>4099.8113580327999</v>
      </c>
      <c r="BR137" s="610"/>
      <c r="BS137" s="47">
        <v>50</v>
      </c>
      <c r="BT137" s="47">
        <f t="shared" si="130"/>
        <v>8</v>
      </c>
      <c r="BU137" s="54">
        <v>32</v>
      </c>
      <c r="BV137" s="47">
        <f t="shared" si="75"/>
        <v>8</v>
      </c>
      <c r="BW137" s="47" t="str">
        <f t="shared" si="76"/>
        <v>50_8</v>
      </c>
      <c r="BX137" s="612">
        <v>4140.8094716131282</v>
      </c>
      <c r="BY137" s="612"/>
      <c r="BZ137" s="47">
        <v>50</v>
      </c>
      <c r="CA137" s="47">
        <f t="shared" si="131"/>
        <v>8</v>
      </c>
      <c r="CB137" s="54">
        <v>32</v>
      </c>
      <c r="CC137" s="47">
        <f t="shared" si="77"/>
        <v>8</v>
      </c>
      <c r="CD137" s="47" t="str">
        <f t="shared" si="78"/>
        <v>50_8</v>
      </c>
      <c r="CE137" s="612">
        <v>4233.9776847244229</v>
      </c>
      <c r="CF137" s="132"/>
      <c r="CG137" s="47">
        <v>50</v>
      </c>
      <c r="CH137" s="47">
        <f t="shared" si="132"/>
        <v>8</v>
      </c>
      <c r="CI137" s="54">
        <v>32</v>
      </c>
      <c r="CJ137" s="47">
        <f t="shared" si="79"/>
        <v>8</v>
      </c>
      <c r="CK137" s="47" t="str">
        <f t="shared" si="80"/>
        <v>50_8</v>
      </c>
      <c r="CL137" s="132">
        <f t="shared" si="86"/>
        <v>4099.8113580327999</v>
      </c>
      <c r="CM137" s="132">
        <f t="shared" si="87"/>
        <v>4140.8094716131282</v>
      </c>
      <c r="CN137" s="132">
        <f t="shared" si="83"/>
        <v>4233.9776847244229</v>
      </c>
      <c r="CO137" s="132">
        <f t="shared" si="84"/>
        <v>4128.0744325822379</v>
      </c>
      <c r="CP137" s="42">
        <f t="shared" si="85"/>
        <v>26.462015593475883</v>
      </c>
      <c r="CQ137" s="5"/>
      <c r="CR137" s="5"/>
      <c r="CS137" s="5"/>
      <c r="CT137" s="5"/>
      <c r="CU137" s="5"/>
      <c r="CV137" s="5"/>
      <c r="CW137" s="5"/>
      <c r="CX137" s="5"/>
      <c r="CY137" s="5"/>
      <c r="CZ137" s="5"/>
      <c r="DA137" s="5"/>
      <c r="DB137" s="5"/>
      <c r="DC137" s="5"/>
      <c r="DD137" s="5"/>
      <c r="DE137" s="5"/>
      <c r="DF137" s="5"/>
      <c r="DG137" s="6"/>
    </row>
    <row r="138" spans="1:111" x14ac:dyDescent="0.25">
      <c r="A138" s="47">
        <v>50</v>
      </c>
      <c r="B138" s="47">
        <v>8</v>
      </c>
      <c r="C138" s="54">
        <v>32</v>
      </c>
      <c r="D138" s="47">
        <f t="shared" si="81"/>
        <v>8</v>
      </c>
      <c r="E138" s="47" t="str">
        <f t="shared" si="82"/>
        <v>50_8</v>
      </c>
      <c r="F138" s="54">
        <v>3364</v>
      </c>
      <c r="G138" s="1"/>
      <c r="H138" s="47">
        <v>50</v>
      </c>
      <c r="I138" s="47">
        <v>8</v>
      </c>
      <c r="J138" s="54">
        <v>32</v>
      </c>
      <c r="K138" s="47">
        <f t="shared" si="57"/>
        <v>8</v>
      </c>
      <c r="L138" s="47" t="str">
        <f t="shared" si="58"/>
        <v>50_8</v>
      </c>
      <c r="M138" s="54">
        <v>3465</v>
      </c>
      <c r="N138" s="5"/>
      <c r="O138" s="47">
        <v>50</v>
      </c>
      <c r="P138" s="47">
        <v>8</v>
      </c>
      <c r="Q138" s="54">
        <v>32</v>
      </c>
      <c r="R138" s="47">
        <f t="shared" si="59"/>
        <v>8</v>
      </c>
      <c r="S138" s="47" t="str">
        <f t="shared" si="60"/>
        <v>50_8</v>
      </c>
      <c r="T138" s="54">
        <v>3538</v>
      </c>
      <c r="U138" s="5"/>
      <c r="V138" s="47">
        <v>50</v>
      </c>
      <c r="W138" s="47">
        <f t="shared" si="123"/>
        <v>9</v>
      </c>
      <c r="X138" s="54">
        <v>33</v>
      </c>
      <c r="Y138" s="47">
        <f t="shared" si="61"/>
        <v>9</v>
      </c>
      <c r="Z138" s="47" t="str">
        <f t="shared" si="62"/>
        <v>50_9</v>
      </c>
      <c r="AA138" s="54">
        <v>3612</v>
      </c>
      <c r="AB138" s="5"/>
      <c r="AC138" s="47">
        <v>50</v>
      </c>
      <c r="AD138" s="47">
        <f t="shared" si="124"/>
        <v>9</v>
      </c>
      <c r="AE138" s="54">
        <v>33</v>
      </c>
      <c r="AF138" s="47">
        <f t="shared" si="63"/>
        <v>9</v>
      </c>
      <c r="AG138" s="47" t="str">
        <f t="shared" si="64"/>
        <v>50_9</v>
      </c>
      <c r="AH138" s="54">
        <v>3684</v>
      </c>
      <c r="AI138" s="5"/>
      <c r="AJ138" s="47">
        <v>50</v>
      </c>
      <c r="AK138" s="47">
        <f t="shared" si="125"/>
        <v>9</v>
      </c>
      <c r="AL138" s="54">
        <v>33</v>
      </c>
      <c r="AM138" s="47">
        <f t="shared" si="65"/>
        <v>9</v>
      </c>
      <c r="AN138" s="47" t="str">
        <f t="shared" si="66"/>
        <v>50_9</v>
      </c>
      <c r="AO138" s="54">
        <v>3758</v>
      </c>
      <c r="AP138" s="466"/>
      <c r="AQ138" s="47">
        <v>50</v>
      </c>
      <c r="AR138" s="47">
        <f t="shared" si="126"/>
        <v>9</v>
      </c>
      <c r="AS138" s="54">
        <v>33</v>
      </c>
      <c r="AT138" s="47">
        <f t="shared" si="67"/>
        <v>9</v>
      </c>
      <c r="AU138" s="47" t="str">
        <f t="shared" si="68"/>
        <v>50_9</v>
      </c>
      <c r="AV138" s="54">
        <v>3946</v>
      </c>
      <c r="AW138" s="466"/>
      <c r="AX138" s="47">
        <v>50</v>
      </c>
      <c r="AY138" s="47">
        <f t="shared" si="127"/>
        <v>9</v>
      </c>
      <c r="AZ138" s="54">
        <v>33</v>
      </c>
      <c r="BA138" s="47">
        <f t="shared" si="69"/>
        <v>9</v>
      </c>
      <c r="BB138" s="47" t="str">
        <f t="shared" si="70"/>
        <v>50_9</v>
      </c>
      <c r="BC138" s="54">
        <v>4024</v>
      </c>
      <c r="BD138" s="466"/>
      <c r="BE138" s="47">
        <v>50</v>
      </c>
      <c r="BF138" s="47">
        <f t="shared" si="128"/>
        <v>9</v>
      </c>
      <c r="BG138" s="54">
        <v>33</v>
      </c>
      <c r="BH138" s="47">
        <f t="shared" si="71"/>
        <v>9</v>
      </c>
      <c r="BI138" s="47" t="str">
        <f t="shared" si="72"/>
        <v>50_9</v>
      </c>
      <c r="BJ138" s="132">
        <v>4185</v>
      </c>
      <c r="BK138" s="132"/>
      <c r="BL138" s="47">
        <v>50</v>
      </c>
      <c r="BM138" s="47">
        <f t="shared" si="129"/>
        <v>9</v>
      </c>
      <c r="BN138" s="54">
        <v>33</v>
      </c>
      <c r="BO138" s="47">
        <f t="shared" si="73"/>
        <v>9</v>
      </c>
      <c r="BP138" s="47" t="str">
        <f t="shared" si="74"/>
        <v>50_9</v>
      </c>
      <c r="BQ138" s="612">
        <v>4185.4222680613293</v>
      </c>
      <c r="BR138" s="610"/>
      <c r="BS138" s="47">
        <v>50</v>
      </c>
      <c r="BT138" s="47">
        <f t="shared" si="130"/>
        <v>9</v>
      </c>
      <c r="BU138" s="54">
        <v>33</v>
      </c>
      <c r="BV138" s="47">
        <f t="shared" si="75"/>
        <v>9</v>
      </c>
      <c r="BW138" s="47" t="str">
        <f t="shared" si="76"/>
        <v>50_9</v>
      </c>
      <c r="BX138" s="612">
        <v>4227.2764907419423</v>
      </c>
      <c r="BY138" s="612"/>
      <c r="BZ138" s="47">
        <v>50</v>
      </c>
      <c r="CA138" s="47">
        <f t="shared" si="131"/>
        <v>9</v>
      </c>
      <c r="CB138" s="54">
        <v>33</v>
      </c>
      <c r="CC138" s="47">
        <f t="shared" si="77"/>
        <v>9</v>
      </c>
      <c r="CD138" s="47" t="str">
        <f t="shared" si="78"/>
        <v>50_9</v>
      </c>
      <c r="CE138" s="612">
        <v>4322.390211783636</v>
      </c>
      <c r="CF138" s="132"/>
      <c r="CG138" s="47">
        <v>50</v>
      </c>
      <c r="CH138" s="47">
        <f t="shared" si="132"/>
        <v>9</v>
      </c>
      <c r="CI138" s="54">
        <v>33</v>
      </c>
      <c r="CJ138" s="47">
        <f t="shared" si="79"/>
        <v>9</v>
      </c>
      <c r="CK138" s="47" t="str">
        <f t="shared" si="80"/>
        <v>50_9</v>
      </c>
      <c r="CL138" s="132">
        <f t="shared" si="86"/>
        <v>4185.4222680613293</v>
      </c>
      <c r="CM138" s="132">
        <f t="shared" si="87"/>
        <v>4227.2764907419423</v>
      </c>
      <c r="CN138" s="132">
        <f t="shared" si="83"/>
        <v>4322.390211783636</v>
      </c>
      <c r="CO138" s="132">
        <f t="shared" si="84"/>
        <v>4214.2755228217766</v>
      </c>
      <c r="CP138" s="42">
        <f t="shared" si="85"/>
        <v>27.014586684754978</v>
      </c>
      <c r="CQ138" s="5"/>
      <c r="CR138" s="5"/>
      <c r="CS138" s="5"/>
      <c r="CT138" s="5"/>
      <c r="CU138" s="5"/>
      <c r="CV138" s="5"/>
      <c r="CW138" s="5"/>
      <c r="CX138" s="5"/>
      <c r="CY138" s="5"/>
      <c r="CZ138" s="5"/>
      <c r="DA138" s="5"/>
      <c r="DB138" s="5"/>
      <c r="DC138" s="5"/>
      <c r="DD138" s="5"/>
      <c r="DE138" s="5"/>
      <c r="DF138" s="5"/>
      <c r="DG138" s="6"/>
    </row>
    <row r="139" spans="1:111" x14ac:dyDescent="0.25">
      <c r="A139" s="47">
        <v>50</v>
      </c>
      <c r="B139" s="47">
        <v>9</v>
      </c>
      <c r="C139" s="54">
        <v>33</v>
      </c>
      <c r="D139" s="47">
        <f t="shared" si="81"/>
        <v>9</v>
      </c>
      <c r="E139" s="47" t="str">
        <f t="shared" si="82"/>
        <v>50_9</v>
      </c>
      <c r="F139" s="54">
        <v>3434</v>
      </c>
      <c r="G139" s="1"/>
      <c r="H139" s="47">
        <v>50</v>
      </c>
      <c r="I139" s="47">
        <v>9</v>
      </c>
      <c r="J139" s="54">
        <v>33</v>
      </c>
      <c r="K139" s="47">
        <f t="shared" si="57"/>
        <v>9</v>
      </c>
      <c r="L139" s="47" t="str">
        <f t="shared" si="58"/>
        <v>50_9</v>
      </c>
      <c r="M139" s="54">
        <v>3537</v>
      </c>
      <c r="N139" s="5"/>
      <c r="O139" s="47">
        <v>50</v>
      </c>
      <c r="P139" s="47">
        <v>9</v>
      </c>
      <c r="Q139" s="54">
        <v>33</v>
      </c>
      <c r="R139" s="47">
        <f t="shared" si="59"/>
        <v>9</v>
      </c>
      <c r="S139" s="47" t="str">
        <f t="shared" si="60"/>
        <v>50_9</v>
      </c>
      <c r="T139" s="54">
        <v>3612</v>
      </c>
      <c r="U139" s="5"/>
      <c r="V139" s="47">
        <v>50</v>
      </c>
      <c r="W139" s="47">
        <f t="shared" si="123"/>
        <v>10</v>
      </c>
      <c r="X139" s="54">
        <v>34</v>
      </c>
      <c r="Y139" s="47">
        <f t="shared" si="61"/>
        <v>10</v>
      </c>
      <c r="Z139" s="47" t="str">
        <f t="shared" si="62"/>
        <v>50_10</v>
      </c>
      <c r="AA139" s="54">
        <v>3686</v>
      </c>
      <c r="AB139" s="5"/>
      <c r="AC139" s="47">
        <v>50</v>
      </c>
      <c r="AD139" s="47">
        <f t="shared" si="124"/>
        <v>10</v>
      </c>
      <c r="AE139" s="54">
        <v>34</v>
      </c>
      <c r="AF139" s="47">
        <f t="shared" si="63"/>
        <v>10</v>
      </c>
      <c r="AG139" s="47" t="str">
        <f t="shared" si="64"/>
        <v>50_10</v>
      </c>
      <c r="AH139" s="54">
        <v>3760</v>
      </c>
      <c r="AI139" s="5"/>
      <c r="AJ139" s="47">
        <v>50</v>
      </c>
      <c r="AK139" s="47">
        <f t="shared" si="125"/>
        <v>10</v>
      </c>
      <c r="AL139" s="54">
        <v>34</v>
      </c>
      <c r="AM139" s="47">
        <f t="shared" si="65"/>
        <v>10</v>
      </c>
      <c r="AN139" s="47" t="str">
        <f t="shared" si="66"/>
        <v>50_10</v>
      </c>
      <c r="AO139" s="54">
        <v>3835</v>
      </c>
      <c r="AP139" s="466"/>
      <c r="AQ139" s="47">
        <v>50</v>
      </c>
      <c r="AR139" s="47">
        <f t="shared" si="126"/>
        <v>10</v>
      </c>
      <c r="AS139" s="54">
        <v>34</v>
      </c>
      <c r="AT139" s="47">
        <f t="shared" si="67"/>
        <v>10</v>
      </c>
      <c r="AU139" s="47" t="str">
        <f t="shared" si="68"/>
        <v>50_10</v>
      </c>
      <c r="AV139" s="54">
        <v>4027</v>
      </c>
      <c r="AW139" s="466"/>
      <c r="AX139" s="47">
        <v>50</v>
      </c>
      <c r="AY139" s="47">
        <f t="shared" si="127"/>
        <v>10</v>
      </c>
      <c r="AZ139" s="54">
        <v>34</v>
      </c>
      <c r="BA139" s="47">
        <f t="shared" si="69"/>
        <v>10</v>
      </c>
      <c r="BB139" s="47" t="str">
        <f t="shared" si="70"/>
        <v>50_10</v>
      </c>
      <c r="BC139" s="54">
        <v>4108</v>
      </c>
      <c r="BD139" s="466"/>
      <c r="BE139" s="47">
        <v>50</v>
      </c>
      <c r="BF139" s="47">
        <f t="shared" si="128"/>
        <v>10</v>
      </c>
      <c r="BG139" s="54">
        <v>34</v>
      </c>
      <c r="BH139" s="47">
        <f t="shared" si="71"/>
        <v>10</v>
      </c>
      <c r="BI139" s="47" t="str">
        <f t="shared" si="72"/>
        <v>50_10</v>
      </c>
      <c r="BJ139" s="132">
        <v>4272</v>
      </c>
      <c r="BK139" s="132"/>
      <c r="BL139" s="47">
        <v>50</v>
      </c>
      <c r="BM139" s="47">
        <f t="shared" si="129"/>
        <v>10</v>
      </c>
      <c r="BN139" s="54">
        <v>34</v>
      </c>
      <c r="BO139" s="47">
        <f t="shared" si="73"/>
        <v>10</v>
      </c>
      <c r="BP139" s="47" t="str">
        <f t="shared" si="74"/>
        <v>50_10</v>
      </c>
      <c r="BQ139" s="612">
        <v>4271.9844104235053</v>
      </c>
      <c r="BR139" s="610"/>
      <c r="BS139" s="47">
        <v>50</v>
      </c>
      <c r="BT139" s="47">
        <f t="shared" si="130"/>
        <v>10</v>
      </c>
      <c r="BU139" s="54">
        <v>34</v>
      </c>
      <c r="BV139" s="47">
        <f t="shared" si="75"/>
        <v>10</v>
      </c>
      <c r="BW139" s="47" t="str">
        <f t="shared" si="76"/>
        <v>50_10</v>
      </c>
      <c r="BX139" s="612">
        <v>4314.70425452774</v>
      </c>
      <c r="BY139" s="612"/>
      <c r="BZ139" s="47">
        <v>50</v>
      </c>
      <c r="CA139" s="47">
        <f t="shared" si="131"/>
        <v>10</v>
      </c>
      <c r="CB139" s="54">
        <v>34</v>
      </c>
      <c r="CC139" s="47">
        <f t="shared" si="77"/>
        <v>10</v>
      </c>
      <c r="CD139" s="47" t="str">
        <f t="shared" si="78"/>
        <v>50_10</v>
      </c>
      <c r="CE139" s="612">
        <v>4411.785100254614</v>
      </c>
      <c r="CF139" s="132"/>
      <c r="CG139" s="47">
        <v>50</v>
      </c>
      <c r="CH139" s="47">
        <f t="shared" si="132"/>
        <v>10</v>
      </c>
      <c r="CI139" s="54">
        <v>34</v>
      </c>
      <c r="CJ139" s="47">
        <f t="shared" si="79"/>
        <v>10</v>
      </c>
      <c r="CK139" s="47" t="str">
        <f t="shared" si="80"/>
        <v>50_10</v>
      </c>
      <c r="CL139" s="132">
        <f t="shared" si="86"/>
        <v>4271.9844104235053</v>
      </c>
      <c r="CM139" s="132">
        <f t="shared" si="87"/>
        <v>4314.70425452774</v>
      </c>
      <c r="CN139" s="132">
        <f t="shared" si="83"/>
        <v>4411.785100254614</v>
      </c>
      <c r="CO139" s="132">
        <f t="shared" si="84"/>
        <v>4301.434402952862</v>
      </c>
      <c r="CP139" s="42">
        <f t="shared" si="85"/>
        <v>27.57329745482604</v>
      </c>
      <c r="CQ139" s="5"/>
      <c r="CR139" s="5"/>
      <c r="CS139" s="5"/>
      <c r="CT139" s="5"/>
      <c r="CU139" s="5"/>
      <c r="CV139" s="5"/>
      <c r="CW139" s="5"/>
      <c r="CX139" s="5"/>
      <c r="CY139" s="5"/>
      <c r="CZ139" s="5"/>
      <c r="DA139" s="5"/>
      <c r="DB139" s="5"/>
      <c r="DC139" s="5"/>
      <c r="DD139" s="5"/>
      <c r="DE139" s="5"/>
      <c r="DF139" s="5"/>
      <c r="DG139" s="6"/>
    </row>
    <row r="140" spans="1:111" x14ac:dyDescent="0.25">
      <c r="A140" s="47">
        <v>50</v>
      </c>
      <c r="B140" s="47">
        <v>10</v>
      </c>
      <c r="C140" s="54">
        <v>34</v>
      </c>
      <c r="D140" s="47">
        <f t="shared" si="81"/>
        <v>10</v>
      </c>
      <c r="E140" s="47" t="str">
        <f t="shared" si="82"/>
        <v>50_10</v>
      </c>
      <c r="F140" s="54">
        <v>3505</v>
      </c>
      <c r="G140" s="1"/>
      <c r="H140" s="47">
        <v>50</v>
      </c>
      <c r="I140" s="47">
        <v>10</v>
      </c>
      <c r="J140" s="54">
        <v>34</v>
      </c>
      <c r="K140" s="47">
        <f t="shared" si="57"/>
        <v>10</v>
      </c>
      <c r="L140" s="47" t="str">
        <f t="shared" si="58"/>
        <v>50_10</v>
      </c>
      <c r="M140" s="54">
        <v>3611</v>
      </c>
      <c r="N140" s="5"/>
      <c r="O140" s="47">
        <v>50</v>
      </c>
      <c r="P140" s="47">
        <v>10</v>
      </c>
      <c r="Q140" s="54">
        <v>34</v>
      </c>
      <c r="R140" s="47">
        <f t="shared" si="59"/>
        <v>10</v>
      </c>
      <c r="S140" s="47" t="str">
        <f t="shared" si="60"/>
        <v>50_10</v>
      </c>
      <c r="T140" s="54">
        <v>3686</v>
      </c>
      <c r="U140" s="5"/>
      <c r="V140" s="47">
        <v>50</v>
      </c>
      <c r="W140" s="47">
        <f t="shared" si="123"/>
        <v>11</v>
      </c>
      <c r="X140" s="54">
        <v>35</v>
      </c>
      <c r="Y140" s="47">
        <f t="shared" si="61"/>
        <v>11</v>
      </c>
      <c r="Z140" s="47" t="str">
        <f t="shared" si="62"/>
        <v>50_11</v>
      </c>
      <c r="AA140" s="54">
        <v>3755</v>
      </c>
      <c r="AB140" s="5"/>
      <c r="AC140" s="47">
        <v>50</v>
      </c>
      <c r="AD140" s="47">
        <f t="shared" si="124"/>
        <v>11</v>
      </c>
      <c r="AE140" s="54">
        <v>35</v>
      </c>
      <c r="AF140" s="47">
        <f t="shared" si="63"/>
        <v>11</v>
      </c>
      <c r="AG140" s="47" t="str">
        <f t="shared" si="64"/>
        <v>50_11</v>
      </c>
      <c r="AH140" s="54">
        <v>3830</v>
      </c>
      <c r="AI140" s="5"/>
      <c r="AJ140" s="47">
        <v>50</v>
      </c>
      <c r="AK140" s="47">
        <f t="shared" si="125"/>
        <v>11</v>
      </c>
      <c r="AL140" s="54">
        <v>35</v>
      </c>
      <c r="AM140" s="47">
        <f t="shared" si="65"/>
        <v>11</v>
      </c>
      <c r="AN140" s="47" t="str">
        <f t="shared" si="66"/>
        <v>50_11</v>
      </c>
      <c r="AO140" s="54">
        <v>3907</v>
      </c>
      <c r="AP140" s="466"/>
      <c r="AQ140" s="47">
        <v>50</v>
      </c>
      <c r="AR140" s="47">
        <f t="shared" si="126"/>
        <v>11</v>
      </c>
      <c r="AS140" s="54">
        <v>35</v>
      </c>
      <c r="AT140" s="47">
        <f t="shared" si="67"/>
        <v>11</v>
      </c>
      <c r="AU140" s="47" t="str">
        <f t="shared" si="68"/>
        <v>50_11</v>
      </c>
      <c r="AV140" s="54">
        <v>4102</v>
      </c>
      <c r="AW140" s="466"/>
      <c r="AX140" s="47">
        <v>50</v>
      </c>
      <c r="AY140" s="47">
        <f t="shared" si="127"/>
        <v>11</v>
      </c>
      <c r="AZ140" s="54">
        <v>35</v>
      </c>
      <c r="BA140" s="47">
        <f t="shared" si="69"/>
        <v>11</v>
      </c>
      <c r="BB140" s="47" t="str">
        <f t="shared" si="70"/>
        <v>50_11</v>
      </c>
      <c r="BC140" s="54">
        <v>4185</v>
      </c>
      <c r="BD140" s="466"/>
      <c r="BE140" s="47">
        <v>50</v>
      </c>
      <c r="BF140" s="47">
        <f t="shared" si="128"/>
        <v>11</v>
      </c>
      <c r="BG140" s="54">
        <v>35</v>
      </c>
      <c r="BH140" s="47">
        <f t="shared" si="71"/>
        <v>11</v>
      </c>
      <c r="BI140" s="47" t="str">
        <f t="shared" si="72"/>
        <v>50_11</v>
      </c>
      <c r="BJ140" s="132">
        <v>4352</v>
      </c>
      <c r="BK140" s="132"/>
      <c r="BL140" s="47">
        <v>50</v>
      </c>
      <c r="BM140" s="47">
        <f t="shared" si="129"/>
        <v>11</v>
      </c>
      <c r="BN140" s="54">
        <v>35</v>
      </c>
      <c r="BO140" s="47">
        <f t="shared" si="73"/>
        <v>11</v>
      </c>
      <c r="BP140" s="47" t="str">
        <f t="shared" si="74"/>
        <v>50_11</v>
      </c>
      <c r="BQ140" s="612">
        <v>4351.8879264501311</v>
      </c>
      <c r="BR140" s="610"/>
      <c r="BS140" s="47">
        <v>50</v>
      </c>
      <c r="BT140" s="47">
        <f t="shared" si="130"/>
        <v>11</v>
      </c>
      <c r="BU140" s="54">
        <v>35</v>
      </c>
      <c r="BV140" s="47">
        <f t="shared" si="75"/>
        <v>11</v>
      </c>
      <c r="BW140" s="47" t="str">
        <f t="shared" si="76"/>
        <v>50_11</v>
      </c>
      <c r="BX140" s="612">
        <v>4395.4068057146324</v>
      </c>
      <c r="BY140" s="612"/>
      <c r="BZ140" s="47">
        <v>50</v>
      </c>
      <c r="CA140" s="47">
        <f t="shared" si="131"/>
        <v>11</v>
      </c>
      <c r="CB140" s="54">
        <v>35</v>
      </c>
      <c r="CC140" s="47">
        <f t="shared" si="77"/>
        <v>11</v>
      </c>
      <c r="CD140" s="47" t="str">
        <f t="shared" si="78"/>
        <v>50_11</v>
      </c>
      <c r="CE140" s="612">
        <v>4494.303458843211</v>
      </c>
      <c r="CF140" s="132"/>
      <c r="CG140" s="47">
        <v>50</v>
      </c>
      <c r="CH140" s="47">
        <f t="shared" si="132"/>
        <v>11</v>
      </c>
      <c r="CI140" s="54">
        <v>35</v>
      </c>
      <c r="CJ140" s="47">
        <f t="shared" si="79"/>
        <v>11</v>
      </c>
      <c r="CK140" s="47" t="str">
        <f t="shared" si="80"/>
        <v>50_11</v>
      </c>
      <c r="CL140" s="132">
        <f t="shared" si="86"/>
        <v>4351.8879264501311</v>
      </c>
      <c r="CM140" s="132">
        <f t="shared" si="87"/>
        <v>4395.4068057146324</v>
      </c>
      <c r="CN140" s="132">
        <f t="shared" si="83"/>
        <v>4494.303458843211</v>
      </c>
      <c r="CO140" s="132">
        <f t="shared" si="84"/>
        <v>4381.8887538430963</v>
      </c>
      <c r="CP140" s="42">
        <f t="shared" si="85"/>
        <v>28.08903047335318</v>
      </c>
      <c r="CQ140" s="5"/>
      <c r="CR140" s="5"/>
      <c r="CS140" s="5"/>
      <c r="CT140" s="5"/>
      <c r="CU140" s="5"/>
      <c r="CV140" s="5"/>
      <c r="CW140" s="5"/>
      <c r="CX140" s="5"/>
      <c r="CY140" s="5"/>
      <c r="CZ140" s="5"/>
      <c r="DA140" s="5"/>
      <c r="DB140" s="5"/>
      <c r="DC140" s="5"/>
      <c r="DD140" s="5"/>
      <c r="DE140" s="5"/>
      <c r="DF140" s="5"/>
      <c r="DG140" s="6"/>
    </row>
    <row r="141" spans="1:111" x14ac:dyDescent="0.25">
      <c r="A141" s="47">
        <v>50</v>
      </c>
      <c r="B141" s="47">
        <v>11</v>
      </c>
      <c r="C141" s="54">
        <v>35</v>
      </c>
      <c r="D141" s="47">
        <f t="shared" si="81"/>
        <v>11</v>
      </c>
      <c r="E141" s="47" t="str">
        <f t="shared" si="82"/>
        <v>50_11</v>
      </c>
      <c r="F141" s="54">
        <v>3571</v>
      </c>
      <c r="G141" s="1"/>
      <c r="H141" s="47">
        <v>50</v>
      </c>
      <c r="I141" s="47">
        <v>11</v>
      </c>
      <c r="J141" s="54">
        <v>35</v>
      </c>
      <c r="K141" s="47">
        <f t="shared" si="57"/>
        <v>11</v>
      </c>
      <c r="L141" s="47" t="str">
        <f t="shared" si="58"/>
        <v>50_11</v>
      </c>
      <c r="M141" s="54">
        <v>3678</v>
      </c>
      <c r="N141" s="5"/>
      <c r="O141" s="47">
        <v>50</v>
      </c>
      <c r="P141" s="47">
        <v>11</v>
      </c>
      <c r="Q141" s="54">
        <v>35</v>
      </c>
      <c r="R141" s="47">
        <f t="shared" si="59"/>
        <v>11</v>
      </c>
      <c r="S141" s="47" t="str">
        <f t="shared" si="60"/>
        <v>50_11</v>
      </c>
      <c r="T141" s="54">
        <v>3755</v>
      </c>
      <c r="U141" s="5"/>
      <c r="V141" s="47">
        <v>50</v>
      </c>
      <c r="W141" s="47">
        <f t="shared" si="123"/>
        <v>12</v>
      </c>
      <c r="X141" s="54">
        <v>36</v>
      </c>
      <c r="Y141" s="47">
        <f t="shared" si="61"/>
        <v>12</v>
      </c>
      <c r="Z141" s="47" t="str">
        <f t="shared" si="62"/>
        <v>50_12</v>
      </c>
      <c r="AA141" s="54">
        <v>3826</v>
      </c>
      <c r="AB141" s="5"/>
      <c r="AC141" s="47">
        <v>50</v>
      </c>
      <c r="AD141" s="47">
        <f t="shared" si="124"/>
        <v>12</v>
      </c>
      <c r="AE141" s="54">
        <v>36</v>
      </c>
      <c r="AF141" s="47">
        <f t="shared" si="63"/>
        <v>12</v>
      </c>
      <c r="AG141" s="47" t="str">
        <f t="shared" si="64"/>
        <v>50_12</v>
      </c>
      <c r="AH141" s="54">
        <v>3902</v>
      </c>
      <c r="AI141" s="5"/>
      <c r="AJ141" s="47">
        <v>50</v>
      </c>
      <c r="AK141" s="47">
        <f t="shared" si="125"/>
        <v>12</v>
      </c>
      <c r="AL141" s="54">
        <v>36</v>
      </c>
      <c r="AM141" s="47">
        <f t="shared" si="65"/>
        <v>12</v>
      </c>
      <c r="AN141" s="47" t="str">
        <f t="shared" si="66"/>
        <v>50_12</v>
      </c>
      <c r="AO141" s="54">
        <v>3981</v>
      </c>
      <c r="AP141" s="466"/>
      <c r="AQ141" s="47">
        <v>50</v>
      </c>
      <c r="AR141" s="47">
        <f t="shared" si="126"/>
        <v>12</v>
      </c>
      <c r="AS141" s="54">
        <v>36</v>
      </c>
      <c r="AT141" s="47">
        <f t="shared" si="67"/>
        <v>12</v>
      </c>
      <c r="AU141" s="47" t="str">
        <f t="shared" si="68"/>
        <v>50_12</v>
      </c>
      <c r="AV141" s="54">
        <v>4180</v>
      </c>
      <c r="AW141" s="466"/>
      <c r="AX141" s="47">
        <v>50</v>
      </c>
      <c r="AY141" s="47">
        <f t="shared" si="127"/>
        <v>12</v>
      </c>
      <c r="AZ141" s="54">
        <v>36</v>
      </c>
      <c r="BA141" s="47">
        <f t="shared" si="69"/>
        <v>12</v>
      </c>
      <c r="BB141" s="47" t="str">
        <f t="shared" si="70"/>
        <v>50_12</v>
      </c>
      <c r="BC141" s="54">
        <v>4263</v>
      </c>
      <c r="BD141" s="466"/>
      <c r="BE141" s="47">
        <v>50</v>
      </c>
      <c r="BF141" s="47">
        <f t="shared" si="128"/>
        <v>12</v>
      </c>
      <c r="BG141" s="54">
        <v>36</v>
      </c>
      <c r="BH141" s="47">
        <f t="shared" si="71"/>
        <v>12</v>
      </c>
      <c r="BI141" s="47" t="str">
        <f t="shared" si="72"/>
        <v>50_12</v>
      </c>
      <c r="BJ141" s="132">
        <v>4434</v>
      </c>
      <c r="BK141" s="132"/>
      <c r="BL141" s="47">
        <v>50</v>
      </c>
      <c r="BM141" s="47">
        <f t="shared" si="129"/>
        <v>12</v>
      </c>
      <c r="BN141" s="54">
        <v>36</v>
      </c>
      <c r="BO141" s="47">
        <f t="shared" si="73"/>
        <v>12</v>
      </c>
      <c r="BP141" s="47" t="str">
        <f t="shared" si="74"/>
        <v>50_12</v>
      </c>
      <c r="BQ141" s="612">
        <v>4433.6939071440529</v>
      </c>
      <c r="BR141" s="610"/>
      <c r="BS141" s="47">
        <v>50</v>
      </c>
      <c r="BT141" s="47">
        <f t="shared" si="130"/>
        <v>12</v>
      </c>
      <c r="BU141" s="54">
        <v>36</v>
      </c>
      <c r="BV141" s="47">
        <f t="shared" si="75"/>
        <v>12</v>
      </c>
      <c r="BW141" s="47" t="str">
        <f t="shared" si="76"/>
        <v>50_12</v>
      </c>
      <c r="BX141" s="612">
        <v>4478.0308462154935</v>
      </c>
      <c r="BY141" s="612"/>
      <c r="BZ141" s="47">
        <v>50</v>
      </c>
      <c r="CA141" s="47">
        <f t="shared" si="131"/>
        <v>12</v>
      </c>
      <c r="CB141" s="54">
        <v>36</v>
      </c>
      <c r="CC141" s="47">
        <f t="shared" si="77"/>
        <v>12</v>
      </c>
      <c r="CD141" s="47" t="str">
        <f t="shared" si="78"/>
        <v>50_12</v>
      </c>
      <c r="CE141" s="612">
        <v>4578.7865402553416</v>
      </c>
      <c r="CF141" s="132"/>
      <c r="CG141" s="47">
        <v>50</v>
      </c>
      <c r="CH141" s="47">
        <f t="shared" si="132"/>
        <v>12</v>
      </c>
      <c r="CI141" s="54">
        <v>36</v>
      </c>
      <c r="CJ141" s="47">
        <f t="shared" si="79"/>
        <v>12</v>
      </c>
      <c r="CK141" s="47" t="str">
        <f t="shared" si="80"/>
        <v>50_12</v>
      </c>
      <c r="CL141" s="132">
        <f t="shared" si="86"/>
        <v>4433.6939071440529</v>
      </c>
      <c r="CM141" s="132">
        <f t="shared" si="87"/>
        <v>4478.0308462154935</v>
      </c>
      <c r="CN141" s="132">
        <f t="shared" si="83"/>
        <v>4578.7865402553416</v>
      </c>
      <c r="CO141" s="132">
        <f t="shared" si="84"/>
        <v>4464.2586845164278</v>
      </c>
      <c r="CP141" s="42">
        <f t="shared" si="85"/>
        <v>28.61704284946428</v>
      </c>
      <c r="CQ141" s="5"/>
      <c r="CR141" s="5"/>
      <c r="CS141" s="5"/>
      <c r="CT141" s="5"/>
      <c r="CU141" s="5"/>
      <c r="CV141" s="5"/>
      <c r="CW141" s="5"/>
      <c r="CX141" s="5"/>
      <c r="CY141" s="5"/>
      <c r="CZ141" s="5"/>
      <c r="DA141" s="5"/>
      <c r="DB141" s="5"/>
      <c r="DC141" s="5"/>
      <c r="DD141" s="5"/>
      <c r="DE141" s="5"/>
      <c r="DF141" s="5"/>
      <c r="DG141" s="6"/>
    </row>
    <row r="142" spans="1:111" x14ac:dyDescent="0.25">
      <c r="A142" s="47">
        <v>54</v>
      </c>
      <c r="B142" s="54">
        <v>0</v>
      </c>
      <c r="C142" s="54">
        <v>19</v>
      </c>
      <c r="D142" s="47">
        <f t="shared" si="81"/>
        <v>0</v>
      </c>
      <c r="E142" s="47" t="str">
        <f t="shared" si="82"/>
        <v>54_0</v>
      </c>
      <c r="F142" s="54">
        <v>2479</v>
      </c>
      <c r="G142" s="1"/>
      <c r="H142" s="47">
        <v>54</v>
      </c>
      <c r="I142" s="54">
        <v>0</v>
      </c>
      <c r="J142" s="54">
        <v>19</v>
      </c>
      <c r="K142" s="47">
        <f t="shared" si="57"/>
        <v>0</v>
      </c>
      <c r="L142" s="47" t="str">
        <f t="shared" si="58"/>
        <v>54_0</v>
      </c>
      <c r="M142" s="54">
        <v>2553</v>
      </c>
      <c r="N142" s="5"/>
      <c r="O142" s="47">
        <v>54</v>
      </c>
      <c r="P142" s="54">
        <v>0</v>
      </c>
      <c r="Q142" s="54">
        <v>19</v>
      </c>
      <c r="R142" s="47">
        <f t="shared" si="59"/>
        <v>0</v>
      </c>
      <c r="S142" s="47" t="str">
        <f t="shared" si="60"/>
        <v>54_0</v>
      </c>
      <c r="T142" s="54">
        <v>2607</v>
      </c>
      <c r="U142" s="5"/>
      <c r="V142" s="47">
        <v>54</v>
      </c>
      <c r="W142" s="54">
        <v>1</v>
      </c>
      <c r="X142" s="54">
        <v>21</v>
      </c>
      <c r="Y142" s="47">
        <f t="shared" si="61"/>
        <v>1</v>
      </c>
      <c r="Z142" s="47" t="str">
        <f t="shared" si="62"/>
        <v>54_1</v>
      </c>
      <c r="AA142" s="54">
        <v>2746</v>
      </c>
      <c r="AB142" s="5"/>
      <c r="AC142" s="47">
        <v>54</v>
      </c>
      <c r="AD142" s="54">
        <v>1</v>
      </c>
      <c r="AE142" s="54">
        <v>21</v>
      </c>
      <c r="AF142" s="47">
        <f t="shared" si="63"/>
        <v>1</v>
      </c>
      <c r="AG142" s="47" t="str">
        <f t="shared" si="64"/>
        <v>54_1</v>
      </c>
      <c r="AH142" s="54">
        <v>2806</v>
      </c>
      <c r="AI142" s="5"/>
      <c r="AJ142" s="47">
        <v>54</v>
      </c>
      <c r="AK142" s="54">
        <v>1</v>
      </c>
      <c r="AL142" s="54">
        <v>21</v>
      </c>
      <c r="AM142" s="47">
        <f t="shared" si="65"/>
        <v>1</v>
      </c>
      <c r="AN142" s="47" t="str">
        <f t="shared" si="66"/>
        <v>54_1</v>
      </c>
      <c r="AO142" s="54">
        <v>2866</v>
      </c>
      <c r="AP142" s="466"/>
      <c r="AQ142" s="47">
        <v>54</v>
      </c>
      <c r="AR142" s="54">
        <v>1</v>
      </c>
      <c r="AS142" s="54">
        <v>21</v>
      </c>
      <c r="AT142" s="47">
        <f t="shared" si="67"/>
        <v>1</v>
      </c>
      <c r="AU142" s="47" t="str">
        <f t="shared" si="68"/>
        <v>54_1</v>
      </c>
      <c r="AV142" s="54">
        <v>3016</v>
      </c>
      <c r="AW142" s="466"/>
      <c r="AX142" s="47">
        <v>54</v>
      </c>
      <c r="AY142" s="54">
        <v>1</v>
      </c>
      <c r="AZ142" s="54">
        <v>21</v>
      </c>
      <c r="BA142" s="47">
        <f t="shared" si="69"/>
        <v>1</v>
      </c>
      <c r="BB142" s="47" t="str">
        <f t="shared" si="70"/>
        <v>54_1</v>
      </c>
      <c r="BC142" s="54">
        <v>3076</v>
      </c>
      <c r="BD142" s="466"/>
      <c r="BE142" s="47">
        <v>54</v>
      </c>
      <c r="BF142" s="54">
        <v>1</v>
      </c>
      <c r="BG142" s="54">
        <v>21</v>
      </c>
      <c r="BH142" s="47">
        <f t="shared" si="71"/>
        <v>1</v>
      </c>
      <c r="BI142" s="47" t="str">
        <f t="shared" si="72"/>
        <v>54_1</v>
      </c>
      <c r="BJ142" s="132">
        <v>3199</v>
      </c>
      <c r="BK142" s="132"/>
      <c r="BL142" s="47">
        <v>54</v>
      </c>
      <c r="BM142" s="54">
        <v>1</v>
      </c>
      <c r="BN142" s="54">
        <v>21</v>
      </c>
      <c r="BO142" s="47">
        <f t="shared" si="73"/>
        <v>1</v>
      </c>
      <c r="BP142" s="47" t="str">
        <f t="shared" si="74"/>
        <v>54_1</v>
      </c>
      <c r="BQ142" s="612">
        <v>3199.0980783766845</v>
      </c>
      <c r="BR142" s="610"/>
      <c r="BS142" s="47">
        <v>54</v>
      </c>
      <c r="BT142" s="54">
        <v>1</v>
      </c>
      <c r="BU142" s="54">
        <v>21</v>
      </c>
      <c r="BV142" s="47">
        <f t="shared" si="75"/>
        <v>1</v>
      </c>
      <c r="BW142" s="47" t="str">
        <f t="shared" si="76"/>
        <v>54_1</v>
      </c>
      <c r="BX142" s="612">
        <v>3231.0890591604516</v>
      </c>
      <c r="BY142" s="612"/>
      <c r="BZ142" s="47">
        <v>54</v>
      </c>
      <c r="CA142" s="54">
        <v>1</v>
      </c>
      <c r="CB142" s="54">
        <v>21</v>
      </c>
      <c r="CC142" s="47">
        <f t="shared" si="77"/>
        <v>1</v>
      </c>
      <c r="CD142" s="47" t="str">
        <f t="shared" si="78"/>
        <v>54_1</v>
      </c>
      <c r="CE142" s="612">
        <v>3303.7885629915618</v>
      </c>
      <c r="CF142" s="132"/>
      <c r="CG142" s="47">
        <v>54</v>
      </c>
      <c r="CH142" s="54">
        <v>1</v>
      </c>
      <c r="CI142" s="54">
        <v>21</v>
      </c>
      <c r="CJ142" s="47">
        <f t="shared" si="79"/>
        <v>1</v>
      </c>
      <c r="CK142" s="47" t="str">
        <f t="shared" si="80"/>
        <v>54_1</v>
      </c>
      <c r="CL142" s="132">
        <f t="shared" si="86"/>
        <v>3199.0980783766845</v>
      </c>
      <c r="CM142" s="132">
        <f t="shared" si="87"/>
        <v>3231.0890591604516</v>
      </c>
      <c r="CN142" s="132">
        <f t="shared" si="83"/>
        <v>3303.7885629915618</v>
      </c>
      <c r="CO142" s="132">
        <f t="shared" si="84"/>
        <v>3221.1518607544936</v>
      </c>
      <c r="CP142" s="42">
        <f t="shared" si="85"/>
        <v>20.648409363810856</v>
      </c>
      <c r="CQ142" s="5"/>
      <c r="CR142" s="5"/>
      <c r="CS142" s="5"/>
      <c r="CT142" s="5"/>
      <c r="CU142" s="5"/>
      <c r="CV142" s="5"/>
      <c r="CW142" s="5"/>
      <c r="CX142" s="5"/>
      <c r="CY142" s="5"/>
      <c r="CZ142" s="5"/>
      <c r="DA142" s="5"/>
      <c r="DB142" s="5"/>
      <c r="DC142" s="5"/>
      <c r="DD142" s="5"/>
      <c r="DE142" s="5"/>
      <c r="DF142" s="5"/>
      <c r="DG142" s="6"/>
    </row>
    <row r="143" spans="1:111" x14ac:dyDescent="0.25">
      <c r="A143" s="47">
        <v>54</v>
      </c>
      <c r="B143" s="54">
        <v>1</v>
      </c>
      <c r="C143" s="54">
        <v>21</v>
      </c>
      <c r="D143" s="47">
        <f t="shared" si="81"/>
        <v>1</v>
      </c>
      <c r="E143" s="47" t="str">
        <f t="shared" si="82"/>
        <v>54_1</v>
      </c>
      <c r="F143" s="54">
        <v>2611</v>
      </c>
      <c r="G143" s="1"/>
      <c r="H143" s="47">
        <v>54</v>
      </c>
      <c r="I143" s="54">
        <v>1</v>
      </c>
      <c r="J143" s="54">
        <v>21</v>
      </c>
      <c r="K143" s="47">
        <f t="shared" si="57"/>
        <v>1</v>
      </c>
      <c r="L143" s="47" t="str">
        <f t="shared" si="58"/>
        <v>54_1</v>
      </c>
      <c r="M143" s="54">
        <v>2689</v>
      </c>
      <c r="N143" s="73"/>
      <c r="O143" s="47">
        <v>54</v>
      </c>
      <c r="P143" s="54">
        <v>1</v>
      </c>
      <c r="Q143" s="54">
        <v>21</v>
      </c>
      <c r="R143" s="47">
        <f t="shared" si="59"/>
        <v>1</v>
      </c>
      <c r="S143" s="47" t="str">
        <f t="shared" si="60"/>
        <v>54_1</v>
      </c>
      <c r="T143" s="54">
        <v>2746</v>
      </c>
      <c r="U143" s="5"/>
      <c r="V143" s="47">
        <v>54</v>
      </c>
      <c r="W143" s="47">
        <f>W142+1</f>
        <v>2</v>
      </c>
      <c r="X143" s="54">
        <v>23</v>
      </c>
      <c r="Y143" s="47">
        <f t="shared" si="61"/>
        <v>2</v>
      </c>
      <c r="Z143" s="47" t="str">
        <f t="shared" si="62"/>
        <v>54_2</v>
      </c>
      <c r="AA143" s="54">
        <v>2884</v>
      </c>
      <c r="AB143" s="5"/>
      <c r="AC143" s="47">
        <v>54</v>
      </c>
      <c r="AD143" s="54">
        <v>2</v>
      </c>
      <c r="AE143" s="54">
        <v>23</v>
      </c>
      <c r="AF143" s="47">
        <f t="shared" si="63"/>
        <v>2</v>
      </c>
      <c r="AG143" s="47" t="str">
        <f t="shared" si="64"/>
        <v>54_2</v>
      </c>
      <c r="AH143" s="54">
        <v>2944</v>
      </c>
      <c r="AI143" s="73"/>
      <c r="AJ143" s="47">
        <v>54</v>
      </c>
      <c r="AK143" s="54">
        <v>2</v>
      </c>
      <c r="AL143" s="54">
        <v>23</v>
      </c>
      <c r="AM143" s="47">
        <f t="shared" si="65"/>
        <v>2</v>
      </c>
      <c r="AN143" s="47" t="str">
        <f t="shared" si="66"/>
        <v>54_2</v>
      </c>
      <c r="AO143" s="54">
        <v>3004</v>
      </c>
      <c r="AP143" s="466"/>
      <c r="AQ143" s="47">
        <v>54</v>
      </c>
      <c r="AR143" s="54">
        <v>2</v>
      </c>
      <c r="AS143" s="54">
        <v>23</v>
      </c>
      <c r="AT143" s="47">
        <f t="shared" si="67"/>
        <v>2</v>
      </c>
      <c r="AU143" s="47" t="str">
        <f t="shared" si="68"/>
        <v>54_2</v>
      </c>
      <c r="AV143" s="54">
        <v>3155</v>
      </c>
      <c r="AW143" s="466"/>
      <c r="AX143" s="47">
        <v>54</v>
      </c>
      <c r="AY143" s="54">
        <v>2</v>
      </c>
      <c r="AZ143" s="54">
        <v>23</v>
      </c>
      <c r="BA143" s="47">
        <f t="shared" si="69"/>
        <v>2</v>
      </c>
      <c r="BB143" s="47" t="str">
        <f t="shared" si="70"/>
        <v>54_2</v>
      </c>
      <c r="BC143" s="54">
        <v>3218</v>
      </c>
      <c r="BD143" s="466"/>
      <c r="BE143" s="47">
        <v>54</v>
      </c>
      <c r="BF143" s="54">
        <v>2</v>
      </c>
      <c r="BG143" s="54">
        <v>23</v>
      </c>
      <c r="BH143" s="47">
        <f t="shared" si="71"/>
        <v>2</v>
      </c>
      <c r="BI143" s="47" t="str">
        <f t="shared" si="72"/>
        <v>54_2</v>
      </c>
      <c r="BJ143" s="132">
        <v>3346</v>
      </c>
      <c r="BK143" s="132"/>
      <c r="BL143" s="47">
        <v>54</v>
      </c>
      <c r="BM143" s="54">
        <v>2</v>
      </c>
      <c r="BN143" s="54">
        <v>23</v>
      </c>
      <c r="BO143" s="47">
        <f t="shared" si="73"/>
        <v>2</v>
      </c>
      <c r="BP143" s="47" t="str">
        <f t="shared" si="74"/>
        <v>54_2</v>
      </c>
      <c r="BQ143" s="612">
        <v>3346.4928073502124</v>
      </c>
      <c r="BR143" s="610"/>
      <c r="BS143" s="47">
        <v>54</v>
      </c>
      <c r="BT143" s="54">
        <v>2</v>
      </c>
      <c r="BU143" s="54">
        <v>23</v>
      </c>
      <c r="BV143" s="47">
        <f t="shared" si="75"/>
        <v>2</v>
      </c>
      <c r="BW143" s="47" t="str">
        <f t="shared" si="76"/>
        <v>54_2</v>
      </c>
      <c r="BX143" s="612">
        <v>3379.9577354237144</v>
      </c>
      <c r="BY143" s="612"/>
      <c r="BZ143" s="47">
        <v>54</v>
      </c>
      <c r="CA143" s="54">
        <v>2</v>
      </c>
      <c r="CB143" s="54">
        <v>23</v>
      </c>
      <c r="CC143" s="47">
        <f t="shared" si="77"/>
        <v>2</v>
      </c>
      <c r="CD143" s="47" t="str">
        <f t="shared" si="78"/>
        <v>54_2</v>
      </c>
      <c r="CE143" s="612">
        <v>3456.0067844707478</v>
      </c>
      <c r="CF143" s="132"/>
      <c r="CG143" s="47">
        <v>54</v>
      </c>
      <c r="CH143" s="54">
        <v>2</v>
      </c>
      <c r="CI143" s="54">
        <v>23</v>
      </c>
      <c r="CJ143" s="47">
        <f t="shared" si="79"/>
        <v>2</v>
      </c>
      <c r="CK143" s="47" t="str">
        <f t="shared" si="80"/>
        <v>54_2</v>
      </c>
      <c r="CL143" s="132">
        <f t="shared" si="86"/>
        <v>3346.4928073502124</v>
      </c>
      <c r="CM143" s="132">
        <f t="shared" si="87"/>
        <v>3379.9577354237144</v>
      </c>
      <c r="CN143" s="132">
        <f t="shared" si="83"/>
        <v>3456.0067844707478</v>
      </c>
      <c r="CO143" s="132">
        <f t="shared" si="84"/>
        <v>3369.562692140883</v>
      </c>
      <c r="CP143" s="42">
        <f t="shared" si="85"/>
        <v>21.599760847056942</v>
      </c>
      <c r="CQ143" s="5"/>
      <c r="CR143" s="5"/>
      <c r="CS143" s="5"/>
      <c r="CT143" s="5"/>
      <c r="CU143" s="5"/>
      <c r="CV143" s="5"/>
      <c r="CW143" s="5"/>
      <c r="CX143" s="5"/>
      <c r="CY143" s="5"/>
      <c r="CZ143" s="5"/>
      <c r="DA143" s="5"/>
      <c r="DB143" s="5"/>
      <c r="DC143" s="5"/>
      <c r="DD143" s="5"/>
      <c r="DE143" s="5"/>
      <c r="DF143" s="5"/>
      <c r="DG143" s="6"/>
    </row>
    <row r="144" spans="1:111" x14ac:dyDescent="0.25">
      <c r="A144" s="47">
        <v>54</v>
      </c>
      <c r="B144" s="54">
        <v>2</v>
      </c>
      <c r="C144" s="54">
        <v>23</v>
      </c>
      <c r="D144" s="47">
        <f t="shared" si="81"/>
        <v>2</v>
      </c>
      <c r="E144" s="47" t="str">
        <f t="shared" si="82"/>
        <v>54_2</v>
      </c>
      <c r="F144" s="54">
        <v>2743</v>
      </c>
      <c r="G144" s="1"/>
      <c r="H144" s="47">
        <v>54</v>
      </c>
      <c r="I144" s="54">
        <v>2</v>
      </c>
      <c r="J144" s="54">
        <v>23</v>
      </c>
      <c r="K144" s="47">
        <f t="shared" si="57"/>
        <v>2</v>
      </c>
      <c r="L144" s="47" t="str">
        <f t="shared" si="58"/>
        <v>54_2</v>
      </c>
      <c r="M144" s="54">
        <v>2825</v>
      </c>
      <c r="N144" s="78"/>
      <c r="O144" s="47">
        <v>54</v>
      </c>
      <c r="P144" s="54">
        <v>2</v>
      </c>
      <c r="Q144" s="54">
        <v>23</v>
      </c>
      <c r="R144" s="47">
        <f t="shared" si="59"/>
        <v>2</v>
      </c>
      <c r="S144" s="47" t="str">
        <f t="shared" si="60"/>
        <v>54_2</v>
      </c>
      <c r="T144" s="54">
        <v>2884</v>
      </c>
      <c r="U144" s="5"/>
      <c r="V144" s="47">
        <v>54</v>
      </c>
      <c r="W144" s="47">
        <f>W143+1</f>
        <v>3</v>
      </c>
      <c r="X144" s="54">
        <v>25</v>
      </c>
      <c r="Y144" s="47">
        <f t="shared" si="61"/>
        <v>3</v>
      </c>
      <c r="Z144" s="47" t="str">
        <f t="shared" si="62"/>
        <v>54_3</v>
      </c>
      <c r="AA144" s="54">
        <v>3026</v>
      </c>
      <c r="AB144" s="5"/>
      <c r="AC144" s="47">
        <v>54</v>
      </c>
      <c r="AD144" s="54">
        <v>3</v>
      </c>
      <c r="AE144" s="54">
        <v>25</v>
      </c>
      <c r="AF144" s="47">
        <f t="shared" si="63"/>
        <v>3</v>
      </c>
      <c r="AG144" s="47" t="str">
        <f t="shared" si="64"/>
        <v>54_3</v>
      </c>
      <c r="AH144" s="54">
        <v>3086</v>
      </c>
      <c r="AI144" s="78"/>
      <c r="AJ144" s="47">
        <v>54</v>
      </c>
      <c r="AK144" s="54">
        <v>3</v>
      </c>
      <c r="AL144" s="54">
        <v>25</v>
      </c>
      <c r="AM144" s="47">
        <f t="shared" si="65"/>
        <v>3</v>
      </c>
      <c r="AN144" s="47" t="str">
        <f t="shared" si="66"/>
        <v>54_3</v>
      </c>
      <c r="AO144" s="54">
        <v>3148</v>
      </c>
      <c r="AP144" s="466"/>
      <c r="AQ144" s="47">
        <v>54</v>
      </c>
      <c r="AR144" s="54">
        <v>3</v>
      </c>
      <c r="AS144" s="54">
        <v>25</v>
      </c>
      <c r="AT144" s="47">
        <f t="shared" si="67"/>
        <v>3</v>
      </c>
      <c r="AU144" s="47" t="str">
        <f t="shared" si="68"/>
        <v>54_3</v>
      </c>
      <c r="AV144" s="54">
        <v>3305</v>
      </c>
      <c r="AW144" s="466"/>
      <c r="AX144" s="47">
        <v>54</v>
      </c>
      <c r="AY144" s="54">
        <v>3</v>
      </c>
      <c r="AZ144" s="54">
        <v>25</v>
      </c>
      <c r="BA144" s="47">
        <f t="shared" si="69"/>
        <v>3</v>
      </c>
      <c r="BB144" s="47" t="str">
        <f t="shared" si="70"/>
        <v>54_3</v>
      </c>
      <c r="BC144" s="54">
        <v>3371</v>
      </c>
      <c r="BD144" s="466"/>
      <c r="BE144" s="47">
        <v>54</v>
      </c>
      <c r="BF144" s="54">
        <v>3</v>
      </c>
      <c r="BG144" s="54">
        <v>25</v>
      </c>
      <c r="BH144" s="47">
        <f t="shared" si="71"/>
        <v>3</v>
      </c>
      <c r="BI144" s="47" t="str">
        <f t="shared" si="72"/>
        <v>54_3</v>
      </c>
      <c r="BJ144" s="132">
        <v>3506</v>
      </c>
      <c r="BK144" s="132"/>
      <c r="BL144" s="47">
        <v>54</v>
      </c>
      <c r="BM144" s="54">
        <v>3</v>
      </c>
      <c r="BN144" s="54">
        <v>25</v>
      </c>
      <c r="BO144" s="47">
        <f t="shared" si="73"/>
        <v>3</v>
      </c>
      <c r="BP144" s="47" t="str">
        <f t="shared" si="74"/>
        <v>54_3</v>
      </c>
      <c r="BQ144" s="612">
        <v>3506.2423818350117</v>
      </c>
      <c r="BR144" s="610"/>
      <c r="BS144" s="47">
        <v>54</v>
      </c>
      <c r="BT144" s="54">
        <v>3</v>
      </c>
      <c r="BU144" s="54">
        <v>25</v>
      </c>
      <c r="BV144" s="47">
        <f t="shared" si="75"/>
        <v>3</v>
      </c>
      <c r="BW144" s="47" t="str">
        <f t="shared" si="76"/>
        <v>54_3</v>
      </c>
      <c r="BX144" s="612">
        <v>3541.3048056533617</v>
      </c>
      <c r="BY144" s="612"/>
      <c r="BZ144" s="47">
        <v>54</v>
      </c>
      <c r="CA144" s="54">
        <v>3</v>
      </c>
      <c r="CB144" s="54">
        <v>25</v>
      </c>
      <c r="CC144" s="47">
        <f t="shared" si="77"/>
        <v>3</v>
      </c>
      <c r="CD144" s="47" t="str">
        <f t="shared" si="78"/>
        <v>54_3</v>
      </c>
      <c r="CE144" s="612">
        <v>3620.9841637805621</v>
      </c>
      <c r="CF144" s="132"/>
      <c r="CG144" s="47">
        <v>54</v>
      </c>
      <c r="CH144" s="54">
        <v>3</v>
      </c>
      <c r="CI144" s="54">
        <v>25</v>
      </c>
      <c r="CJ144" s="47">
        <f t="shared" si="79"/>
        <v>3</v>
      </c>
      <c r="CK144" s="47" t="str">
        <f t="shared" si="80"/>
        <v>54_3</v>
      </c>
      <c r="CL144" s="132">
        <f t="shared" si="86"/>
        <v>3506.2423818350117</v>
      </c>
      <c r="CM144" s="132">
        <f t="shared" si="87"/>
        <v>3541.3048056533617</v>
      </c>
      <c r="CN144" s="132">
        <f t="shared" si="83"/>
        <v>3620.9841637805621</v>
      </c>
      <c r="CO144" s="132">
        <f t="shared" si="84"/>
        <v>3530.4135402547868</v>
      </c>
      <c r="CP144" s="42">
        <f t="shared" si="85"/>
        <v>22.630856027274273</v>
      </c>
      <c r="CQ144" s="5"/>
      <c r="CR144" s="5"/>
      <c r="CS144" s="5"/>
      <c r="CT144" s="5"/>
      <c r="CU144" s="5"/>
      <c r="CV144" s="5"/>
      <c r="CW144" s="5"/>
      <c r="CX144" s="5"/>
      <c r="CY144" s="5"/>
      <c r="CZ144" s="5"/>
      <c r="DA144" s="5"/>
      <c r="DB144" s="5"/>
      <c r="DC144" s="5"/>
      <c r="DD144" s="5"/>
      <c r="DE144" s="5"/>
      <c r="DF144" s="5"/>
      <c r="DG144" s="6"/>
    </row>
    <row r="145" spans="1:111" x14ac:dyDescent="0.25">
      <c r="A145" s="47">
        <v>54</v>
      </c>
      <c r="B145" s="54">
        <v>3</v>
      </c>
      <c r="C145" s="54">
        <v>25</v>
      </c>
      <c r="D145" s="47">
        <f t="shared" si="81"/>
        <v>3</v>
      </c>
      <c r="E145" s="47" t="str">
        <f t="shared" si="82"/>
        <v>54_3</v>
      </c>
      <c r="F145" s="54">
        <v>2877</v>
      </c>
      <c r="G145" s="1"/>
      <c r="H145" s="47">
        <v>54</v>
      </c>
      <c r="I145" s="54">
        <v>3</v>
      </c>
      <c r="J145" s="54">
        <v>25</v>
      </c>
      <c r="K145" s="47">
        <f t="shared" ref="K145:K208" si="133">I145</f>
        <v>3</v>
      </c>
      <c r="L145" s="47" t="str">
        <f t="shared" ref="L145:L208" si="134">H145&amp;"_"&amp;K145</f>
        <v>54_3</v>
      </c>
      <c r="M145" s="54">
        <v>2963</v>
      </c>
      <c r="N145" s="78"/>
      <c r="O145" s="47">
        <v>54</v>
      </c>
      <c r="P145" s="54">
        <v>3</v>
      </c>
      <c r="Q145" s="54">
        <v>25</v>
      </c>
      <c r="R145" s="47">
        <f t="shared" ref="R145:R208" si="135">P145</f>
        <v>3</v>
      </c>
      <c r="S145" s="47" t="str">
        <f t="shared" ref="S145:S208" si="136">O145&amp;"_"&amp;R145</f>
        <v>54_3</v>
      </c>
      <c r="T145" s="54">
        <v>3026</v>
      </c>
      <c r="U145" s="5"/>
      <c r="V145" s="47">
        <v>54</v>
      </c>
      <c r="W145" s="47">
        <f>W144+1</f>
        <v>4</v>
      </c>
      <c r="X145" s="54">
        <v>27</v>
      </c>
      <c r="Y145" s="47">
        <f t="shared" ref="Y145:Y208" si="137">W145</f>
        <v>4</v>
      </c>
      <c r="Z145" s="47" t="str">
        <f t="shared" ref="Z145:Z208" si="138">V145&amp;"_"&amp;Y145</f>
        <v>54_4</v>
      </c>
      <c r="AA145" s="54">
        <v>3178</v>
      </c>
      <c r="AB145" s="5"/>
      <c r="AC145" s="47">
        <v>54</v>
      </c>
      <c r="AD145" s="54">
        <v>4</v>
      </c>
      <c r="AE145" s="54">
        <v>27</v>
      </c>
      <c r="AF145" s="47">
        <f t="shared" ref="AF145:AF208" si="139">AD145</f>
        <v>4</v>
      </c>
      <c r="AG145" s="47" t="str">
        <f t="shared" ref="AG145:AG208" si="140">AC145&amp;"_"&amp;AF145</f>
        <v>54_4</v>
      </c>
      <c r="AH145" s="54">
        <v>3241</v>
      </c>
      <c r="AI145" s="78"/>
      <c r="AJ145" s="47">
        <v>54</v>
      </c>
      <c r="AK145" s="54">
        <v>4</v>
      </c>
      <c r="AL145" s="54">
        <v>27</v>
      </c>
      <c r="AM145" s="47">
        <f t="shared" ref="AM145:AM208" si="141">AK145</f>
        <v>4</v>
      </c>
      <c r="AN145" s="47" t="str">
        <f t="shared" ref="AN145:AN208" si="142">AJ145&amp;"_"&amp;AM145</f>
        <v>54_4</v>
      </c>
      <c r="AO145" s="54">
        <v>3306</v>
      </c>
      <c r="AP145" s="466"/>
      <c r="AQ145" s="47">
        <v>54</v>
      </c>
      <c r="AR145" s="54">
        <v>4</v>
      </c>
      <c r="AS145" s="54">
        <v>27</v>
      </c>
      <c r="AT145" s="47">
        <f t="shared" ref="AT145:AT208" si="143">AR145</f>
        <v>4</v>
      </c>
      <c r="AU145" s="47" t="str">
        <f t="shared" ref="AU145:AU208" si="144">AQ145&amp;"_"&amp;AT145</f>
        <v>54_4</v>
      </c>
      <c r="AV145" s="54">
        <v>3471</v>
      </c>
      <c r="AW145" s="466"/>
      <c r="AX145" s="47">
        <v>54</v>
      </c>
      <c r="AY145" s="54">
        <v>4</v>
      </c>
      <c r="AZ145" s="54">
        <v>27</v>
      </c>
      <c r="BA145" s="47">
        <f t="shared" ref="BA145:BA208" si="145">AY145</f>
        <v>4</v>
      </c>
      <c r="BB145" s="47" t="str">
        <f t="shared" ref="BB145:BB208" si="146">AX145&amp;"_"&amp;BA145</f>
        <v>54_4</v>
      </c>
      <c r="BC145" s="54">
        <v>3541</v>
      </c>
      <c r="BD145" s="466"/>
      <c r="BE145" s="47">
        <v>54</v>
      </c>
      <c r="BF145" s="54">
        <v>4</v>
      </c>
      <c r="BG145" s="54">
        <v>27</v>
      </c>
      <c r="BH145" s="47">
        <f t="shared" ref="BH145:BH208" si="147">BF145</f>
        <v>4</v>
      </c>
      <c r="BI145" s="47" t="str">
        <f t="shared" ref="BI145:BI208" si="148">BE145&amp;"_"&amp;BH145</f>
        <v>54_4</v>
      </c>
      <c r="BJ145" s="132">
        <v>3682</v>
      </c>
      <c r="BK145" s="132"/>
      <c r="BL145" s="47">
        <v>54</v>
      </c>
      <c r="BM145" s="54">
        <v>4</v>
      </c>
      <c r="BN145" s="54">
        <v>27</v>
      </c>
      <c r="BO145" s="47">
        <f t="shared" ref="BO145:BO208" si="149">BM145</f>
        <v>4</v>
      </c>
      <c r="BP145" s="47" t="str">
        <f t="shared" ref="BP145:BP208" si="150">BL145&amp;"_"&amp;BO145</f>
        <v>54_4</v>
      </c>
      <c r="BQ145" s="612">
        <v>3682.2203635603178</v>
      </c>
      <c r="BR145" s="610"/>
      <c r="BS145" s="47">
        <v>54</v>
      </c>
      <c r="BT145" s="54">
        <v>4</v>
      </c>
      <c r="BU145" s="54">
        <v>27</v>
      </c>
      <c r="BV145" s="47">
        <f t="shared" ref="BV145:BV208" si="151">BT145</f>
        <v>4</v>
      </c>
      <c r="BW145" s="47" t="str">
        <f t="shared" ref="BW145:BW208" si="152">BS145&amp;"_"&amp;BV145</f>
        <v>54_4</v>
      </c>
      <c r="BX145" s="612">
        <v>3719.042567195921</v>
      </c>
      <c r="BY145" s="612"/>
      <c r="BZ145" s="47">
        <v>54</v>
      </c>
      <c r="CA145" s="54">
        <v>4</v>
      </c>
      <c r="CB145" s="54">
        <v>27</v>
      </c>
      <c r="CC145" s="47">
        <f t="shared" ref="CC145:CC208" si="153">CA145</f>
        <v>4</v>
      </c>
      <c r="CD145" s="47" t="str">
        <f t="shared" ref="CD145:CD208" si="154">BZ145&amp;"_"&amp;CC145</f>
        <v>54_4</v>
      </c>
      <c r="CE145" s="612">
        <v>3802.7210249578293</v>
      </c>
      <c r="CF145" s="132"/>
      <c r="CG145" s="47">
        <v>54</v>
      </c>
      <c r="CH145" s="54">
        <v>4</v>
      </c>
      <c r="CI145" s="54">
        <v>27</v>
      </c>
      <c r="CJ145" s="47">
        <f t="shared" ref="CJ145:CJ208" si="155">CH145</f>
        <v>4</v>
      </c>
      <c r="CK145" s="47" t="str">
        <f t="shared" ref="CK145:CK208" si="156">CG145&amp;"_"&amp;CJ145</f>
        <v>54_4</v>
      </c>
      <c r="CL145" s="132">
        <f t="shared" si="86"/>
        <v>3682.2203635603178</v>
      </c>
      <c r="CM145" s="132">
        <f t="shared" si="87"/>
        <v>3719.042567195921</v>
      </c>
      <c r="CN145" s="132">
        <f t="shared" si="83"/>
        <v>3802.7210249578293</v>
      </c>
      <c r="CO145" s="132">
        <f t="shared" si="84"/>
        <v>3707.6046701916116</v>
      </c>
      <c r="CP145" s="42">
        <f t="shared" si="85"/>
        <v>23.766696603792383</v>
      </c>
      <c r="CQ145" s="5"/>
      <c r="CR145" s="5"/>
      <c r="CS145" s="5"/>
      <c r="CT145" s="5"/>
      <c r="CU145" s="5"/>
      <c r="CV145" s="5"/>
      <c r="CW145" s="5"/>
      <c r="CX145" s="5"/>
      <c r="CY145" s="5"/>
      <c r="CZ145" s="5"/>
      <c r="DA145" s="5"/>
      <c r="DB145" s="5"/>
      <c r="DC145" s="5"/>
      <c r="DD145" s="5"/>
      <c r="DE145" s="5"/>
      <c r="DF145" s="5"/>
      <c r="DG145" s="6"/>
    </row>
    <row r="146" spans="1:111" x14ac:dyDescent="0.25">
      <c r="A146" s="47">
        <v>55</v>
      </c>
      <c r="B146" s="54">
        <v>0</v>
      </c>
      <c r="C146" s="54">
        <v>26</v>
      </c>
      <c r="D146" s="47">
        <f t="shared" ref="D146:D209" si="157">B146</f>
        <v>0</v>
      </c>
      <c r="E146" s="47" t="str">
        <f t="shared" ref="E146:E209" si="158">A146&amp;"_"&amp;D146</f>
        <v>55_0</v>
      </c>
      <c r="F146" s="54">
        <v>2949</v>
      </c>
      <c r="G146" s="1"/>
      <c r="H146" s="47">
        <v>55</v>
      </c>
      <c r="I146" s="54">
        <v>0</v>
      </c>
      <c r="J146" s="54">
        <v>26</v>
      </c>
      <c r="K146" s="47">
        <f t="shared" si="133"/>
        <v>0</v>
      </c>
      <c r="L146" s="47" t="str">
        <f t="shared" si="134"/>
        <v>55_0</v>
      </c>
      <c r="M146" s="54">
        <v>3037</v>
      </c>
      <c r="N146" s="78"/>
      <c r="O146" s="47">
        <v>55</v>
      </c>
      <c r="P146" s="54">
        <v>0</v>
      </c>
      <c r="Q146" s="54">
        <v>26</v>
      </c>
      <c r="R146" s="47">
        <f t="shared" si="135"/>
        <v>0</v>
      </c>
      <c r="S146" s="47" t="str">
        <f t="shared" si="136"/>
        <v>55_0</v>
      </c>
      <c r="T146" s="54">
        <v>3101</v>
      </c>
      <c r="U146" s="5"/>
      <c r="V146" s="47">
        <v>55</v>
      </c>
      <c r="W146" s="54">
        <v>1</v>
      </c>
      <c r="X146" s="54">
        <v>28</v>
      </c>
      <c r="Y146" s="47">
        <f t="shared" si="137"/>
        <v>1</v>
      </c>
      <c r="Z146" s="47" t="str">
        <f t="shared" si="138"/>
        <v>55_1</v>
      </c>
      <c r="AA146" s="54">
        <v>3245</v>
      </c>
      <c r="AB146" s="5"/>
      <c r="AC146" s="47">
        <v>55</v>
      </c>
      <c r="AD146" s="54">
        <v>1</v>
      </c>
      <c r="AE146" s="54">
        <v>28</v>
      </c>
      <c r="AF146" s="47">
        <f t="shared" si="139"/>
        <v>1</v>
      </c>
      <c r="AG146" s="47" t="str">
        <f t="shared" si="140"/>
        <v>55_1</v>
      </c>
      <c r="AH146" s="54">
        <v>3310</v>
      </c>
      <c r="AI146" s="78"/>
      <c r="AJ146" s="47">
        <v>55</v>
      </c>
      <c r="AK146" s="54">
        <v>1</v>
      </c>
      <c r="AL146" s="54">
        <v>28</v>
      </c>
      <c r="AM146" s="47">
        <f t="shared" si="141"/>
        <v>1</v>
      </c>
      <c r="AN146" s="47" t="str">
        <f t="shared" si="142"/>
        <v>55_1</v>
      </c>
      <c r="AO146" s="54">
        <v>3376</v>
      </c>
      <c r="AP146" s="466"/>
      <c r="AQ146" s="47">
        <v>55</v>
      </c>
      <c r="AR146" s="54">
        <v>1</v>
      </c>
      <c r="AS146" s="54">
        <v>28</v>
      </c>
      <c r="AT146" s="47">
        <f t="shared" si="143"/>
        <v>1</v>
      </c>
      <c r="AU146" s="47" t="str">
        <f t="shared" si="144"/>
        <v>55_1</v>
      </c>
      <c r="AV146" s="54">
        <v>3545</v>
      </c>
      <c r="AW146" s="466"/>
      <c r="AX146" s="47">
        <v>55</v>
      </c>
      <c r="AY146" s="54">
        <v>1</v>
      </c>
      <c r="AZ146" s="54">
        <v>28</v>
      </c>
      <c r="BA146" s="47">
        <f t="shared" si="145"/>
        <v>1</v>
      </c>
      <c r="BB146" s="47" t="str">
        <f t="shared" si="146"/>
        <v>55_1</v>
      </c>
      <c r="BC146" s="54">
        <v>3616</v>
      </c>
      <c r="BD146" s="466"/>
      <c r="BE146" s="47">
        <v>55</v>
      </c>
      <c r="BF146" s="54">
        <v>1</v>
      </c>
      <c r="BG146" s="54">
        <v>28</v>
      </c>
      <c r="BH146" s="47">
        <f t="shared" si="147"/>
        <v>1</v>
      </c>
      <c r="BI146" s="47" t="str">
        <f t="shared" si="148"/>
        <v>55_1</v>
      </c>
      <c r="BJ146" s="132">
        <v>3760</v>
      </c>
      <c r="BK146" s="132"/>
      <c r="BL146" s="47">
        <v>55</v>
      </c>
      <c r="BM146" s="54">
        <v>1</v>
      </c>
      <c r="BN146" s="54">
        <v>28</v>
      </c>
      <c r="BO146" s="47">
        <f t="shared" si="149"/>
        <v>1</v>
      </c>
      <c r="BP146" s="47" t="str">
        <f t="shared" si="150"/>
        <v>55_1</v>
      </c>
      <c r="BQ146" s="612">
        <v>3760.2214149196411</v>
      </c>
      <c r="BR146" s="610"/>
      <c r="BS146" s="47">
        <v>55</v>
      </c>
      <c r="BT146" s="54">
        <v>1</v>
      </c>
      <c r="BU146" s="54">
        <v>28</v>
      </c>
      <c r="BV146" s="47">
        <f t="shared" si="151"/>
        <v>1</v>
      </c>
      <c r="BW146" s="47" t="str">
        <f t="shared" si="152"/>
        <v>55_1</v>
      </c>
      <c r="BX146" s="612">
        <v>3797.8236290688374</v>
      </c>
      <c r="BY146" s="612"/>
      <c r="BZ146" s="47">
        <v>55</v>
      </c>
      <c r="CA146" s="54">
        <v>1</v>
      </c>
      <c r="CB146" s="54">
        <v>28</v>
      </c>
      <c r="CC146" s="47">
        <f t="shared" si="153"/>
        <v>1</v>
      </c>
      <c r="CD146" s="47" t="str">
        <f t="shared" si="154"/>
        <v>55_1</v>
      </c>
      <c r="CE146" s="612">
        <v>3883.274660722886</v>
      </c>
      <c r="CF146" s="132"/>
      <c r="CG146" s="47">
        <v>55</v>
      </c>
      <c r="CH146" s="54">
        <v>1</v>
      </c>
      <c r="CI146" s="54">
        <v>28</v>
      </c>
      <c r="CJ146" s="47">
        <f t="shared" si="155"/>
        <v>1</v>
      </c>
      <c r="CK146" s="47" t="str">
        <f t="shared" si="156"/>
        <v>55_1</v>
      </c>
      <c r="CL146" s="132">
        <f t="shared" si="86"/>
        <v>3760.2214149196411</v>
      </c>
      <c r="CM146" s="132">
        <f t="shared" si="87"/>
        <v>3797.8236290688374</v>
      </c>
      <c r="CN146" s="132">
        <f t="shared" ref="CN146:CN209" si="159">INDEX($CE$17:$CE$244,MATCH($CK146,$CD$17:$CD$244,0))</f>
        <v>3883.274660722886</v>
      </c>
      <c r="CO146" s="132">
        <f t="shared" ref="CO146:CO209" si="160">$D$6*CL146+$D$7*CM146+$D$8*CN146</f>
        <v>3786.1434412987437</v>
      </c>
      <c r="CP146" s="42">
        <f t="shared" ref="CP146:CP209" si="161">CO146/$D$11</f>
        <v>24.270150264735538</v>
      </c>
      <c r="CQ146" s="5"/>
      <c r="CR146" s="5"/>
      <c r="CS146" s="5"/>
      <c r="CT146" s="5"/>
      <c r="CU146" s="5"/>
      <c r="CV146" s="5"/>
      <c r="CW146" s="5"/>
      <c r="CX146" s="5"/>
      <c r="CY146" s="5"/>
      <c r="CZ146" s="5"/>
      <c r="DA146" s="5"/>
      <c r="DB146" s="5"/>
      <c r="DC146" s="5"/>
      <c r="DD146" s="5"/>
      <c r="DE146" s="5"/>
      <c r="DF146" s="5"/>
      <c r="DG146" s="6"/>
    </row>
    <row r="147" spans="1:111" x14ac:dyDescent="0.25">
      <c r="A147" s="47">
        <v>55</v>
      </c>
      <c r="B147" s="54">
        <v>1</v>
      </c>
      <c r="C147" s="54">
        <v>28</v>
      </c>
      <c r="D147" s="47">
        <f t="shared" si="157"/>
        <v>1</v>
      </c>
      <c r="E147" s="47" t="str">
        <f t="shared" si="158"/>
        <v>55_1</v>
      </c>
      <c r="F147" s="54">
        <v>3086</v>
      </c>
      <c r="G147" s="1"/>
      <c r="H147" s="47">
        <v>55</v>
      </c>
      <c r="I147" s="54">
        <v>1</v>
      </c>
      <c r="J147" s="54">
        <v>28</v>
      </c>
      <c r="K147" s="47">
        <f t="shared" si="133"/>
        <v>1</v>
      </c>
      <c r="L147" s="47" t="str">
        <f t="shared" si="134"/>
        <v>55_1</v>
      </c>
      <c r="M147" s="54">
        <v>3178</v>
      </c>
      <c r="N147" s="78"/>
      <c r="O147" s="47">
        <v>55</v>
      </c>
      <c r="P147" s="54">
        <v>1</v>
      </c>
      <c r="Q147" s="54">
        <v>28</v>
      </c>
      <c r="R147" s="47">
        <f t="shared" si="135"/>
        <v>1</v>
      </c>
      <c r="S147" s="47" t="str">
        <f t="shared" si="136"/>
        <v>55_1</v>
      </c>
      <c r="T147" s="54">
        <v>3245</v>
      </c>
      <c r="U147" s="5"/>
      <c r="V147" s="47">
        <v>55</v>
      </c>
      <c r="W147" s="47">
        <f t="shared" ref="W147:W157" si="162">W146+1</f>
        <v>2</v>
      </c>
      <c r="X147" s="54">
        <v>30</v>
      </c>
      <c r="Y147" s="47">
        <f t="shared" si="137"/>
        <v>2</v>
      </c>
      <c r="Z147" s="47" t="str">
        <f t="shared" si="138"/>
        <v>55_2</v>
      </c>
      <c r="AA147" s="54">
        <v>3396</v>
      </c>
      <c r="AB147" s="5"/>
      <c r="AC147" s="47">
        <v>55</v>
      </c>
      <c r="AD147" s="47">
        <f t="shared" ref="AD147:AD157" si="163">AD146+1</f>
        <v>2</v>
      </c>
      <c r="AE147" s="54">
        <v>30</v>
      </c>
      <c r="AF147" s="47">
        <f t="shared" si="139"/>
        <v>2</v>
      </c>
      <c r="AG147" s="47" t="str">
        <f t="shared" si="140"/>
        <v>55_2</v>
      </c>
      <c r="AH147" s="54">
        <v>3464</v>
      </c>
      <c r="AI147" s="78"/>
      <c r="AJ147" s="47">
        <v>55</v>
      </c>
      <c r="AK147" s="47">
        <f t="shared" ref="AK147:AK157" si="164">AK146+1</f>
        <v>2</v>
      </c>
      <c r="AL147" s="54">
        <v>30</v>
      </c>
      <c r="AM147" s="47">
        <f t="shared" si="141"/>
        <v>2</v>
      </c>
      <c r="AN147" s="47" t="str">
        <f t="shared" si="142"/>
        <v>55_2</v>
      </c>
      <c r="AO147" s="54">
        <v>3533</v>
      </c>
      <c r="AP147" s="466"/>
      <c r="AQ147" s="47">
        <v>55</v>
      </c>
      <c r="AR147" s="47">
        <f t="shared" ref="AR147:AR157" si="165">AR146+1</f>
        <v>2</v>
      </c>
      <c r="AS147" s="54">
        <v>30</v>
      </c>
      <c r="AT147" s="47">
        <f t="shared" si="143"/>
        <v>2</v>
      </c>
      <c r="AU147" s="47" t="str">
        <f t="shared" si="144"/>
        <v>55_2</v>
      </c>
      <c r="AV147" s="54">
        <v>3710</v>
      </c>
      <c r="AW147" s="466"/>
      <c r="AX147" s="47">
        <v>55</v>
      </c>
      <c r="AY147" s="47">
        <f t="shared" ref="AY147:AY157" si="166">AY146+1</f>
        <v>2</v>
      </c>
      <c r="AZ147" s="54">
        <v>30</v>
      </c>
      <c r="BA147" s="47">
        <f t="shared" si="145"/>
        <v>2</v>
      </c>
      <c r="BB147" s="47" t="str">
        <f t="shared" si="146"/>
        <v>55_2</v>
      </c>
      <c r="BC147" s="54">
        <v>3784</v>
      </c>
      <c r="BD147" s="466"/>
      <c r="BE147" s="47">
        <v>55</v>
      </c>
      <c r="BF147" s="47">
        <f t="shared" ref="BF147:BF157" si="167">BF146+1</f>
        <v>2</v>
      </c>
      <c r="BG147" s="54">
        <v>30</v>
      </c>
      <c r="BH147" s="47">
        <f t="shared" si="147"/>
        <v>2</v>
      </c>
      <c r="BI147" s="47" t="str">
        <f t="shared" si="148"/>
        <v>55_2</v>
      </c>
      <c r="BJ147" s="132">
        <v>3935</v>
      </c>
      <c r="BK147" s="132"/>
      <c r="BL147" s="47">
        <v>55</v>
      </c>
      <c r="BM147" s="47">
        <f t="shared" ref="BM147:BM157" si="168">BM146+1</f>
        <v>2</v>
      </c>
      <c r="BN147" s="54">
        <v>30</v>
      </c>
      <c r="BO147" s="47">
        <f t="shared" si="149"/>
        <v>2</v>
      </c>
      <c r="BP147" s="47" t="str">
        <f t="shared" si="150"/>
        <v>55_2</v>
      </c>
      <c r="BQ147" s="612">
        <v>3935.2481643112988</v>
      </c>
      <c r="BR147" s="610"/>
      <c r="BS147" s="47">
        <v>55</v>
      </c>
      <c r="BT147" s="47">
        <f t="shared" ref="BT147:BT157" si="169">BT146+1</f>
        <v>2</v>
      </c>
      <c r="BU147" s="54">
        <v>30</v>
      </c>
      <c r="BV147" s="47">
        <f t="shared" si="151"/>
        <v>2</v>
      </c>
      <c r="BW147" s="47" t="str">
        <f t="shared" si="152"/>
        <v>55_2</v>
      </c>
      <c r="BX147" s="612">
        <v>3974.6006459544119</v>
      </c>
      <c r="BY147" s="612"/>
      <c r="BZ147" s="47">
        <v>55</v>
      </c>
      <c r="CA147" s="47">
        <f t="shared" ref="CA147:CA157" si="170">CA146+1</f>
        <v>2</v>
      </c>
      <c r="CB147" s="54">
        <v>30</v>
      </c>
      <c r="CC147" s="47">
        <f t="shared" si="153"/>
        <v>2</v>
      </c>
      <c r="CD147" s="47" t="str">
        <f t="shared" si="154"/>
        <v>55_2</v>
      </c>
      <c r="CE147" s="612">
        <v>4064.029160488386</v>
      </c>
      <c r="CF147" s="132"/>
      <c r="CG147" s="47">
        <v>55</v>
      </c>
      <c r="CH147" s="47">
        <f t="shared" ref="CH147:CH157" si="171">CH146+1</f>
        <v>2</v>
      </c>
      <c r="CI147" s="54">
        <v>30</v>
      </c>
      <c r="CJ147" s="47">
        <f t="shared" si="155"/>
        <v>2</v>
      </c>
      <c r="CK147" s="47" t="str">
        <f t="shared" si="156"/>
        <v>55_2</v>
      </c>
      <c r="CL147" s="132">
        <f t="shared" ref="CL147:CL210" si="172">INDEX($BQ$17:$BQ$244,MATCH($CK147,$BP$17:$BP$244,0))</f>
        <v>3935.2481643112988</v>
      </c>
      <c r="CM147" s="132">
        <f t="shared" ref="CM147:CM210" si="173">INDEX($BX$17:$BX$244,MATCH($CK147,$BW$17:$BW$244,0))</f>
        <v>3974.6006459544119</v>
      </c>
      <c r="CN147" s="132">
        <f t="shared" si="159"/>
        <v>4064.029160488386</v>
      </c>
      <c r="CO147" s="132">
        <f t="shared" si="160"/>
        <v>3962.3767813440199</v>
      </c>
      <c r="CP147" s="42">
        <f t="shared" si="161"/>
        <v>25.399851162461665</v>
      </c>
      <c r="CQ147" s="5"/>
      <c r="CR147" s="5"/>
      <c r="CS147" s="5"/>
      <c r="CT147" s="5"/>
      <c r="CU147" s="5"/>
      <c r="CV147" s="5"/>
      <c r="CW147" s="5"/>
      <c r="CX147" s="5"/>
      <c r="CY147" s="5"/>
      <c r="CZ147" s="5"/>
      <c r="DA147" s="5"/>
      <c r="DB147" s="5"/>
      <c r="DC147" s="5"/>
      <c r="DD147" s="5"/>
      <c r="DE147" s="5"/>
      <c r="DF147" s="5"/>
      <c r="DG147" s="6"/>
    </row>
    <row r="148" spans="1:111" x14ac:dyDescent="0.25">
      <c r="A148" s="47">
        <v>55</v>
      </c>
      <c r="B148" s="54">
        <v>2</v>
      </c>
      <c r="C148" s="54">
        <v>30</v>
      </c>
      <c r="D148" s="47">
        <f t="shared" si="157"/>
        <v>2</v>
      </c>
      <c r="E148" s="47" t="str">
        <f t="shared" si="158"/>
        <v>55_2</v>
      </c>
      <c r="F148" s="54">
        <v>3229</v>
      </c>
      <c r="G148" s="1"/>
      <c r="H148" s="47">
        <v>55</v>
      </c>
      <c r="I148" s="54">
        <v>2</v>
      </c>
      <c r="J148" s="54">
        <v>30</v>
      </c>
      <c r="K148" s="47">
        <f t="shared" si="133"/>
        <v>2</v>
      </c>
      <c r="L148" s="47" t="str">
        <f t="shared" si="134"/>
        <v>55_2</v>
      </c>
      <c r="M148" s="54">
        <v>3326</v>
      </c>
      <c r="N148" s="78"/>
      <c r="O148" s="47">
        <v>55</v>
      </c>
      <c r="P148" s="54">
        <v>2</v>
      </c>
      <c r="Q148" s="54">
        <v>30</v>
      </c>
      <c r="R148" s="47">
        <f t="shared" si="135"/>
        <v>2</v>
      </c>
      <c r="S148" s="47" t="str">
        <f t="shared" si="136"/>
        <v>55_2</v>
      </c>
      <c r="T148" s="54">
        <v>3396</v>
      </c>
      <c r="U148" s="5"/>
      <c r="V148" s="47">
        <v>55</v>
      </c>
      <c r="W148" s="47">
        <f t="shared" si="162"/>
        <v>3</v>
      </c>
      <c r="X148" s="54">
        <v>32</v>
      </c>
      <c r="Y148" s="47">
        <f t="shared" si="137"/>
        <v>3</v>
      </c>
      <c r="Z148" s="47" t="str">
        <f t="shared" si="138"/>
        <v>55_3</v>
      </c>
      <c r="AA148" s="54">
        <v>3538</v>
      </c>
      <c r="AB148" s="5"/>
      <c r="AC148" s="47">
        <v>55</v>
      </c>
      <c r="AD148" s="47">
        <f t="shared" si="163"/>
        <v>3</v>
      </c>
      <c r="AE148" s="54">
        <v>32</v>
      </c>
      <c r="AF148" s="47">
        <f t="shared" si="139"/>
        <v>3</v>
      </c>
      <c r="AG148" s="47" t="str">
        <f t="shared" si="140"/>
        <v>55_3</v>
      </c>
      <c r="AH148" s="54">
        <v>3609</v>
      </c>
      <c r="AI148" s="78"/>
      <c r="AJ148" s="47">
        <v>55</v>
      </c>
      <c r="AK148" s="47">
        <f t="shared" si="164"/>
        <v>3</v>
      </c>
      <c r="AL148" s="54">
        <v>32</v>
      </c>
      <c r="AM148" s="47">
        <f t="shared" si="141"/>
        <v>3</v>
      </c>
      <c r="AN148" s="47" t="str">
        <f t="shared" si="142"/>
        <v>55_3</v>
      </c>
      <c r="AO148" s="54">
        <v>3681</v>
      </c>
      <c r="AP148" s="466"/>
      <c r="AQ148" s="47">
        <v>55</v>
      </c>
      <c r="AR148" s="47">
        <f t="shared" si="165"/>
        <v>3</v>
      </c>
      <c r="AS148" s="54">
        <v>32</v>
      </c>
      <c r="AT148" s="47">
        <f t="shared" si="143"/>
        <v>3</v>
      </c>
      <c r="AU148" s="47" t="str">
        <f t="shared" si="144"/>
        <v>55_3</v>
      </c>
      <c r="AV148" s="54">
        <v>3865</v>
      </c>
      <c r="AW148" s="466"/>
      <c r="AX148" s="47">
        <v>55</v>
      </c>
      <c r="AY148" s="47">
        <f t="shared" si="166"/>
        <v>3</v>
      </c>
      <c r="AZ148" s="54">
        <v>32</v>
      </c>
      <c r="BA148" s="47">
        <f t="shared" si="145"/>
        <v>3</v>
      </c>
      <c r="BB148" s="47" t="str">
        <f t="shared" si="146"/>
        <v>55_3</v>
      </c>
      <c r="BC148" s="54">
        <v>3942</v>
      </c>
      <c r="BD148" s="466"/>
      <c r="BE148" s="47">
        <v>55</v>
      </c>
      <c r="BF148" s="47">
        <f t="shared" si="167"/>
        <v>3</v>
      </c>
      <c r="BG148" s="54">
        <v>32</v>
      </c>
      <c r="BH148" s="47">
        <f t="shared" si="147"/>
        <v>3</v>
      </c>
      <c r="BI148" s="47" t="str">
        <f t="shared" si="148"/>
        <v>55_3</v>
      </c>
      <c r="BJ148" s="132">
        <v>4100</v>
      </c>
      <c r="BK148" s="132"/>
      <c r="BL148" s="47">
        <v>55</v>
      </c>
      <c r="BM148" s="47">
        <f t="shared" si="168"/>
        <v>3</v>
      </c>
      <c r="BN148" s="54">
        <v>32</v>
      </c>
      <c r="BO148" s="47">
        <f t="shared" si="149"/>
        <v>3</v>
      </c>
      <c r="BP148" s="47" t="str">
        <f t="shared" si="150"/>
        <v>55_3</v>
      </c>
      <c r="BQ148" s="612">
        <v>4099.8113580327999</v>
      </c>
      <c r="BR148" s="610"/>
      <c r="BS148" s="47">
        <v>55</v>
      </c>
      <c r="BT148" s="47">
        <f t="shared" si="169"/>
        <v>3</v>
      </c>
      <c r="BU148" s="54">
        <v>32</v>
      </c>
      <c r="BV148" s="47">
        <f t="shared" si="151"/>
        <v>3</v>
      </c>
      <c r="BW148" s="47" t="str">
        <f t="shared" si="152"/>
        <v>55_3</v>
      </c>
      <c r="BX148" s="612">
        <v>4140.8094716131282</v>
      </c>
      <c r="BY148" s="612"/>
      <c r="BZ148" s="47">
        <v>55</v>
      </c>
      <c r="CA148" s="47">
        <f t="shared" si="170"/>
        <v>3</v>
      </c>
      <c r="CB148" s="54">
        <v>32</v>
      </c>
      <c r="CC148" s="47">
        <f t="shared" si="153"/>
        <v>3</v>
      </c>
      <c r="CD148" s="47" t="str">
        <f t="shared" si="154"/>
        <v>55_3</v>
      </c>
      <c r="CE148" s="612">
        <v>4233.9776847244229</v>
      </c>
      <c r="CF148" s="132"/>
      <c r="CG148" s="47">
        <v>55</v>
      </c>
      <c r="CH148" s="47">
        <f t="shared" si="171"/>
        <v>3</v>
      </c>
      <c r="CI148" s="54">
        <v>32</v>
      </c>
      <c r="CJ148" s="47">
        <f t="shared" si="155"/>
        <v>3</v>
      </c>
      <c r="CK148" s="47" t="str">
        <f t="shared" si="156"/>
        <v>55_3</v>
      </c>
      <c r="CL148" s="132">
        <f t="shared" si="172"/>
        <v>4099.8113580327999</v>
      </c>
      <c r="CM148" s="132">
        <f t="shared" si="173"/>
        <v>4140.8094716131282</v>
      </c>
      <c r="CN148" s="132">
        <f t="shared" si="159"/>
        <v>4233.9776847244229</v>
      </c>
      <c r="CO148" s="132">
        <f t="shared" si="160"/>
        <v>4128.0744325822379</v>
      </c>
      <c r="CP148" s="42">
        <f t="shared" si="161"/>
        <v>26.462015593475883</v>
      </c>
      <c r="CQ148" s="5"/>
      <c r="CR148" s="5"/>
      <c r="CS148" s="5"/>
      <c r="CT148" s="5"/>
      <c r="CU148" s="5"/>
      <c r="CV148" s="5"/>
      <c r="CW148" s="5"/>
      <c r="CX148" s="5"/>
      <c r="CY148" s="5"/>
      <c r="CZ148" s="5"/>
      <c r="DA148" s="5"/>
      <c r="DB148" s="5"/>
      <c r="DC148" s="5"/>
      <c r="DD148" s="5"/>
      <c r="DE148" s="5"/>
      <c r="DF148" s="5"/>
      <c r="DG148" s="6"/>
    </row>
    <row r="149" spans="1:111" x14ac:dyDescent="0.25">
      <c r="A149" s="47">
        <v>55</v>
      </c>
      <c r="B149" s="54">
        <v>3</v>
      </c>
      <c r="C149" s="54">
        <v>32</v>
      </c>
      <c r="D149" s="47">
        <f t="shared" si="157"/>
        <v>3</v>
      </c>
      <c r="E149" s="47" t="str">
        <f t="shared" si="158"/>
        <v>55_3</v>
      </c>
      <c r="F149" s="54">
        <v>3364</v>
      </c>
      <c r="G149" s="1"/>
      <c r="H149" s="47">
        <v>55</v>
      </c>
      <c r="I149" s="54">
        <v>3</v>
      </c>
      <c r="J149" s="54">
        <v>32</v>
      </c>
      <c r="K149" s="47">
        <f t="shared" si="133"/>
        <v>3</v>
      </c>
      <c r="L149" s="47" t="str">
        <f t="shared" si="134"/>
        <v>55_3</v>
      </c>
      <c r="M149" s="54">
        <v>3465</v>
      </c>
      <c r="N149" s="78"/>
      <c r="O149" s="47">
        <v>55</v>
      </c>
      <c r="P149" s="54">
        <v>3</v>
      </c>
      <c r="Q149" s="54">
        <v>32</v>
      </c>
      <c r="R149" s="47">
        <f t="shared" si="135"/>
        <v>3</v>
      </c>
      <c r="S149" s="47" t="str">
        <f t="shared" si="136"/>
        <v>55_3</v>
      </c>
      <c r="T149" s="54">
        <v>3538</v>
      </c>
      <c r="U149" s="5"/>
      <c r="V149" s="47">
        <v>55</v>
      </c>
      <c r="W149" s="47">
        <f t="shared" si="162"/>
        <v>4</v>
      </c>
      <c r="X149" s="54">
        <v>34</v>
      </c>
      <c r="Y149" s="47">
        <f t="shared" si="137"/>
        <v>4</v>
      </c>
      <c r="Z149" s="47" t="str">
        <f t="shared" si="138"/>
        <v>55_4</v>
      </c>
      <c r="AA149" s="54">
        <v>3686</v>
      </c>
      <c r="AB149" s="5"/>
      <c r="AC149" s="47">
        <v>55</v>
      </c>
      <c r="AD149" s="47">
        <f t="shared" si="163"/>
        <v>4</v>
      </c>
      <c r="AE149" s="54">
        <v>34</v>
      </c>
      <c r="AF149" s="47">
        <f t="shared" si="139"/>
        <v>4</v>
      </c>
      <c r="AG149" s="47" t="str">
        <f t="shared" si="140"/>
        <v>55_4</v>
      </c>
      <c r="AH149" s="54">
        <v>3760</v>
      </c>
      <c r="AI149" s="78"/>
      <c r="AJ149" s="47">
        <v>55</v>
      </c>
      <c r="AK149" s="47">
        <f t="shared" si="164"/>
        <v>4</v>
      </c>
      <c r="AL149" s="54">
        <v>34</v>
      </c>
      <c r="AM149" s="47">
        <f t="shared" si="141"/>
        <v>4</v>
      </c>
      <c r="AN149" s="47" t="str">
        <f t="shared" si="142"/>
        <v>55_4</v>
      </c>
      <c r="AO149" s="54">
        <v>3835</v>
      </c>
      <c r="AP149" s="466"/>
      <c r="AQ149" s="47">
        <v>55</v>
      </c>
      <c r="AR149" s="47">
        <f t="shared" si="165"/>
        <v>4</v>
      </c>
      <c r="AS149" s="54">
        <v>34</v>
      </c>
      <c r="AT149" s="47">
        <f t="shared" si="143"/>
        <v>4</v>
      </c>
      <c r="AU149" s="47" t="str">
        <f t="shared" si="144"/>
        <v>55_4</v>
      </c>
      <c r="AV149" s="54">
        <v>4027</v>
      </c>
      <c r="AW149" s="466"/>
      <c r="AX149" s="47">
        <v>55</v>
      </c>
      <c r="AY149" s="47">
        <f t="shared" si="166"/>
        <v>4</v>
      </c>
      <c r="AZ149" s="54">
        <v>34</v>
      </c>
      <c r="BA149" s="47">
        <f t="shared" si="145"/>
        <v>4</v>
      </c>
      <c r="BB149" s="47" t="str">
        <f t="shared" si="146"/>
        <v>55_4</v>
      </c>
      <c r="BC149" s="54">
        <v>4108</v>
      </c>
      <c r="BD149" s="466"/>
      <c r="BE149" s="47">
        <v>55</v>
      </c>
      <c r="BF149" s="47">
        <f t="shared" si="167"/>
        <v>4</v>
      </c>
      <c r="BG149" s="54">
        <v>34</v>
      </c>
      <c r="BH149" s="47">
        <f t="shared" si="147"/>
        <v>4</v>
      </c>
      <c r="BI149" s="47" t="str">
        <f t="shared" si="148"/>
        <v>55_4</v>
      </c>
      <c r="BJ149" s="132">
        <v>4272</v>
      </c>
      <c r="BK149" s="132"/>
      <c r="BL149" s="47">
        <v>55</v>
      </c>
      <c r="BM149" s="47">
        <f t="shared" si="168"/>
        <v>4</v>
      </c>
      <c r="BN149" s="54">
        <v>34</v>
      </c>
      <c r="BO149" s="47">
        <f t="shared" si="149"/>
        <v>4</v>
      </c>
      <c r="BP149" s="47" t="str">
        <f t="shared" si="150"/>
        <v>55_4</v>
      </c>
      <c r="BQ149" s="612">
        <v>4271.9844104235053</v>
      </c>
      <c r="BR149" s="610"/>
      <c r="BS149" s="47">
        <v>55</v>
      </c>
      <c r="BT149" s="47">
        <f t="shared" si="169"/>
        <v>4</v>
      </c>
      <c r="BU149" s="54">
        <v>34</v>
      </c>
      <c r="BV149" s="47">
        <f t="shared" si="151"/>
        <v>4</v>
      </c>
      <c r="BW149" s="47" t="str">
        <f t="shared" si="152"/>
        <v>55_4</v>
      </c>
      <c r="BX149" s="612">
        <v>4314.70425452774</v>
      </c>
      <c r="BY149" s="612"/>
      <c r="BZ149" s="47">
        <v>55</v>
      </c>
      <c r="CA149" s="47">
        <f t="shared" si="170"/>
        <v>4</v>
      </c>
      <c r="CB149" s="54">
        <v>34</v>
      </c>
      <c r="CC149" s="47">
        <f t="shared" si="153"/>
        <v>4</v>
      </c>
      <c r="CD149" s="47" t="str">
        <f t="shared" si="154"/>
        <v>55_4</v>
      </c>
      <c r="CE149" s="612">
        <v>4411.785100254614</v>
      </c>
      <c r="CF149" s="132"/>
      <c r="CG149" s="47">
        <v>55</v>
      </c>
      <c r="CH149" s="47">
        <f t="shared" si="171"/>
        <v>4</v>
      </c>
      <c r="CI149" s="54">
        <v>34</v>
      </c>
      <c r="CJ149" s="47">
        <f t="shared" si="155"/>
        <v>4</v>
      </c>
      <c r="CK149" s="47" t="str">
        <f t="shared" si="156"/>
        <v>55_4</v>
      </c>
      <c r="CL149" s="132">
        <f t="shared" si="172"/>
        <v>4271.9844104235053</v>
      </c>
      <c r="CM149" s="132">
        <f t="shared" si="173"/>
        <v>4314.70425452774</v>
      </c>
      <c r="CN149" s="132">
        <f t="shared" si="159"/>
        <v>4411.785100254614</v>
      </c>
      <c r="CO149" s="132">
        <f t="shared" si="160"/>
        <v>4301.434402952862</v>
      </c>
      <c r="CP149" s="42">
        <f t="shared" si="161"/>
        <v>27.57329745482604</v>
      </c>
      <c r="CQ149" s="5"/>
      <c r="CR149" s="5"/>
      <c r="CS149" s="5"/>
      <c r="CT149" s="5"/>
      <c r="CU149" s="5"/>
      <c r="CV149" s="5"/>
      <c r="CW149" s="5"/>
      <c r="CX149" s="5"/>
      <c r="CY149" s="5"/>
      <c r="CZ149" s="5"/>
      <c r="DA149" s="5"/>
      <c r="DB149" s="5"/>
      <c r="DC149" s="5"/>
      <c r="DD149" s="5"/>
      <c r="DE149" s="5"/>
      <c r="DF149" s="5"/>
      <c r="DG149" s="6"/>
    </row>
    <row r="150" spans="1:111" x14ac:dyDescent="0.25">
      <c r="A150" s="47">
        <v>55</v>
      </c>
      <c r="B150" s="54">
        <v>4</v>
      </c>
      <c r="C150" s="54">
        <v>34</v>
      </c>
      <c r="D150" s="47">
        <f t="shared" si="157"/>
        <v>4</v>
      </c>
      <c r="E150" s="47" t="str">
        <f t="shared" si="158"/>
        <v>55_4</v>
      </c>
      <c r="F150" s="54">
        <v>3505</v>
      </c>
      <c r="G150" s="1"/>
      <c r="H150" s="47">
        <v>55</v>
      </c>
      <c r="I150" s="54">
        <v>4</v>
      </c>
      <c r="J150" s="54">
        <v>34</v>
      </c>
      <c r="K150" s="47">
        <f t="shared" si="133"/>
        <v>4</v>
      </c>
      <c r="L150" s="47" t="str">
        <f t="shared" si="134"/>
        <v>55_4</v>
      </c>
      <c r="M150" s="54">
        <v>3611</v>
      </c>
      <c r="N150" s="78"/>
      <c r="O150" s="47">
        <v>55</v>
      </c>
      <c r="P150" s="54">
        <v>4</v>
      </c>
      <c r="Q150" s="54">
        <v>34</v>
      </c>
      <c r="R150" s="47">
        <f t="shared" si="135"/>
        <v>4</v>
      </c>
      <c r="S150" s="47" t="str">
        <f t="shared" si="136"/>
        <v>55_4</v>
      </c>
      <c r="T150" s="54">
        <v>3686</v>
      </c>
      <c r="U150" s="5"/>
      <c r="V150" s="47">
        <v>55</v>
      </c>
      <c r="W150" s="47">
        <f t="shared" si="162"/>
        <v>5</v>
      </c>
      <c r="X150" s="54">
        <v>35</v>
      </c>
      <c r="Y150" s="47">
        <f t="shared" si="137"/>
        <v>5</v>
      </c>
      <c r="Z150" s="47" t="str">
        <f t="shared" si="138"/>
        <v>55_5</v>
      </c>
      <c r="AA150" s="54">
        <v>3755</v>
      </c>
      <c r="AB150" s="5"/>
      <c r="AC150" s="47">
        <v>55</v>
      </c>
      <c r="AD150" s="47">
        <f t="shared" si="163"/>
        <v>5</v>
      </c>
      <c r="AE150" s="54">
        <v>35</v>
      </c>
      <c r="AF150" s="47">
        <f t="shared" si="139"/>
        <v>5</v>
      </c>
      <c r="AG150" s="47" t="str">
        <f t="shared" si="140"/>
        <v>55_5</v>
      </c>
      <c r="AH150" s="54">
        <v>3830</v>
      </c>
      <c r="AI150" s="78"/>
      <c r="AJ150" s="47">
        <v>55</v>
      </c>
      <c r="AK150" s="47">
        <f t="shared" si="164"/>
        <v>5</v>
      </c>
      <c r="AL150" s="54">
        <v>35</v>
      </c>
      <c r="AM150" s="47">
        <f t="shared" si="141"/>
        <v>5</v>
      </c>
      <c r="AN150" s="47" t="str">
        <f t="shared" si="142"/>
        <v>55_5</v>
      </c>
      <c r="AO150" s="54">
        <v>3907</v>
      </c>
      <c r="AP150" s="466"/>
      <c r="AQ150" s="47">
        <v>55</v>
      </c>
      <c r="AR150" s="47">
        <f t="shared" si="165"/>
        <v>5</v>
      </c>
      <c r="AS150" s="54">
        <v>35</v>
      </c>
      <c r="AT150" s="47">
        <f t="shared" si="143"/>
        <v>5</v>
      </c>
      <c r="AU150" s="47" t="str">
        <f t="shared" si="144"/>
        <v>55_5</v>
      </c>
      <c r="AV150" s="54">
        <v>4102</v>
      </c>
      <c r="AW150" s="466"/>
      <c r="AX150" s="47">
        <v>55</v>
      </c>
      <c r="AY150" s="47">
        <f t="shared" si="166"/>
        <v>5</v>
      </c>
      <c r="AZ150" s="54">
        <v>35</v>
      </c>
      <c r="BA150" s="47">
        <f t="shared" si="145"/>
        <v>5</v>
      </c>
      <c r="BB150" s="47" t="str">
        <f t="shared" si="146"/>
        <v>55_5</v>
      </c>
      <c r="BC150" s="54">
        <v>4185</v>
      </c>
      <c r="BD150" s="466"/>
      <c r="BE150" s="47">
        <v>55</v>
      </c>
      <c r="BF150" s="47">
        <f t="shared" si="167"/>
        <v>5</v>
      </c>
      <c r="BG150" s="54">
        <v>35</v>
      </c>
      <c r="BH150" s="47">
        <f t="shared" si="147"/>
        <v>5</v>
      </c>
      <c r="BI150" s="47" t="str">
        <f t="shared" si="148"/>
        <v>55_5</v>
      </c>
      <c r="BJ150" s="132">
        <v>4352</v>
      </c>
      <c r="BK150" s="132"/>
      <c r="BL150" s="47">
        <v>55</v>
      </c>
      <c r="BM150" s="47">
        <f t="shared" si="168"/>
        <v>5</v>
      </c>
      <c r="BN150" s="54">
        <v>35</v>
      </c>
      <c r="BO150" s="47">
        <f t="shared" si="149"/>
        <v>5</v>
      </c>
      <c r="BP150" s="47" t="str">
        <f t="shared" si="150"/>
        <v>55_5</v>
      </c>
      <c r="BQ150" s="612">
        <v>4351.8879264501311</v>
      </c>
      <c r="BR150" s="610"/>
      <c r="BS150" s="47">
        <v>55</v>
      </c>
      <c r="BT150" s="47">
        <f t="shared" si="169"/>
        <v>5</v>
      </c>
      <c r="BU150" s="54">
        <v>35</v>
      </c>
      <c r="BV150" s="47">
        <f t="shared" si="151"/>
        <v>5</v>
      </c>
      <c r="BW150" s="47" t="str">
        <f t="shared" si="152"/>
        <v>55_5</v>
      </c>
      <c r="BX150" s="612">
        <v>4395.4068057146324</v>
      </c>
      <c r="BY150" s="612"/>
      <c r="BZ150" s="47">
        <v>55</v>
      </c>
      <c r="CA150" s="47">
        <f t="shared" si="170"/>
        <v>5</v>
      </c>
      <c r="CB150" s="54">
        <v>35</v>
      </c>
      <c r="CC150" s="47">
        <f t="shared" si="153"/>
        <v>5</v>
      </c>
      <c r="CD150" s="47" t="str">
        <f t="shared" si="154"/>
        <v>55_5</v>
      </c>
      <c r="CE150" s="612">
        <v>4494.303458843211</v>
      </c>
      <c r="CF150" s="132"/>
      <c r="CG150" s="47">
        <v>55</v>
      </c>
      <c r="CH150" s="47">
        <f t="shared" si="171"/>
        <v>5</v>
      </c>
      <c r="CI150" s="54">
        <v>35</v>
      </c>
      <c r="CJ150" s="47">
        <f t="shared" si="155"/>
        <v>5</v>
      </c>
      <c r="CK150" s="47" t="str">
        <f t="shared" si="156"/>
        <v>55_5</v>
      </c>
      <c r="CL150" s="132">
        <f t="shared" si="172"/>
        <v>4351.8879264501311</v>
      </c>
      <c r="CM150" s="132">
        <f t="shared" si="173"/>
        <v>4395.4068057146324</v>
      </c>
      <c r="CN150" s="132">
        <f t="shared" si="159"/>
        <v>4494.303458843211</v>
      </c>
      <c r="CO150" s="132">
        <f t="shared" si="160"/>
        <v>4381.8887538430963</v>
      </c>
      <c r="CP150" s="42">
        <f t="shared" si="161"/>
        <v>28.08903047335318</v>
      </c>
      <c r="CQ150" s="5"/>
      <c r="CR150" s="5"/>
      <c r="CS150" s="5"/>
      <c r="CT150" s="5"/>
      <c r="CU150" s="5"/>
      <c r="CV150" s="5"/>
      <c r="CW150" s="5"/>
      <c r="CX150" s="5"/>
      <c r="CY150" s="5"/>
      <c r="CZ150" s="5"/>
      <c r="DA150" s="5"/>
      <c r="DB150" s="5"/>
      <c r="DC150" s="5"/>
      <c r="DD150" s="5"/>
      <c r="DE150" s="5"/>
      <c r="DF150" s="5"/>
      <c r="DG150" s="6"/>
    </row>
    <row r="151" spans="1:111" x14ac:dyDescent="0.25">
      <c r="A151" s="47">
        <v>55</v>
      </c>
      <c r="B151" s="54">
        <v>5</v>
      </c>
      <c r="C151" s="54">
        <v>35</v>
      </c>
      <c r="D151" s="47">
        <f t="shared" si="157"/>
        <v>5</v>
      </c>
      <c r="E151" s="47" t="str">
        <f t="shared" si="158"/>
        <v>55_5</v>
      </c>
      <c r="F151" s="54">
        <v>3571</v>
      </c>
      <c r="G151" s="1"/>
      <c r="H151" s="47">
        <v>55</v>
      </c>
      <c r="I151" s="54">
        <v>5</v>
      </c>
      <c r="J151" s="54">
        <v>35</v>
      </c>
      <c r="K151" s="47">
        <f t="shared" si="133"/>
        <v>5</v>
      </c>
      <c r="L151" s="47" t="str">
        <f t="shared" si="134"/>
        <v>55_5</v>
      </c>
      <c r="M151" s="54">
        <v>3678</v>
      </c>
      <c r="N151" s="78"/>
      <c r="O151" s="47">
        <v>55</v>
      </c>
      <c r="P151" s="54">
        <v>5</v>
      </c>
      <c r="Q151" s="54">
        <v>35</v>
      </c>
      <c r="R151" s="47">
        <f t="shared" si="135"/>
        <v>5</v>
      </c>
      <c r="S151" s="47" t="str">
        <f t="shared" si="136"/>
        <v>55_5</v>
      </c>
      <c r="T151" s="54">
        <v>3755</v>
      </c>
      <c r="U151" s="5"/>
      <c r="V151" s="47">
        <v>55</v>
      </c>
      <c r="W151" s="47">
        <f t="shared" si="162"/>
        <v>6</v>
      </c>
      <c r="X151" s="54">
        <v>36</v>
      </c>
      <c r="Y151" s="47">
        <f t="shared" si="137"/>
        <v>6</v>
      </c>
      <c r="Z151" s="47" t="str">
        <f t="shared" si="138"/>
        <v>55_6</v>
      </c>
      <c r="AA151" s="54">
        <v>3826</v>
      </c>
      <c r="AB151" s="5"/>
      <c r="AC151" s="47">
        <v>55</v>
      </c>
      <c r="AD151" s="47">
        <f t="shared" si="163"/>
        <v>6</v>
      </c>
      <c r="AE151" s="54">
        <v>36</v>
      </c>
      <c r="AF151" s="47">
        <f t="shared" si="139"/>
        <v>6</v>
      </c>
      <c r="AG151" s="47" t="str">
        <f t="shared" si="140"/>
        <v>55_6</v>
      </c>
      <c r="AH151" s="54">
        <v>3902</v>
      </c>
      <c r="AI151" s="78"/>
      <c r="AJ151" s="47">
        <v>55</v>
      </c>
      <c r="AK151" s="47">
        <f t="shared" si="164"/>
        <v>6</v>
      </c>
      <c r="AL151" s="54">
        <v>36</v>
      </c>
      <c r="AM151" s="47">
        <f t="shared" si="141"/>
        <v>6</v>
      </c>
      <c r="AN151" s="47" t="str">
        <f t="shared" si="142"/>
        <v>55_6</v>
      </c>
      <c r="AO151" s="54">
        <v>3981</v>
      </c>
      <c r="AP151" s="466"/>
      <c r="AQ151" s="47">
        <v>55</v>
      </c>
      <c r="AR151" s="47">
        <f t="shared" si="165"/>
        <v>6</v>
      </c>
      <c r="AS151" s="54">
        <v>36</v>
      </c>
      <c r="AT151" s="47">
        <f t="shared" si="143"/>
        <v>6</v>
      </c>
      <c r="AU151" s="47" t="str">
        <f t="shared" si="144"/>
        <v>55_6</v>
      </c>
      <c r="AV151" s="54">
        <v>4180</v>
      </c>
      <c r="AW151" s="466"/>
      <c r="AX151" s="47">
        <v>55</v>
      </c>
      <c r="AY151" s="47">
        <f t="shared" si="166"/>
        <v>6</v>
      </c>
      <c r="AZ151" s="54">
        <v>36</v>
      </c>
      <c r="BA151" s="47">
        <f t="shared" si="145"/>
        <v>6</v>
      </c>
      <c r="BB151" s="47" t="str">
        <f t="shared" si="146"/>
        <v>55_6</v>
      </c>
      <c r="BC151" s="54">
        <v>4263</v>
      </c>
      <c r="BD151" s="466"/>
      <c r="BE151" s="47">
        <v>55</v>
      </c>
      <c r="BF151" s="47">
        <f t="shared" si="167"/>
        <v>6</v>
      </c>
      <c r="BG151" s="54">
        <v>36</v>
      </c>
      <c r="BH151" s="47">
        <f t="shared" si="147"/>
        <v>6</v>
      </c>
      <c r="BI151" s="47" t="str">
        <f t="shared" si="148"/>
        <v>55_6</v>
      </c>
      <c r="BJ151" s="132">
        <v>4434</v>
      </c>
      <c r="BK151" s="132"/>
      <c r="BL151" s="47">
        <v>55</v>
      </c>
      <c r="BM151" s="47">
        <f t="shared" si="168"/>
        <v>6</v>
      </c>
      <c r="BN151" s="54">
        <v>36</v>
      </c>
      <c r="BO151" s="47">
        <f t="shared" si="149"/>
        <v>6</v>
      </c>
      <c r="BP151" s="47" t="str">
        <f t="shared" si="150"/>
        <v>55_6</v>
      </c>
      <c r="BQ151" s="612">
        <v>4433.6939071440529</v>
      </c>
      <c r="BR151" s="610"/>
      <c r="BS151" s="47">
        <v>55</v>
      </c>
      <c r="BT151" s="47">
        <f t="shared" si="169"/>
        <v>6</v>
      </c>
      <c r="BU151" s="54">
        <v>36</v>
      </c>
      <c r="BV151" s="47">
        <f t="shared" si="151"/>
        <v>6</v>
      </c>
      <c r="BW151" s="47" t="str">
        <f t="shared" si="152"/>
        <v>55_6</v>
      </c>
      <c r="BX151" s="612">
        <v>4478.0308462154935</v>
      </c>
      <c r="BY151" s="612"/>
      <c r="BZ151" s="47">
        <v>55</v>
      </c>
      <c r="CA151" s="47">
        <f t="shared" si="170"/>
        <v>6</v>
      </c>
      <c r="CB151" s="54">
        <v>36</v>
      </c>
      <c r="CC151" s="47">
        <f t="shared" si="153"/>
        <v>6</v>
      </c>
      <c r="CD151" s="47" t="str">
        <f t="shared" si="154"/>
        <v>55_6</v>
      </c>
      <c r="CE151" s="612">
        <v>4578.7865402553416</v>
      </c>
      <c r="CF151" s="132"/>
      <c r="CG151" s="47">
        <v>55</v>
      </c>
      <c r="CH151" s="47">
        <f t="shared" si="171"/>
        <v>6</v>
      </c>
      <c r="CI151" s="54">
        <v>36</v>
      </c>
      <c r="CJ151" s="47">
        <f t="shared" si="155"/>
        <v>6</v>
      </c>
      <c r="CK151" s="47" t="str">
        <f t="shared" si="156"/>
        <v>55_6</v>
      </c>
      <c r="CL151" s="132">
        <f t="shared" si="172"/>
        <v>4433.6939071440529</v>
      </c>
      <c r="CM151" s="132">
        <f t="shared" si="173"/>
        <v>4478.0308462154935</v>
      </c>
      <c r="CN151" s="132">
        <f t="shared" si="159"/>
        <v>4578.7865402553416</v>
      </c>
      <c r="CO151" s="132">
        <f t="shared" si="160"/>
        <v>4464.2586845164278</v>
      </c>
      <c r="CP151" s="42">
        <f t="shared" si="161"/>
        <v>28.61704284946428</v>
      </c>
      <c r="CQ151" s="5"/>
      <c r="CR151" s="5"/>
      <c r="CS151" s="5"/>
      <c r="CT151" s="5"/>
      <c r="CU151" s="5"/>
      <c r="CV151" s="5"/>
      <c r="CW151" s="5"/>
      <c r="CX151" s="5"/>
      <c r="CY151" s="5"/>
      <c r="CZ151" s="5"/>
      <c r="DA151" s="5"/>
      <c r="DB151" s="5"/>
      <c r="DC151" s="5"/>
      <c r="DD151" s="5"/>
      <c r="DE151" s="5"/>
      <c r="DF151" s="5"/>
      <c r="DG151" s="6"/>
    </row>
    <row r="152" spans="1:111" x14ac:dyDescent="0.25">
      <c r="A152" s="47">
        <v>55</v>
      </c>
      <c r="B152" s="54">
        <v>6</v>
      </c>
      <c r="C152" s="54">
        <v>36</v>
      </c>
      <c r="D152" s="47">
        <f t="shared" si="157"/>
        <v>6</v>
      </c>
      <c r="E152" s="47" t="str">
        <f t="shared" si="158"/>
        <v>55_6</v>
      </c>
      <c r="F152" s="54">
        <v>3638</v>
      </c>
      <c r="G152" s="1"/>
      <c r="H152" s="47">
        <v>55</v>
      </c>
      <c r="I152" s="54">
        <v>6</v>
      </c>
      <c r="J152" s="54">
        <v>36</v>
      </c>
      <c r="K152" s="47">
        <f t="shared" si="133"/>
        <v>6</v>
      </c>
      <c r="L152" s="47" t="str">
        <f t="shared" si="134"/>
        <v>55_6</v>
      </c>
      <c r="M152" s="54">
        <v>3747</v>
      </c>
      <c r="N152" s="5"/>
      <c r="O152" s="47">
        <v>55</v>
      </c>
      <c r="P152" s="54">
        <v>6</v>
      </c>
      <c r="Q152" s="54">
        <v>36</v>
      </c>
      <c r="R152" s="47">
        <f t="shared" si="135"/>
        <v>6</v>
      </c>
      <c r="S152" s="47" t="str">
        <f t="shared" si="136"/>
        <v>55_6</v>
      </c>
      <c r="T152" s="54">
        <v>3826</v>
      </c>
      <c r="U152" s="5"/>
      <c r="V152" s="47">
        <v>55</v>
      </c>
      <c r="W152" s="47">
        <f t="shared" si="162"/>
        <v>7</v>
      </c>
      <c r="X152" s="54">
        <v>37</v>
      </c>
      <c r="Y152" s="47">
        <f t="shared" si="137"/>
        <v>7</v>
      </c>
      <c r="Z152" s="47" t="str">
        <f t="shared" si="138"/>
        <v>55_7</v>
      </c>
      <c r="AA152" s="54">
        <v>3905</v>
      </c>
      <c r="AB152" s="5"/>
      <c r="AC152" s="47">
        <v>55</v>
      </c>
      <c r="AD152" s="47">
        <f t="shared" si="163"/>
        <v>7</v>
      </c>
      <c r="AE152" s="54">
        <v>37</v>
      </c>
      <c r="AF152" s="47">
        <f t="shared" si="139"/>
        <v>7</v>
      </c>
      <c r="AG152" s="47" t="str">
        <f t="shared" si="140"/>
        <v>55_7</v>
      </c>
      <c r="AH152" s="54">
        <v>3983</v>
      </c>
      <c r="AI152" s="5"/>
      <c r="AJ152" s="47">
        <v>55</v>
      </c>
      <c r="AK152" s="47">
        <f t="shared" si="164"/>
        <v>7</v>
      </c>
      <c r="AL152" s="54">
        <v>37</v>
      </c>
      <c r="AM152" s="47">
        <f t="shared" si="141"/>
        <v>7</v>
      </c>
      <c r="AN152" s="47" t="str">
        <f t="shared" si="142"/>
        <v>55_7</v>
      </c>
      <c r="AO152" s="54">
        <v>4063</v>
      </c>
      <c r="AP152" s="466"/>
      <c r="AQ152" s="47">
        <v>55</v>
      </c>
      <c r="AR152" s="47">
        <f t="shared" si="165"/>
        <v>7</v>
      </c>
      <c r="AS152" s="54">
        <v>37</v>
      </c>
      <c r="AT152" s="47">
        <f t="shared" si="143"/>
        <v>7</v>
      </c>
      <c r="AU152" s="47" t="str">
        <f t="shared" si="144"/>
        <v>55_7</v>
      </c>
      <c r="AV152" s="54">
        <v>4266</v>
      </c>
      <c r="AW152" s="466"/>
      <c r="AX152" s="47">
        <v>55</v>
      </c>
      <c r="AY152" s="47">
        <f t="shared" si="166"/>
        <v>7</v>
      </c>
      <c r="AZ152" s="54">
        <v>37</v>
      </c>
      <c r="BA152" s="47">
        <f t="shared" si="145"/>
        <v>7</v>
      </c>
      <c r="BB152" s="47" t="str">
        <f t="shared" si="146"/>
        <v>55_7</v>
      </c>
      <c r="BC152" s="54">
        <v>4351</v>
      </c>
      <c r="BD152" s="466"/>
      <c r="BE152" s="47">
        <v>55</v>
      </c>
      <c r="BF152" s="47">
        <f t="shared" si="167"/>
        <v>7</v>
      </c>
      <c r="BG152" s="54">
        <v>37</v>
      </c>
      <c r="BH152" s="47">
        <f t="shared" si="147"/>
        <v>7</v>
      </c>
      <c r="BI152" s="47" t="str">
        <f t="shared" si="148"/>
        <v>55_7</v>
      </c>
      <c r="BJ152" s="132">
        <v>4525</v>
      </c>
      <c r="BK152" s="132"/>
      <c r="BL152" s="47">
        <v>55</v>
      </c>
      <c r="BM152" s="47">
        <f t="shared" si="168"/>
        <v>7</v>
      </c>
      <c r="BN152" s="54">
        <v>37</v>
      </c>
      <c r="BO152" s="47">
        <f t="shared" si="149"/>
        <v>7</v>
      </c>
      <c r="BP152" s="47" t="str">
        <f t="shared" si="150"/>
        <v>55_7</v>
      </c>
      <c r="BQ152" s="612">
        <v>4525.0122111744859</v>
      </c>
      <c r="BR152" s="610"/>
      <c r="BS152" s="47">
        <v>55</v>
      </c>
      <c r="BT152" s="47">
        <f t="shared" si="169"/>
        <v>7</v>
      </c>
      <c r="BU152" s="54">
        <v>37</v>
      </c>
      <c r="BV152" s="47">
        <f t="shared" si="151"/>
        <v>7</v>
      </c>
      <c r="BW152" s="47" t="str">
        <f t="shared" si="152"/>
        <v>55_7</v>
      </c>
      <c r="BX152" s="612">
        <v>4570.2623332862304</v>
      </c>
      <c r="BY152" s="612"/>
      <c r="BZ152" s="47">
        <v>55</v>
      </c>
      <c r="CA152" s="47">
        <f t="shared" si="170"/>
        <v>7</v>
      </c>
      <c r="CB152" s="54">
        <v>37</v>
      </c>
      <c r="CC152" s="47">
        <f t="shared" si="153"/>
        <v>7</v>
      </c>
      <c r="CD152" s="47" t="str">
        <f t="shared" si="154"/>
        <v>55_7</v>
      </c>
      <c r="CE152" s="612">
        <v>4673.0932357851707</v>
      </c>
      <c r="CF152" s="132"/>
      <c r="CG152" s="47">
        <v>55</v>
      </c>
      <c r="CH152" s="47">
        <f t="shared" si="171"/>
        <v>7</v>
      </c>
      <c r="CI152" s="54">
        <v>37</v>
      </c>
      <c r="CJ152" s="47">
        <f t="shared" si="155"/>
        <v>7</v>
      </c>
      <c r="CK152" s="47" t="str">
        <f t="shared" si="156"/>
        <v>55_7</v>
      </c>
      <c r="CL152" s="132">
        <f t="shared" si="172"/>
        <v>4525.0122111744859</v>
      </c>
      <c r="CM152" s="132">
        <f t="shared" si="173"/>
        <v>4570.2623332862304</v>
      </c>
      <c r="CN152" s="132">
        <f t="shared" si="159"/>
        <v>4673.0932357851707</v>
      </c>
      <c r="CO152" s="132">
        <f t="shared" si="160"/>
        <v>4556.2065141052699</v>
      </c>
      <c r="CP152" s="42">
        <f t="shared" si="161"/>
        <v>29.206452013495319</v>
      </c>
      <c r="CQ152" s="5"/>
      <c r="CR152" s="5"/>
      <c r="CS152" s="5"/>
      <c r="CT152" s="5"/>
      <c r="CU152" s="5"/>
      <c r="CV152" s="5"/>
      <c r="CW152" s="5"/>
      <c r="CX152" s="5"/>
      <c r="CY152" s="5"/>
      <c r="CZ152" s="5"/>
      <c r="DA152" s="5"/>
      <c r="DB152" s="5"/>
      <c r="DC152" s="5"/>
      <c r="DD152" s="5"/>
      <c r="DE152" s="5"/>
      <c r="DF152" s="5"/>
      <c r="DG152" s="6"/>
    </row>
    <row r="153" spans="1:111" x14ac:dyDescent="0.25">
      <c r="A153" s="47">
        <v>55</v>
      </c>
      <c r="B153" s="54">
        <v>7</v>
      </c>
      <c r="C153" s="54">
        <v>37</v>
      </c>
      <c r="D153" s="47">
        <f t="shared" si="157"/>
        <v>7</v>
      </c>
      <c r="E153" s="47" t="str">
        <f t="shared" si="158"/>
        <v>55_7</v>
      </c>
      <c r="F153" s="54">
        <v>3713</v>
      </c>
      <c r="G153" s="1"/>
      <c r="H153" s="47">
        <v>55</v>
      </c>
      <c r="I153" s="54">
        <v>7</v>
      </c>
      <c r="J153" s="54">
        <v>37</v>
      </c>
      <c r="K153" s="47">
        <f t="shared" si="133"/>
        <v>7</v>
      </c>
      <c r="L153" s="47" t="str">
        <f t="shared" si="134"/>
        <v>55_7</v>
      </c>
      <c r="M153" s="54">
        <v>3824</v>
      </c>
      <c r="N153" s="73"/>
      <c r="O153" s="47">
        <v>55</v>
      </c>
      <c r="P153" s="54">
        <v>7</v>
      </c>
      <c r="Q153" s="54">
        <v>37</v>
      </c>
      <c r="R153" s="47">
        <f t="shared" si="135"/>
        <v>7</v>
      </c>
      <c r="S153" s="47" t="str">
        <f t="shared" si="136"/>
        <v>55_7</v>
      </c>
      <c r="T153" s="54">
        <v>3905</v>
      </c>
      <c r="U153" s="5"/>
      <c r="V153" s="47">
        <v>55</v>
      </c>
      <c r="W153" s="47">
        <f t="shared" si="162"/>
        <v>8</v>
      </c>
      <c r="X153" s="54">
        <v>38</v>
      </c>
      <c r="Y153" s="47">
        <f t="shared" si="137"/>
        <v>8</v>
      </c>
      <c r="Z153" s="47" t="str">
        <f t="shared" si="138"/>
        <v>55_8</v>
      </c>
      <c r="AA153" s="54">
        <v>3986</v>
      </c>
      <c r="AB153" s="5"/>
      <c r="AC153" s="47">
        <v>55</v>
      </c>
      <c r="AD153" s="47">
        <f t="shared" si="163"/>
        <v>8</v>
      </c>
      <c r="AE153" s="54">
        <v>38</v>
      </c>
      <c r="AF153" s="47">
        <f t="shared" si="139"/>
        <v>8</v>
      </c>
      <c r="AG153" s="47" t="str">
        <f t="shared" si="140"/>
        <v>55_8</v>
      </c>
      <c r="AH153" s="54">
        <v>4066</v>
      </c>
      <c r="AI153" s="73"/>
      <c r="AJ153" s="47">
        <v>55</v>
      </c>
      <c r="AK153" s="47">
        <f t="shared" si="164"/>
        <v>8</v>
      </c>
      <c r="AL153" s="54">
        <v>38</v>
      </c>
      <c r="AM153" s="47">
        <f t="shared" si="141"/>
        <v>8</v>
      </c>
      <c r="AN153" s="47" t="str">
        <f t="shared" si="142"/>
        <v>55_8</v>
      </c>
      <c r="AO153" s="54">
        <v>4147</v>
      </c>
      <c r="AP153" s="466"/>
      <c r="AQ153" s="47">
        <v>55</v>
      </c>
      <c r="AR153" s="47">
        <f t="shared" si="165"/>
        <v>8</v>
      </c>
      <c r="AS153" s="54">
        <v>38</v>
      </c>
      <c r="AT153" s="47">
        <f t="shared" si="143"/>
        <v>8</v>
      </c>
      <c r="AU153" s="47" t="str">
        <f t="shared" si="144"/>
        <v>55_8</v>
      </c>
      <c r="AV153" s="54">
        <v>4354</v>
      </c>
      <c r="AW153" s="466"/>
      <c r="AX153" s="47">
        <v>55</v>
      </c>
      <c r="AY153" s="47">
        <f t="shared" si="166"/>
        <v>8</v>
      </c>
      <c r="AZ153" s="54">
        <v>38</v>
      </c>
      <c r="BA153" s="47">
        <f t="shared" si="145"/>
        <v>8</v>
      </c>
      <c r="BB153" s="47" t="str">
        <f t="shared" si="146"/>
        <v>55_8</v>
      </c>
      <c r="BC153" s="54">
        <v>4442</v>
      </c>
      <c r="BD153" s="466"/>
      <c r="BE153" s="47">
        <v>55</v>
      </c>
      <c r="BF153" s="47">
        <f t="shared" si="167"/>
        <v>8</v>
      </c>
      <c r="BG153" s="54">
        <v>38</v>
      </c>
      <c r="BH153" s="47">
        <f t="shared" si="147"/>
        <v>8</v>
      </c>
      <c r="BI153" s="47" t="str">
        <f t="shared" si="148"/>
        <v>55_8</v>
      </c>
      <c r="BJ153" s="132">
        <v>4619</v>
      </c>
      <c r="BK153" s="132"/>
      <c r="BL153" s="47">
        <v>55</v>
      </c>
      <c r="BM153" s="47">
        <f t="shared" si="168"/>
        <v>8</v>
      </c>
      <c r="BN153" s="54">
        <v>38</v>
      </c>
      <c r="BO153" s="47">
        <f t="shared" si="149"/>
        <v>8</v>
      </c>
      <c r="BP153" s="47" t="str">
        <f t="shared" si="150"/>
        <v>55_8</v>
      </c>
      <c r="BQ153" s="612">
        <v>4619.184212205867</v>
      </c>
      <c r="BR153" s="610"/>
      <c r="BS153" s="47">
        <v>55</v>
      </c>
      <c r="BT153" s="47">
        <f t="shared" si="169"/>
        <v>8</v>
      </c>
      <c r="BU153" s="54">
        <v>38</v>
      </c>
      <c r="BV153" s="47">
        <f t="shared" si="151"/>
        <v>8</v>
      </c>
      <c r="BW153" s="47" t="str">
        <f t="shared" si="152"/>
        <v>55_8</v>
      </c>
      <c r="BX153" s="612">
        <v>4665.3760543279259</v>
      </c>
      <c r="BY153" s="612"/>
      <c r="BZ153" s="47">
        <v>55</v>
      </c>
      <c r="CA153" s="47">
        <f t="shared" si="170"/>
        <v>8</v>
      </c>
      <c r="CB153" s="54">
        <v>38</v>
      </c>
      <c r="CC153" s="47">
        <f t="shared" si="153"/>
        <v>8</v>
      </c>
      <c r="CD153" s="47" t="str">
        <f t="shared" si="154"/>
        <v>55_8</v>
      </c>
      <c r="CE153" s="612">
        <v>4770.3470155503037</v>
      </c>
      <c r="CF153" s="132"/>
      <c r="CG153" s="47">
        <v>55</v>
      </c>
      <c r="CH153" s="47">
        <f t="shared" si="171"/>
        <v>8</v>
      </c>
      <c r="CI153" s="54">
        <v>38</v>
      </c>
      <c r="CJ153" s="47">
        <f t="shared" si="155"/>
        <v>8</v>
      </c>
      <c r="CK153" s="47" t="str">
        <f t="shared" si="156"/>
        <v>55_8</v>
      </c>
      <c r="CL153" s="132">
        <f t="shared" si="172"/>
        <v>4619.184212205867</v>
      </c>
      <c r="CM153" s="132">
        <f t="shared" si="173"/>
        <v>4665.3760543279259</v>
      </c>
      <c r="CN153" s="132">
        <f t="shared" si="159"/>
        <v>4770.3470155503037</v>
      </c>
      <c r="CO153" s="132">
        <f t="shared" si="160"/>
        <v>4651.0277133687614</v>
      </c>
      <c r="CP153" s="42">
        <f t="shared" si="161"/>
        <v>29.814280213902318</v>
      </c>
      <c r="CQ153" s="5"/>
      <c r="CR153" s="5"/>
      <c r="CS153" s="5"/>
      <c r="CT153" s="5"/>
      <c r="CU153" s="5"/>
      <c r="CV153" s="5"/>
      <c r="CW153" s="5"/>
      <c r="CX153" s="5"/>
      <c r="CY153" s="5"/>
      <c r="CZ153" s="5"/>
      <c r="DA153" s="5"/>
      <c r="DB153" s="5"/>
      <c r="DC153" s="5"/>
      <c r="DD153" s="5"/>
      <c r="DE153" s="5"/>
      <c r="DF153" s="5"/>
      <c r="DG153" s="6"/>
    </row>
    <row r="154" spans="1:111" x14ac:dyDescent="0.25">
      <c r="A154" s="47">
        <v>55</v>
      </c>
      <c r="B154" s="54">
        <v>8</v>
      </c>
      <c r="C154" s="54">
        <v>38</v>
      </c>
      <c r="D154" s="47">
        <f t="shared" si="157"/>
        <v>8</v>
      </c>
      <c r="E154" s="47" t="str">
        <f t="shared" si="158"/>
        <v>55_8</v>
      </c>
      <c r="F154" s="54">
        <v>3790</v>
      </c>
      <c r="G154" s="1"/>
      <c r="H154" s="47">
        <v>55</v>
      </c>
      <c r="I154" s="54">
        <v>8</v>
      </c>
      <c r="J154" s="54">
        <v>38</v>
      </c>
      <c r="K154" s="47">
        <f t="shared" si="133"/>
        <v>8</v>
      </c>
      <c r="L154" s="47" t="str">
        <f t="shared" si="134"/>
        <v>55_8</v>
      </c>
      <c r="M154" s="54">
        <v>3904</v>
      </c>
      <c r="N154" s="78"/>
      <c r="O154" s="47">
        <v>55</v>
      </c>
      <c r="P154" s="54">
        <v>8</v>
      </c>
      <c r="Q154" s="54">
        <v>38</v>
      </c>
      <c r="R154" s="47">
        <f t="shared" si="135"/>
        <v>8</v>
      </c>
      <c r="S154" s="47" t="str">
        <f t="shared" si="136"/>
        <v>55_8</v>
      </c>
      <c r="T154" s="54">
        <v>3986</v>
      </c>
      <c r="U154" s="5"/>
      <c r="V154" s="47">
        <v>55</v>
      </c>
      <c r="W154" s="47">
        <f t="shared" si="162"/>
        <v>9</v>
      </c>
      <c r="X154" s="54">
        <v>39</v>
      </c>
      <c r="Y154" s="47">
        <f t="shared" si="137"/>
        <v>9</v>
      </c>
      <c r="Z154" s="47" t="str">
        <f t="shared" si="138"/>
        <v>55_9</v>
      </c>
      <c r="AA154" s="54">
        <v>4066</v>
      </c>
      <c r="AB154" s="5"/>
      <c r="AC154" s="47">
        <v>55</v>
      </c>
      <c r="AD154" s="47">
        <f t="shared" si="163"/>
        <v>9</v>
      </c>
      <c r="AE154" s="54">
        <v>39</v>
      </c>
      <c r="AF154" s="47">
        <f t="shared" si="139"/>
        <v>9</v>
      </c>
      <c r="AG154" s="47" t="str">
        <f t="shared" si="140"/>
        <v>55_9</v>
      </c>
      <c r="AH154" s="54">
        <v>4148</v>
      </c>
      <c r="AI154" s="78"/>
      <c r="AJ154" s="47">
        <v>55</v>
      </c>
      <c r="AK154" s="47">
        <f t="shared" si="164"/>
        <v>9</v>
      </c>
      <c r="AL154" s="54">
        <v>39</v>
      </c>
      <c r="AM154" s="47">
        <f t="shared" si="141"/>
        <v>9</v>
      </c>
      <c r="AN154" s="47" t="str">
        <f t="shared" si="142"/>
        <v>55_9</v>
      </c>
      <c r="AO154" s="54">
        <v>4231</v>
      </c>
      <c r="AP154" s="466"/>
      <c r="AQ154" s="47">
        <v>55</v>
      </c>
      <c r="AR154" s="47">
        <f t="shared" si="165"/>
        <v>9</v>
      </c>
      <c r="AS154" s="54">
        <v>39</v>
      </c>
      <c r="AT154" s="47">
        <f t="shared" si="143"/>
        <v>9</v>
      </c>
      <c r="AU154" s="47" t="str">
        <f t="shared" si="144"/>
        <v>55_9</v>
      </c>
      <c r="AV154" s="54">
        <v>4442</v>
      </c>
      <c r="AW154" s="466"/>
      <c r="AX154" s="47">
        <v>55</v>
      </c>
      <c r="AY154" s="47">
        <f t="shared" si="166"/>
        <v>9</v>
      </c>
      <c r="AZ154" s="54">
        <v>39</v>
      </c>
      <c r="BA154" s="47">
        <f t="shared" si="145"/>
        <v>9</v>
      </c>
      <c r="BB154" s="47" t="str">
        <f t="shared" si="146"/>
        <v>55_9</v>
      </c>
      <c r="BC154" s="54">
        <v>4531</v>
      </c>
      <c r="BD154" s="466"/>
      <c r="BE154" s="47">
        <v>55</v>
      </c>
      <c r="BF154" s="47">
        <f t="shared" si="167"/>
        <v>9</v>
      </c>
      <c r="BG154" s="54">
        <v>39</v>
      </c>
      <c r="BH154" s="47">
        <f t="shared" si="147"/>
        <v>9</v>
      </c>
      <c r="BI154" s="47" t="str">
        <f t="shared" si="148"/>
        <v>55_9</v>
      </c>
      <c r="BJ154" s="132">
        <v>4712</v>
      </c>
      <c r="BK154" s="132"/>
      <c r="BL154" s="47">
        <v>55</v>
      </c>
      <c r="BM154" s="47">
        <f t="shared" si="168"/>
        <v>9</v>
      </c>
      <c r="BN154" s="54">
        <v>39</v>
      </c>
      <c r="BO154" s="47">
        <f t="shared" si="149"/>
        <v>9</v>
      </c>
      <c r="BP154" s="47" t="str">
        <f t="shared" si="150"/>
        <v>55_9</v>
      </c>
      <c r="BQ154" s="612">
        <v>4712.404980903596</v>
      </c>
      <c r="BR154" s="610"/>
      <c r="BS154" s="47">
        <v>55</v>
      </c>
      <c r="BT154" s="47">
        <f t="shared" si="169"/>
        <v>9</v>
      </c>
      <c r="BU154" s="54">
        <v>39</v>
      </c>
      <c r="BV154" s="47">
        <f t="shared" si="151"/>
        <v>9</v>
      </c>
      <c r="BW154" s="47" t="str">
        <f t="shared" si="152"/>
        <v>55_9</v>
      </c>
      <c r="BX154" s="612">
        <v>4759.5290307126315</v>
      </c>
      <c r="BY154" s="612"/>
      <c r="BZ154" s="47">
        <v>55</v>
      </c>
      <c r="CA154" s="47">
        <f t="shared" si="170"/>
        <v>9</v>
      </c>
      <c r="CB154" s="54">
        <v>39</v>
      </c>
      <c r="CC154" s="47">
        <f t="shared" si="153"/>
        <v>9</v>
      </c>
      <c r="CD154" s="47" t="str">
        <f t="shared" si="154"/>
        <v>55_9</v>
      </c>
      <c r="CE154" s="612">
        <v>4866.6184339036654</v>
      </c>
      <c r="CF154" s="132"/>
      <c r="CG154" s="47">
        <v>55</v>
      </c>
      <c r="CH154" s="47">
        <f t="shared" si="171"/>
        <v>9</v>
      </c>
      <c r="CI154" s="54">
        <v>39</v>
      </c>
      <c r="CJ154" s="47">
        <f t="shared" si="155"/>
        <v>9</v>
      </c>
      <c r="CK154" s="47" t="str">
        <f t="shared" si="156"/>
        <v>55_9</v>
      </c>
      <c r="CL154" s="132">
        <f t="shared" si="172"/>
        <v>4712.404980903596</v>
      </c>
      <c r="CM154" s="132">
        <f t="shared" si="173"/>
        <v>4759.5290307126315</v>
      </c>
      <c r="CN154" s="132">
        <f t="shared" si="159"/>
        <v>4866.6184339036654</v>
      </c>
      <c r="CO154" s="132">
        <f t="shared" si="160"/>
        <v>4744.8911227406998</v>
      </c>
      <c r="CP154" s="42">
        <f t="shared" si="161"/>
        <v>30.415968735517307</v>
      </c>
      <c r="CQ154" s="5"/>
      <c r="CR154" s="5"/>
      <c r="CS154" s="5"/>
      <c r="CT154" s="5"/>
      <c r="CU154" s="5"/>
      <c r="CV154" s="5"/>
      <c r="CW154" s="5"/>
      <c r="CX154" s="5"/>
      <c r="CY154" s="5"/>
      <c r="CZ154" s="5"/>
      <c r="DA154" s="5"/>
      <c r="DB154" s="5"/>
      <c r="DC154" s="5"/>
      <c r="DD154" s="5"/>
      <c r="DE154" s="5"/>
      <c r="DF154" s="5"/>
      <c r="DG154" s="6"/>
    </row>
    <row r="155" spans="1:111" x14ac:dyDescent="0.25">
      <c r="A155" s="47">
        <v>55</v>
      </c>
      <c r="B155" s="54">
        <v>9</v>
      </c>
      <c r="C155" s="54">
        <v>39</v>
      </c>
      <c r="D155" s="47">
        <f t="shared" si="157"/>
        <v>9</v>
      </c>
      <c r="E155" s="47" t="str">
        <f t="shared" si="158"/>
        <v>55_9</v>
      </c>
      <c r="F155" s="54">
        <v>3867</v>
      </c>
      <c r="G155" s="1"/>
      <c r="H155" s="47">
        <v>55</v>
      </c>
      <c r="I155" s="54">
        <v>9</v>
      </c>
      <c r="J155" s="54">
        <v>39</v>
      </c>
      <c r="K155" s="47">
        <f t="shared" si="133"/>
        <v>9</v>
      </c>
      <c r="L155" s="47" t="str">
        <f t="shared" si="134"/>
        <v>55_9</v>
      </c>
      <c r="M155" s="54">
        <v>3983</v>
      </c>
      <c r="N155" s="78"/>
      <c r="O155" s="47">
        <v>55</v>
      </c>
      <c r="P155" s="54">
        <v>9</v>
      </c>
      <c r="Q155" s="54">
        <v>39</v>
      </c>
      <c r="R155" s="47">
        <f t="shared" si="135"/>
        <v>9</v>
      </c>
      <c r="S155" s="47" t="str">
        <f t="shared" si="136"/>
        <v>55_9</v>
      </c>
      <c r="T155" s="54">
        <v>4066</v>
      </c>
      <c r="U155" s="5"/>
      <c r="V155" s="47">
        <v>55</v>
      </c>
      <c r="W155" s="47">
        <f t="shared" si="162"/>
        <v>10</v>
      </c>
      <c r="X155" s="54">
        <v>40</v>
      </c>
      <c r="Y155" s="47">
        <f t="shared" si="137"/>
        <v>10</v>
      </c>
      <c r="Z155" s="47" t="str">
        <f t="shared" si="138"/>
        <v>55_10</v>
      </c>
      <c r="AA155" s="54">
        <v>4138</v>
      </c>
      <c r="AB155" s="5"/>
      <c r="AC155" s="47">
        <v>55</v>
      </c>
      <c r="AD155" s="47">
        <f t="shared" si="163"/>
        <v>10</v>
      </c>
      <c r="AE155" s="54">
        <v>40</v>
      </c>
      <c r="AF155" s="47">
        <f t="shared" si="139"/>
        <v>10</v>
      </c>
      <c r="AG155" s="47" t="str">
        <f t="shared" si="140"/>
        <v>55_10</v>
      </c>
      <c r="AH155" s="54">
        <v>4221</v>
      </c>
      <c r="AI155" s="78"/>
      <c r="AJ155" s="47">
        <v>55</v>
      </c>
      <c r="AK155" s="47">
        <f t="shared" si="164"/>
        <v>10</v>
      </c>
      <c r="AL155" s="54">
        <v>40</v>
      </c>
      <c r="AM155" s="47">
        <f t="shared" si="141"/>
        <v>10</v>
      </c>
      <c r="AN155" s="47" t="str">
        <f t="shared" si="142"/>
        <v>55_10</v>
      </c>
      <c r="AO155" s="54">
        <v>4305</v>
      </c>
      <c r="AP155" s="466"/>
      <c r="AQ155" s="47">
        <v>55</v>
      </c>
      <c r="AR155" s="47">
        <f t="shared" si="165"/>
        <v>10</v>
      </c>
      <c r="AS155" s="54">
        <v>40</v>
      </c>
      <c r="AT155" s="47">
        <f t="shared" si="143"/>
        <v>10</v>
      </c>
      <c r="AU155" s="47" t="str">
        <f t="shared" si="144"/>
        <v>55_10</v>
      </c>
      <c r="AV155" s="54">
        <v>4520</v>
      </c>
      <c r="AW155" s="466"/>
      <c r="AX155" s="47">
        <v>55</v>
      </c>
      <c r="AY155" s="47">
        <f t="shared" si="166"/>
        <v>10</v>
      </c>
      <c r="AZ155" s="54">
        <v>40</v>
      </c>
      <c r="BA155" s="47">
        <f t="shared" si="145"/>
        <v>10</v>
      </c>
      <c r="BB155" s="47" t="str">
        <f t="shared" si="146"/>
        <v>55_10</v>
      </c>
      <c r="BC155" s="54">
        <v>4611</v>
      </c>
      <c r="BD155" s="466"/>
      <c r="BE155" s="47">
        <v>55</v>
      </c>
      <c r="BF155" s="47">
        <f t="shared" si="167"/>
        <v>10</v>
      </c>
      <c r="BG155" s="54">
        <v>40</v>
      </c>
      <c r="BH155" s="47">
        <f t="shared" si="147"/>
        <v>10</v>
      </c>
      <c r="BI155" s="47" t="str">
        <f t="shared" si="148"/>
        <v>55_10</v>
      </c>
      <c r="BJ155" s="132">
        <v>4795</v>
      </c>
      <c r="BK155" s="132"/>
      <c r="BL155" s="47">
        <v>55</v>
      </c>
      <c r="BM155" s="47">
        <f t="shared" si="168"/>
        <v>10</v>
      </c>
      <c r="BN155" s="54">
        <v>40</v>
      </c>
      <c r="BO155" s="47">
        <f t="shared" si="149"/>
        <v>10</v>
      </c>
      <c r="BP155" s="47" t="str">
        <f t="shared" si="150"/>
        <v>55_10</v>
      </c>
      <c r="BQ155" s="612">
        <v>4795.1621939311699</v>
      </c>
      <c r="BR155" s="610"/>
      <c r="BS155" s="47">
        <v>55</v>
      </c>
      <c r="BT155" s="47">
        <f t="shared" si="169"/>
        <v>10</v>
      </c>
      <c r="BU155" s="54">
        <v>40</v>
      </c>
      <c r="BV155" s="47">
        <f t="shared" si="151"/>
        <v>10</v>
      </c>
      <c r="BW155" s="47" t="str">
        <f t="shared" si="152"/>
        <v>55_10</v>
      </c>
      <c r="BX155" s="612">
        <v>4843.1138158704816</v>
      </c>
      <c r="BY155" s="612"/>
      <c r="BZ155" s="47">
        <v>55</v>
      </c>
      <c r="CA155" s="47">
        <f t="shared" si="170"/>
        <v>10</v>
      </c>
      <c r="CB155" s="54">
        <v>40</v>
      </c>
      <c r="CC155" s="47">
        <f t="shared" si="153"/>
        <v>10</v>
      </c>
      <c r="CD155" s="47" t="str">
        <f t="shared" si="154"/>
        <v>55_10</v>
      </c>
      <c r="CE155" s="612">
        <v>4952.0838767275673</v>
      </c>
      <c r="CF155" s="132"/>
      <c r="CG155" s="47">
        <v>55</v>
      </c>
      <c r="CH155" s="47">
        <f t="shared" si="171"/>
        <v>10</v>
      </c>
      <c r="CI155" s="54">
        <v>40</v>
      </c>
      <c r="CJ155" s="47">
        <f t="shared" si="155"/>
        <v>10</v>
      </c>
      <c r="CK155" s="47" t="str">
        <f t="shared" si="156"/>
        <v>55_10</v>
      </c>
      <c r="CL155" s="132">
        <f t="shared" si="172"/>
        <v>4795.1621939311699</v>
      </c>
      <c r="CM155" s="132">
        <f t="shared" si="173"/>
        <v>4843.1138158704816</v>
      </c>
      <c r="CN155" s="132">
        <f t="shared" si="159"/>
        <v>4952.0838767275673</v>
      </c>
      <c r="CO155" s="132">
        <f t="shared" si="160"/>
        <v>4828.2188433055826</v>
      </c>
      <c r="CP155" s="42">
        <f t="shared" si="161"/>
        <v>30.950120790420403</v>
      </c>
      <c r="CQ155" s="5"/>
      <c r="CR155" s="5"/>
      <c r="CS155" s="5"/>
      <c r="CT155" s="5"/>
      <c r="CU155" s="5"/>
      <c r="CV155" s="5"/>
      <c r="CW155" s="5"/>
      <c r="CX155" s="5"/>
      <c r="CY155" s="5"/>
      <c r="CZ155" s="5"/>
      <c r="DA155" s="5"/>
      <c r="DB155" s="5"/>
      <c r="DC155" s="5"/>
      <c r="DD155" s="5"/>
      <c r="DE155" s="5"/>
      <c r="DF155" s="5"/>
      <c r="DG155" s="6"/>
    </row>
    <row r="156" spans="1:111" x14ac:dyDescent="0.25">
      <c r="A156" s="47">
        <v>55</v>
      </c>
      <c r="B156" s="54">
        <v>10</v>
      </c>
      <c r="C156" s="54">
        <v>40</v>
      </c>
      <c r="D156" s="47">
        <f t="shared" si="157"/>
        <v>10</v>
      </c>
      <c r="E156" s="47" t="str">
        <f t="shared" si="158"/>
        <v>55_10</v>
      </c>
      <c r="F156" s="54">
        <v>3935</v>
      </c>
      <c r="G156" s="1"/>
      <c r="H156" s="47">
        <v>55</v>
      </c>
      <c r="I156" s="54">
        <v>10</v>
      </c>
      <c r="J156" s="54">
        <v>40</v>
      </c>
      <c r="K156" s="47">
        <f t="shared" si="133"/>
        <v>10</v>
      </c>
      <c r="L156" s="47" t="str">
        <f t="shared" si="134"/>
        <v>55_10</v>
      </c>
      <c r="M156" s="54">
        <v>4053</v>
      </c>
      <c r="N156" s="78"/>
      <c r="O156" s="47">
        <v>55</v>
      </c>
      <c r="P156" s="54">
        <v>10</v>
      </c>
      <c r="Q156" s="54">
        <v>40</v>
      </c>
      <c r="R156" s="47">
        <f t="shared" si="135"/>
        <v>10</v>
      </c>
      <c r="S156" s="47" t="str">
        <f t="shared" si="136"/>
        <v>55_10</v>
      </c>
      <c r="T156" s="54">
        <v>4138</v>
      </c>
      <c r="U156" s="5"/>
      <c r="V156" s="47">
        <v>55</v>
      </c>
      <c r="W156" s="47">
        <f t="shared" si="162"/>
        <v>11</v>
      </c>
      <c r="X156" s="54">
        <v>41</v>
      </c>
      <c r="Y156" s="47">
        <f t="shared" si="137"/>
        <v>11</v>
      </c>
      <c r="Z156" s="47" t="str">
        <f t="shared" si="138"/>
        <v>55_11</v>
      </c>
      <c r="AA156" s="54">
        <v>4218</v>
      </c>
      <c r="AB156" s="5"/>
      <c r="AC156" s="47">
        <v>55</v>
      </c>
      <c r="AD156" s="47">
        <f t="shared" si="163"/>
        <v>11</v>
      </c>
      <c r="AE156" s="54">
        <v>41</v>
      </c>
      <c r="AF156" s="47">
        <f t="shared" si="139"/>
        <v>11</v>
      </c>
      <c r="AG156" s="47" t="str">
        <f t="shared" si="140"/>
        <v>55_11</v>
      </c>
      <c r="AH156" s="54">
        <v>4302</v>
      </c>
      <c r="AI156" s="78"/>
      <c r="AJ156" s="47">
        <v>55</v>
      </c>
      <c r="AK156" s="47">
        <f t="shared" si="164"/>
        <v>11</v>
      </c>
      <c r="AL156" s="54">
        <v>41</v>
      </c>
      <c r="AM156" s="47">
        <f t="shared" si="141"/>
        <v>11</v>
      </c>
      <c r="AN156" s="47" t="str">
        <f t="shared" si="142"/>
        <v>55_11</v>
      </c>
      <c r="AO156" s="54">
        <v>4388</v>
      </c>
      <c r="AP156" s="466"/>
      <c r="AQ156" s="47">
        <v>55</v>
      </c>
      <c r="AR156" s="47">
        <f t="shared" si="165"/>
        <v>11</v>
      </c>
      <c r="AS156" s="54">
        <v>41</v>
      </c>
      <c r="AT156" s="47">
        <f t="shared" si="143"/>
        <v>11</v>
      </c>
      <c r="AU156" s="47" t="str">
        <f t="shared" si="144"/>
        <v>55_11</v>
      </c>
      <c r="AV156" s="54">
        <v>4607</v>
      </c>
      <c r="AW156" s="466"/>
      <c r="AX156" s="47">
        <v>55</v>
      </c>
      <c r="AY156" s="47">
        <f t="shared" si="166"/>
        <v>11</v>
      </c>
      <c r="AZ156" s="54">
        <v>41</v>
      </c>
      <c r="BA156" s="47">
        <f t="shared" si="145"/>
        <v>11</v>
      </c>
      <c r="BB156" s="47" t="str">
        <f t="shared" si="146"/>
        <v>55_11</v>
      </c>
      <c r="BC156" s="54">
        <v>4699</v>
      </c>
      <c r="BD156" s="466"/>
      <c r="BE156" s="47">
        <v>55</v>
      </c>
      <c r="BF156" s="47">
        <f t="shared" si="167"/>
        <v>11</v>
      </c>
      <c r="BG156" s="54">
        <v>41</v>
      </c>
      <c r="BH156" s="47">
        <f t="shared" si="147"/>
        <v>11</v>
      </c>
      <c r="BI156" s="47" t="str">
        <f t="shared" si="148"/>
        <v>55_11</v>
      </c>
      <c r="BJ156" s="132">
        <v>4887</v>
      </c>
      <c r="BK156" s="132"/>
      <c r="BL156" s="47">
        <v>55</v>
      </c>
      <c r="BM156" s="47">
        <f t="shared" si="168"/>
        <v>11</v>
      </c>
      <c r="BN156" s="54">
        <v>41</v>
      </c>
      <c r="BO156" s="47">
        <f t="shared" si="149"/>
        <v>11</v>
      </c>
      <c r="BP156" s="47" t="str">
        <f t="shared" si="150"/>
        <v>55_11</v>
      </c>
      <c r="BQ156" s="612">
        <v>4887.4317302952495</v>
      </c>
      <c r="BR156" s="610"/>
      <c r="BS156" s="47">
        <v>55</v>
      </c>
      <c r="BT156" s="47">
        <f t="shared" si="169"/>
        <v>11</v>
      </c>
      <c r="BU156" s="54">
        <v>41</v>
      </c>
      <c r="BV156" s="47">
        <f t="shared" si="151"/>
        <v>11</v>
      </c>
      <c r="BW156" s="47" t="str">
        <f t="shared" si="152"/>
        <v>55_11</v>
      </c>
      <c r="BX156" s="612">
        <v>4936.306047598202</v>
      </c>
      <c r="BY156" s="612"/>
      <c r="BZ156" s="47">
        <v>55</v>
      </c>
      <c r="CA156" s="47">
        <f t="shared" si="170"/>
        <v>11</v>
      </c>
      <c r="CB156" s="54">
        <v>41</v>
      </c>
      <c r="CC156" s="47">
        <f t="shared" si="153"/>
        <v>11</v>
      </c>
      <c r="CD156" s="47" t="str">
        <f t="shared" si="154"/>
        <v>55_11</v>
      </c>
      <c r="CE156" s="612">
        <v>5047.3729336691613</v>
      </c>
      <c r="CF156" s="132"/>
      <c r="CG156" s="47">
        <v>55</v>
      </c>
      <c r="CH156" s="47">
        <f t="shared" si="171"/>
        <v>11</v>
      </c>
      <c r="CI156" s="54">
        <v>41</v>
      </c>
      <c r="CJ156" s="47">
        <f t="shared" si="155"/>
        <v>11</v>
      </c>
      <c r="CK156" s="47" t="str">
        <f t="shared" si="156"/>
        <v>55_11</v>
      </c>
      <c r="CL156" s="132">
        <f t="shared" si="172"/>
        <v>4887.4317302952495</v>
      </c>
      <c r="CM156" s="132">
        <f t="shared" si="173"/>
        <v>4936.306047598202</v>
      </c>
      <c r="CN156" s="132">
        <f t="shared" si="159"/>
        <v>5047.3729336691613</v>
      </c>
      <c r="CO156" s="132">
        <f t="shared" si="160"/>
        <v>4921.1244627859724</v>
      </c>
      <c r="CP156" s="42">
        <f t="shared" si="161"/>
        <v>31.545669633243413</v>
      </c>
      <c r="CQ156" s="5"/>
      <c r="CR156" s="5"/>
      <c r="CS156" s="5"/>
      <c r="CT156" s="5"/>
      <c r="CU156" s="5"/>
      <c r="CV156" s="5"/>
      <c r="CW156" s="5"/>
      <c r="CX156" s="5"/>
      <c r="CY156" s="5"/>
      <c r="CZ156" s="5"/>
      <c r="DA156" s="5"/>
      <c r="DB156" s="5"/>
      <c r="DC156" s="5"/>
      <c r="DD156" s="5"/>
      <c r="DE156" s="5"/>
      <c r="DF156" s="5"/>
      <c r="DG156" s="6"/>
    </row>
    <row r="157" spans="1:111" x14ac:dyDescent="0.25">
      <c r="A157" s="47">
        <v>55</v>
      </c>
      <c r="B157" s="54">
        <v>11</v>
      </c>
      <c r="C157" s="54">
        <v>41</v>
      </c>
      <c r="D157" s="47">
        <f t="shared" si="157"/>
        <v>11</v>
      </c>
      <c r="E157" s="47" t="str">
        <f t="shared" si="158"/>
        <v>55_11</v>
      </c>
      <c r="F157" s="54">
        <v>4010</v>
      </c>
      <c r="G157" s="1"/>
      <c r="H157" s="47">
        <v>55</v>
      </c>
      <c r="I157" s="54">
        <v>11</v>
      </c>
      <c r="J157" s="54">
        <v>41</v>
      </c>
      <c r="K157" s="47">
        <f t="shared" si="133"/>
        <v>11</v>
      </c>
      <c r="L157" s="47" t="str">
        <f t="shared" si="134"/>
        <v>55_11</v>
      </c>
      <c r="M157" s="54">
        <v>4131</v>
      </c>
      <c r="N157" s="78"/>
      <c r="O157" s="47">
        <v>55</v>
      </c>
      <c r="P157" s="54">
        <v>11</v>
      </c>
      <c r="Q157" s="54">
        <v>41</v>
      </c>
      <c r="R157" s="47">
        <f t="shared" si="135"/>
        <v>11</v>
      </c>
      <c r="S157" s="47" t="str">
        <f t="shared" si="136"/>
        <v>55_11</v>
      </c>
      <c r="T157" s="54">
        <v>4218</v>
      </c>
      <c r="U157" s="5"/>
      <c r="V157" s="47">
        <v>55</v>
      </c>
      <c r="W157" s="47">
        <f t="shared" si="162"/>
        <v>12</v>
      </c>
      <c r="X157" s="54">
        <v>42</v>
      </c>
      <c r="Y157" s="47">
        <f t="shared" si="137"/>
        <v>12</v>
      </c>
      <c r="Z157" s="47" t="str">
        <f t="shared" si="138"/>
        <v>55_12</v>
      </c>
      <c r="AA157" s="54">
        <v>4295</v>
      </c>
      <c r="AB157" s="5"/>
      <c r="AC157" s="47">
        <v>55</v>
      </c>
      <c r="AD157" s="47">
        <f t="shared" si="163"/>
        <v>12</v>
      </c>
      <c r="AE157" s="54">
        <v>42</v>
      </c>
      <c r="AF157" s="47">
        <f t="shared" si="139"/>
        <v>12</v>
      </c>
      <c r="AG157" s="47" t="str">
        <f t="shared" si="140"/>
        <v>55_12</v>
      </c>
      <c r="AH157" s="54">
        <v>4381</v>
      </c>
      <c r="AI157" s="78"/>
      <c r="AJ157" s="47">
        <v>55</v>
      </c>
      <c r="AK157" s="47">
        <f t="shared" si="164"/>
        <v>12</v>
      </c>
      <c r="AL157" s="54">
        <v>42</v>
      </c>
      <c r="AM157" s="47">
        <f t="shared" si="141"/>
        <v>12</v>
      </c>
      <c r="AN157" s="47" t="str">
        <f t="shared" si="142"/>
        <v>55_12</v>
      </c>
      <c r="AO157" s="54">
        <v>4468</v>
      </c>
      <c r="AP157" s="466"/>
      <c r="AQ157" s="47">
        <v>55</v>
      </c>
      <c r="AR157" s="47">
        <f t="shared" si="165"/>
        <v>12</v>
      </c>
      <c r="AS157" s="54">
        <v>42</v>
      </c>
      <c r="AT157" s="47">
        <f t="shared" si="143"/>
        <v>12</v>
      </c>
      <c r="AU157" s="47" t="str">
        <f t="shared" si="144"/>
        <v>55_12</v>
      </c>
      <c r="AV157" s="54">
        <v>4692</v>
      </c>
      <c r="AW157" s="466"/>
      <c r="AX157" s="47">
        <v>55</v>
      </c>
      <c r="AY157" s="47">
        <f t="shared" si="166"/>
        <v>12</v>
      </c>
      <c r="AZ157" s="54">
        <v>42</v>
      </c>
      <c r="BA157" s="47">
        <f t="shared" si="145"/>
        <v>12</v>
      </c>
      <c r="BB157" s="47" t="str">
        <f t="shared" si="146"/>
        <v>55_12</v>
      </c>
      <c r="BC157" s="54">
        <v>4785</v>
      </c>
      <c r="BD157" s="466"/>
      <c r="BE157" s="47">
        <v>55</v>
      </c>
      <c r="BF157" s="47">
        <f t="shared" si="167"/>
        <v>12</v>
      </c>
      <c r="BG157" s="54">
        <v>42</v>
      </c>
      <c r="BH157" s="47">
        <f t="shared" si="147"/>
        <v>12</v>
      </c>
      <c r="BI157" s="47" t="str">
        <f t="shared" si="148"/>
        <v>55_12</v>
      </c>
      <c r="BJ157" s="132">
        <v>4977</v>
      </c>
      <c r="BK157" s="132"/>
      <c r="BL157" s="47">
        <v>55</v>
      </c>
      <c r="BM157" s="47">
        <f t="shared" si="168"/>
        <v>12</v>
      </c>
      <c r="BN157" s="54">
        <v>42</v>
      </c>
      <c r="BO157" s="47">
        <f t="shared" si="149"/>
        <v>12</v>
      </c>
      <c r="BP157" s="47" t="str">
        <f t="shared" si="150"/>
        <v>55_12</v>
      </c>
      <c r="BQ157" s="612">
        <v>4976.8475696583773</v>
      </c>
      <c r="BR157" s="610"/>
      <c r="BS157" s="47">
        <v>55</v>
      </c>
      <c r="BT157" s="47">
        <f t="shared" si="169"/>
        <v>12</v>
      </c>
      <c r="BU157" s="54">
        <v>42</v>
      </c>
      <c r="BV157" s="47">
        <f t="shared" si="151"/>
        <v>12</v>
      </c>
      <c r="BW157" s="47" t="str">
        <f t="shared" si="152"/>
        <v>55_12</v>
      </c>
      <c r="BX157" s="612">
        <v>5026.616045354961</v>
      </c>
      <c r="BY157" s="612"/>
      <c r="BZ157" s="47">
        <v>55</v>
      </c>
      <c r="CA157" s="47">
        <f t="shared" si="170"/>
        <v>12</v>
      </c>
      <c r="CB157" s="54">
        <v>42</v>
      </c>
      <c r="CC157" s="47">
        <f t="shared" si="153"/>
        <v>12</v>
      </c>
      <c r="CD157" s="47" t="str">
        <f t="shared" si="154"/>
        <v>55_12</v>
      </c>
      <c r="CE157" s="612">
        <v>5139.7149063754478</v>
      </c>
      <c r="CF157" s="132"/>
      <c r="CG157" s="47">
        <v>55</v>
      </c>
      <c r="CH157" s="47">
        <f t="shared" si="171"/>
        <v>12</v>
      </c>
      <c r="CI157" s="54">
        <v>42</v>
      </c>
      <c r="CJ157" s="47">
        <f t="shared" si="155"/>
        <v>12</v>
      </c>
      <c r="CK157" s="47" t="str">
        <f t="shared" si="156"/>
        <v>55_12</v>
      </c>
      <c r="CL157" s="132">
        <f t="shared" si="172"/>
        <v>4976.8475696583773</v>
      </c>
      <c r="CM157" s="132">
        <f t="shared" si="173"/>
        <v>5026.616045354961</v>
      </c>
      <c r="CN157" s="132">
        <f t="shared" si="159"/>
        <v>5139.7149063754478</v>
      </c>
      <c r="CO157" s="132">
        <f t="shared" si="160"/>
        <v>5011.156712591709</v>
      </c>
      <c r="CP157" s="42">
        <f t="shared" si="161"/>
        <v>32.122799439690439</v>
      </c>
      <c r="CQ157" s="5"/>
      <c r="CR157" s="5"/>
      <c r="CS157" s="5"/>
      <c r="CT157" s="5"/>
      <c r="CU157" s="5"/>
      <c r="CV157" s="5"/>
      <c r="CW157" s="5"/>
      <c r="CX157" s="5"/>
      <c r="CY157" s="5"/>
      <c r="CZ157" s="5"/>
      <c r="DA157" s="5"/>
      <c r="DB157" s="5"/>
      <c r="DC157" s="5"/>
      <c r="DD157" s="5"/>
      <c r="DE157" s="5"/>
      <c r="DF157" s="5"/>
      <c r="DG157" s="6"/>
    </row>
    <row r="158" spans="1:111" x14ac:dyDescent="0.25">
      <c r="A158" s="54">
        <v>59</v>
      </c>
      <c r="B158" s="54">
        <v>0</v>
      </c>
      <c r="C158" s="54">
        <v>25</v>
      </c>
      <c r="D158" s="47">
        <f t="shared" si="157"/>
        <v>0</v>
      </c>
      <c r="E158" s="47" t="str">
        <f t="shared" si="158"/>
        <v>59_0</v>
      </c>
      <c r="F158" s="54">
        <v>2877</v>
      </c>
      <c r="G158" s="1"/>
      <c r="H158" s="54">
        <v>59</v>
      </c>
      <c r="I158" s="54">
        <v>0</v>
      </c>
      <c r="J158" s="54">
        <v>25</v>
      </c>
      <c r="K158" s="47">
        <f t="shared" si="133"/>
        <v>0</v>
      </c>
      <c r="L158" s="47" t="str">
        <f t="shared" si="134"/>
        <v>59_0</v>
      </c>
      <c r="M158" s="54">
        <v>2963</v>
      </c>
      <c r="N158" s="78"/>
      <c r="O158" s="54">
        <v>59</v>
      </c>
      <c r="P158" s="54">
        <v>0</v>
      </c>
      <c r="Q158" s="54">
        <v>25</v>
      </c>
      <c r="R158" s="47">
        <f t="shared" si="135"/>
        <v>0</v>
      </c>
      <c r="S158" s="47" t="str">
        <f t="shared" si="136"/>
        <v>59_0</v>
      </c>
      <c r="T158" s="54">
        <v>3026</v>
      </c>
      <c r="U158" s="5"/>
      <c r="V158" s="54">
        <v>59</v>
      </c>
      <c r="W158" s="54">
        <v>1</v>
      </c>
      <c r="X158" s="54">
        <v>27</v>
      </c>
      <c r="Y158" s="47">
        <f t="shared" si="137"/>
        <v>1</v>
      </c>
      <c r="Z158" s="47" t="str">
        <f t="shared" si="138"/>
        <v>59_1</v>
      </c>
      <c r="AA158" s="54">
        <v>3178</v>
      </c>
      <c r="AB158" s="5"/>
      <c r="AC158" s="54">
        <v>59</v>
      </c>
      <c r="AD158" s="54">
        <v>1</v>
      </c>
      <c r="AE158" s="54">
        <v>27</v>
      </c>
      <c r="AF158" s="47">
        <f t="shared" si="139"/>
        <v>1</v>
      </c>
      <c r="AG158" s="47" t="str">
        <f t="shared" si="140"/>
        <v>59_1</v>
      </c>
      <c r="AH158" s="54">
        <v>3241</v>
      </c>
      <c r="AI158" s="78"/>
      <c r="AJ158" s="54">
        <v>59</v>
      </c>
      <c r="AK158" s="54">
        <v>1</v>
      </c>
      <c r="AL158" s="54">
        <v>27</v>
      </c>
      <c r="AM158" s="47">
        <f t="shared" si="141"/>
        <v>1</v>
      </c>
      <c r="AN158" s="47" t="str">
        <f t="shared" si="142"/>
        <v>59_1</v>
      </c>
      <c r="AO158" s="54">
        <v>3306</v>
      </c>
      <c r="AP158" s="466"/>
      <c r="AQ158" s="54">
        <v>59</v>
      </c>
      <c r="AR158" s="54">
        <v>1</v>
      </c>
      <c r="AS158" s="54">
        <v>27</v>
      </c>
      <c r="AT158" s="47">
        <f t="shared" si="143"/>
        <v>1</v>
      </c>
      <c r="AU158" s="47" t="str">
        <f t="shared" si="144"/>
        <v>59_1</v>
      </c>
      <c r="AV158" s="54">
        <v>3471</v>
      </c>
      <c r="AW158" s="466"/>
      <c r="AX158" s="54">
        <v>59</v>
      </c>
      <c r="AY158" s="54">
        <v>1</v>
      </c>
      <c r="AZ158" s="54">
        <v>27</v>
      </c>
      <c r="BA158" s="47">
        <f t="shared" si="145"/>
        <v>1</v>
      </c>
      <c r="BB158" s="47" t="str">
        <f t="shared" si="146"/>
        <v>59_1</v>
      </c>
      <c r="BC158" s="54">
        <v>3541</v>
      </c>
      <c r="BD158" s="466"/>
      <c r="BE158" s="54">
        <v>59</v>
      </c>
      <c r="BF158" s="54">
        <v>1</v>
      </c>
      <c r="BG158" s="54">
        <v>27</v>
      </c>
      <c r="BH158" s="47">
        <f t="shared" si="147"/>
        <v>1</v>
      </c>
      <c r="BI158" s="47" t="str">
        <f t="shared" si="148"/>
        <v>59_1</v>
      </c>
      <c r="BJ158" s="132">
        <v>3682</v>
      </c>
      <c r="BK158" s="132"/>
      <c r="BL158" s="54">
        <v>59</v>
      </c>
      <c r="BM158" s="54">
        <v>1</v>
      </c>
      <c r="BN158" s="54">
        <v>27</v>
      </c>
      <c r="BO158" s="47">
        <f t="shared" si="149"/>
        <v>1</v>
      </c>
      <c r="BP158" s="47" t="str">
        <f t="shared" si="150"/>
        <v>59_1</v>
      </c>
      <c r="BQ158" s="612">
        <v>3682.2203635603178</v>
      </c>
      <c r="BR158" s="132"/>
      <c r="BS158" s="54">
        <v>59</v>
      </c>
      <c r="BT158" s="54">
        <v>1</v>
      </c>
      <c r="BU158" s="54">
        <v>27</v>
      </c>
      <c r="BV158" s="47">
        <f t="shared" si="151"/>
        <v>1</v>
      </c>
      <c r="BW158" s="47" t="str">
        <f t="shared" si="152"/>
        <v>59_1</v>
      </c>
      <c r="BX158" s="612">
        <v>3719.042567195921</v>
      </c>
      <c r="BY158" s="612"/>
      <c r="BZ158" s="54">
        <v>59</v>
      </c>
      <c r="CA158" s="54">
        <v>1</v>
      </c>
      <c r="CB158" s="54">
        <v>27</v>
      </c>
      <c r="CC158" s="47">
        <f t="shared" si="153"/>
        <v>1</v>
      </c>
      <c r="CD158" s="47" t="str">
        <f t="shared" si="154"/>
        <v>59_1</v>
      </c>
      <c r="CE158" s="612">
        <v>3802.7210249578293</v>
      </c>
      <c r="CF158" s="132"/>
      <c r="CG158" s="54">
        <v>59</v>
      </c>
      <c r="CH158" s="54">
        <v>1</v>
      </c>
      <c r="CI158" s="54">
        <v>27</v>
      </c>
      <c r="CJ158" s="47">
        <f t="shared" si="155"/>
        <v>1</v>
      </c>
      <c r="CK158" s="47" t="str">
        <f t="shared" si="156"/>
        <v>59_1</v>
      </c>
      <c r="CL158" s="132">
        <f t="shared" si="172"/>
        <v>3682.2203635603178</v>
      </c>
      <c r="CM158" s="132">
        <f t="shared" si="173"/>
        <v>3719.042567195921</v>
      </c>
      <c r="CN158" s="132">
        <f t="shared" si="159"/>
        <v>3802.7210249578293</v>
      </c>
      <c r="CO158" s="132">
        <f t="shared" si="160"/>
        <v>3707.6046701916116</v>
      </c>
      <c r="CP158" s="42">
        <f t="shared" si="161"/>
        <v>23.766696603792383</v>
      </c>
      <c r="CQ158" s="5"/>
      <c r="CR158" s="5"/>
      <c r="CS158" s="5"/>
      <c r="CT158" s="5"/>
      <c r="CU158" s="5"/>
      <c r="CV158" s="5"/>
      <c r="CW158" s="5"/>
      <c r="CX158" s="5"/>
      <c r="CY158" s="5"/>
      <c r="CZ158" s="5"/>
      <c r="DA158" s="5"/>
      <c r="DB158" s="5"/>
      <c r="DC158" s="5"/>
      <c r="DD158" s="5"/>
      <c r="DE158" s="5"/>
      <c r="DF158" s="5"/>
      <c r="DG158" s="6"/>
    </row>
    <row r="159" spans="1:111" x14ac:dyDescent="0.25">
      <c r="A159" s="54">
        <v>59</v>
      </c>
      <c r="B159" s="54">
        <v>1</v>
      </c>
      <c r="C159" s="54">
        <v>27</v>
      </c>
      <c r="D159" s="47">
        <f t="shared" si="157"/>
        <v>1</v>
      </c>
      <c r="E159" s="47" t="str">
        <f t="shared" si="158"/>
        <v>59_1</v>
      </c>
      <c r="F159" s="54">
        <v>3022</v>
      </c>
      <c r="G159" s="1"/>
      <c r="H159" s="54">
        <v>59</v>
      </c>
      <c r="I159" s="54">
        <v>1</v>
      </c>
      <c r="J159" s="54">
        <v>27</v>
      </c>
      <c r="K159" s="47">
        <f t="shared" si="133"/>
        <v>1</v>
      </c>
      <c r="L159" s="47" t="str">
        <f t="shared" si="134"/>
        <v>59_1</v>
      </c>
      <c r="M159" s="54">
        <v>3112</v>
      </c>
      <c r="N159" s="78"/>
      <c r="O159" s="54">
        <v>59</v>
      </c>
      <c r="P159" s="54">
        <v>1</v>
      </c>
      <c r="Q159" s="54">
        <v>27</v>
      </c>
      <c r="R159" s="47">
        <f t="shared" si="135"/>
        <v>1</v>
      </c>
      <c r="S159" s="47" t="str">
        <f t="shared" si="136"/>
        <v>59_1</v>
      </c>
      <c r="T159" s="54">
        <v>3178</v>
      </c>
      <c r="U159" s="5"/>
      <c r="V159" s="54">
        <v>59</v>
      </c>
      <c r="W159" s="54">
        <v>2</v>
      </c>
      <c r="X159" s="54">
        <v>29</v>
      </c>
      <c r="Y159" s="47">
        <f t="shared" si="137"/>
        <v>2</v>
      </c>
      <c r="Z159" s="47" t="str">
        <f t="shared" si="138"/>
        <v>59_2</v>
      </c>
      <c r="AA159" s="54">
        <v>3321</v>
      </c>
      <c r="AB159" s="5"/>
      <c r="AC159" s="54">
        <v>59</v>
      </c>
      <c r="AD159" s="54">
        <v>2</v>
      </c>
      <c r="AE159" s="54">
        <v>29</v>
      </c>
      <c r="AF159" s="47">
        <f t="shared" si="139"/>
        <v>2</v>
      </c>
      <c r="AG159" s="47" t="str">
        <f t="shared" si="140"/>
        <v>59_2</v>
      </c>
      <c r="AH159" s="54">
        <v>3388</v>
      </c>
      <c r="AI159" s="78"/>
      <c r="AJ159" s="54">
        <v>59</v>
      </c>
      <c r="AK159" s="54">
        <v>2</v>
      </c>
      <c r="AL159" s="54">
        <v>29</v>
      </c>
      <c r="AM159" s="47">
        <f t="shared" si="141"/>
        <v>2</v>
      </c>
      <c r="AN159" s="47" t="str">
        <f t="shared" si="142"/>
        <v>59_2</v>
      </c>
      <c r="AO159" s="54">
        <v>3455</v>
      </c>
      <c r="AP159" s="466"/>
      <c r="AQ159" s="54">
        <v>59</v>
      </c>
      <c r="AR159" s="54">
        <v>2</v>
      </c>
      <c r="AS159" s="54">
        <v>29</v>
      </c>
      <c r="AT159" s="47">
        <f t="shared" si="143"/>
        <v>2</v>
      </c>
      <c r="AU159" s="47" t="str">
        <f t="shared" si="144"/>
        <v>59_2</v>
      </c>
      <c r="AV159" s="54">
        <v>3628</v>
      </c>
      <c r="AW159" s="466"/>
      <c r="AX159" s="54">
        <v>59</v>
      </c>
      <c r="AY159" s="54">
        <v>2</v>
      </c>
      <c r="AZ159" s="54">
        <v>29</v>
      </c>
      <c r="BA159" s="47">
        <f t="shared" si="145"/>
        <v>2</v>
      </c>
      <c r="BB159" s="47" t="str">
        <f t="shared" si="146"/>
        <v>59_2</v>
      </c>
      <c r="BC159" s="54">
        <v>3701</v>
      </c>
      <c r="BD159" s="466"/>
      <c r="BE159" s="54">
        <v>59</v>
      </c>
      <c r="BF159" s="54">
        <v>2</v>
      </c>
      <c r="BG159" s="54">
        <v>29</v>
      </c>
      <c r="BH159" s="47">
        <f t="shared" si="147"/>
        <v>2</v>
      </c>
      <c r="BI159" s="47" t="str">
        <f t="shared" si="148"/>
        <v>59_2</v>
      </c>
      <c r="BJ159" s="132">
        <v>3849</v>
      </c>
      <c r="BK159" s="132"/>
      <c r="BL159" s="54">
        <v>59</v>
      </c>
      <c r="BM159" s="54">
        <v>2</v>
      </c>
      <c r="BN159" s="54">
        <v>29</v>
      </c>
      <c r="BO159" s="47">
        <f t="shared" si="149"/>
        <v>2</v>
      </c>
      <c r="BP159" s="47" t="str">
        <f t="shared" si="150"/>
        <v>59_2</v>
      </c>
      <c r="BQ159" s="612">
        <v>3848.6860219491205</v>
      </c>
      <c r="BR159" s="132"/>
      <c r="BS159" s="54">
        <v>59</v>
      </c>
      <c r="BT159" s="54">
        <v>2</v>
      </c>
      <c r="BU159" s="54">
        <v>29</v>
      </c>
      <c r="BV159" s="47">
        <f t="shared" si="151"/>
        <v>2</v>
      </c>
      <c r="BW159" s="47" t="str">
        <f t="shared" si="152"/>
        <v>59_2</v>
      </c>
      <c r="BX159" s="612">
        <v>3887.1728821686115</v>
      </c>
      <c r="BY159" s="612"/>
      <c r="BZ159" s="54">
        <v>59</v>
      </c>
      <c r="CA159" s="54">
        <v>2</v>
      </c>
      <c r="CB159" s="54">
        <v>29</v>
      </c>
      <c r="CC159" s="47">
        <f t="shared" si="153"/>
        <v>2</v>
      </c>
      <c r="CD159" s="47" t="str">
        <f t="shared" si="154"/>
        <v>59_2</v>
      </c>
      <c r="CE159" s="612">
        <v>3974.6342720174052</v>
      </c>
      <c r="CF159" s="132"/>
      <c r="CG159" s="54">
        <v>59</v>
      </c>
      <c r="CH159" s="54">
        <v>2</v>
      </c>
      <c r="CI159" s="54">
        <v>29</v>
      </c>
      <c r="CJ159" s="47">
        <f t="shared" si="155"/>
        <v>2</v>
      </c>
      <c r="CK159" s="47" t="str">
        <f t="shared" si="156"/>
        <v>59_2</v>
      </c>
      <c r="CL159" s="132">
        <f t="shared" si="172"/>
        <v>3848.6860219491205</v>
      </c>
      <c r="CM159" s="132">
        <f t="shared" si="173"/>
        <v>3887.1728821686115</v>
      </c>
      <c r="CN159" s="132">
        <f t="shared" si="159"/>
        <v>3974.6342720174052</v>
      </c>
      <c r="CO159" s="132">
        <f t="shared" si="160"/>
        <v>3875.2179012129318</v>
      </c>
      <c r="CP159" s="42">
        <f t="shared" si="161"/>
        <v>24.841140392390589</v>
      </c>
      <c r="CQ159" s="5"/>
      <c r="CR159" s="5"/>
      <c r="CS159" s="5"/>
      <c r="CT159" s="5"/>
      <c r="CU159" s="5"/>
      <c r="CV159" s="5"/>
      <c r="CW159" s="5"/>
      <c r="CX159" s="5"/>
      <c r="CY159" s="5"/>
      <c r="CZ159" s="5"/>
      <c r="DA159" s="5"/>
      <c r="DB159" s="5"/>
      <c r="DC159" s="5"/>
      <c r="DD159" s="5"/>
      <c r="DE159" s="5"/>
      <c r="DF159" s="5"/>
      <c r="DG159" s="6"/>
    </row>
    <row r="160" spans="1:111" x14ac:dyDescent="0.25">
      <c r="A160" s="54">
        <v>59</v>
      </c>
      <c r="B160" s="54">
        <v>2</v>
      </c>
      <c r="C160" s="54">
        <v>29</v>
      </c>
      <c r="D160" s="47">
        <f t="shared" si="157"/>
        <v>2</v>
      </c>
      <c r="E160" s="47" t="str">
        <f t="shared" si="158"/>
        <v>59_2</v>
      </c>
      <c r="F160" s="54">
        <v>3158</v>
      </c>
      <c r="G160" s="1"/>
      <c r="H160" s="54">
        <v>59</v>
      </c>
      <c r="I160" s="54">
        <v>2</v>
      </c>
      <c r="J160" s="54">
        <v>29</v>
      </c>
      <c r="K160" s="47">
        <f t="shared" si="133"/>
        <v>2</v>
      </c>
      <c r="L160" s="47" t="str">
        <f t="shared" si="134"/>
        <v>59_2</v>
      </c>
      <c r="M160" s="54">
        <v>3253</v>
      </c>
      <c r="N160" s="78"/>
      <c r="O160" s="54">
        <v>59</v>
      </c>
      <c r="P160" s="54">
        <v>2</v>
      </c>
      <c r="Q160" s="54">
        <v>29</v>
      </c>
      <c r="R160" s="47">
        <f t="shared" si="135"/>
        <v>2</v>
      </c>
      <c r="S160" s="47" t="str">
        <f t="shared" si="136"/>
        <v>59_2</v>
      </c>
      <c r="T160" s="54">
        <v>3321</v>
      </c>
      <c r="U160" s="5"/>
      <c r="V160" s="54">
        <v>59</v>
      </c>
      <c r="W160" s="54">
        <v>3</v>
      </c>
      <c r="X160" s="54">
        <v>31</v>
      </c>
      <c r="Y160" s="47">
        <f t="shared" si="137"/>
        <v>3</v>
      </c>
      <c r="Z160" s="47" t="str">
        <f t="shared" si="138"/>
        <v>59_3</v>
      </c>
      <c r="AA160" s="54">
        <v>3466</v>
      </c>
      <c r="AB160" s="5"/>
      <c r="AC160" s="54">
        <v>59</v>
      </c>
      <c r="AD160" s="54">
        <v>3</v>
      </c>
      <c r="AE160" s="54">
        <v>31</v>
      </c>
      <c r="AF160" s="47">
        <f t="shared" si="139"/>
        <v>3</v>
      </c>
      <c r="AG160" s="47" t="str">
        <f t="shared" si="140"/>
        <v>59_3</v>
      </c>
      <c r="AH160" s="54">
        <v>3536</v>
      </c>
      <c r="AI160" s="78"/>
      <c r="AJ160" s="54">
        <v>59</v>
      </c>
      <c r="AK160" s="54">
        <v>3</v>
      </c>
      <c r="AL160" s="54">
        <v>31</v>
      </c>
      <c r="AM160" s="47">
        <f t="shared" si="141"/>
        <v>3</v>
      </c>
      <c r="AN160" s="47" t="str">
        <f t="shared" si="142"/>
        <v>59_3</v>
      </c>
      <c r="AO160" s="54">
        <v>3606</v>
      </c>
      <c r="AP160" s="466"/>
      <c r="AQ160" s="54">
        <v>59</v>
      </c>
      <c r="AR160" s="54">
        <v>3</v>
      </c>
      <c r="AS160" s="54">
        <v>31</v>
      </c>
      <c r="AT160" s="47">
        <f t="shared" si="143"/>
        <v>3</v>
      </c>
      <c r="AU160" s="47" t="str">
        <f t="shared" si="144"/>
        <v>59_3</v>
      </c>
      <c r="AV160" s="54">
        <v>3787</v>
      </c>
      <c r="AW160" s="466"/>
      <c r="AX160" s="54">
        <v>59</v>
      </c>
      <c r="AY160" s="54">
        <v>3</v>
      </c>
      <c r="AZ160" s="54">
        <v>31</v>
      </c>
      <c r="BA160" s="47">
        <f t="shared" si="145"/>
        <v>3</v>
      </c>
      <c r="BB160" s="47" t="str">
        <f t="shared" si="146"/>
        <v>59_3</v>
      </c>
      <c r="BC160" s="54">
        <v>3863</v>
      </c>
      <c r="BD160" s="466"/>
      <c r="BE160" s="54">
        <v>59</v>
      </c>
      <c r="BF160" s="54">
        <v>3</v>
      </c>
      <c r="BG160" s="54">
        <v>31</v>
      </c>
      <c r="BH160" s="47">
        <f t="shared" si="147"/>
        <v>3</v>
      </c>
      <c r="BI160" s="47" t="str">
        <f t="shared" si="148"/>
        <v>59_3</v>
      </c>
      <c r="BJ160" s="132">
        <v>4017</v>
      </c>
      <c r="BK160" s="132"/>
      <c r="BL160" s="54">
        <v>59</v>
      </c>
      <c r="BM160" s="54">
        <v>3</v>
      </c>
      <c r="BN160" s="54">
        <v>31</v>
      </c>
      <c r="BO160" s="47">
        <f t="shared" si="149"/>
        <v>3</v>
      </c>
      <c r="BP160" s="47" t="str">
        <f t="shared" si="150"/>
        <v>59_3</v>
      </c>
      <c r="BQ160" s="612">
        <v>4017.054145005226</v>
      </c>
      <c r="BR160" s="132"/>
      <c r="BS160" s="54">
        <v>59</v>
      </c>
      <c r="BT160" s="54">
        <v>3</v>
      </c>
      <c r="BU160" s="54">
        <v>31</v>
      </c>
      <c r="BV160" s="47">
        <f t="shared" si="151"/>
        <v>3</v>
      </c>
      <c r="BW160" s="47" t="str">
        <f t="shared" si="152"/>
        <v>59_3</v>
      </c>
      <c r="BX160" s="612">
        <v>4057.2246864552785</v>
      </c>
      <c r="BY160" s="612"/>
      <c r="BZ160" s="54">
        <v>59</v>
      </c>
      <c r="CA160" s="54">
        <v>3</v>
      </c>
      <c r="CB160" s="54">
        <v>31</v>
      </c>
      <c r="CC160" s="47">
        <f t="shared" si="153"/>
        <v>3</v>
      </c>
      <c r="CD160" s="47" t="str">
        <f t="shared" si="154"/>
        <v>59_3</v>
      </c>
      <c r="CE160" s="612">
        <v>4148.512241900522</v>
      </c>
      <c r="CF160" s="132"/>
      <c r="CG160" s="54">
        <v>59</v>
      </c>
      <c r="CH160" s="54">
        <v>3</v>
      </c>
      <c r="CI160" s="54">
        <v>31</v>
      </c>
      <c r="CJ160" s="47">
        <f t="shared" si="155"/>
        <v>3</v>
      </c>
      <c r="CK160" s="47" t="str">
        <f t="shared" si="156"/>
        <v>59_3</v>
      </c>
      <c r="CL160" s="132">
        <f t="shared" si="172"/>
        <v>4017.054145005226</v>
      </c>
      <c r="CM160" s="132">
        <f t="shared" si="173"/>
        <v>4057.2246864552785</v>
      </c>
      <c r="CN160" s="132">
        <f t="shared" si="159"/>
        <v>4148.512241900522</v>
      </c>
      <c r="CO160" s="132">
        <f t="shared" si="160"/>
        <v>4044.746712017356</v>
      </c>
      <c r="CP160" s="42">
        <f t="shared" si="161"/>
        <v>25.927863538572794</v>
      </c>
      <c r="CQ160" s="5"/>
      <c r="CR160" s="5"/>
      <c r="CS160" s="5"/>
      <c r="CT160" s="5"/>
      <c r="CU160" s="5"/>
      <c r="CV160" s="5"/>
      <c r="CW160" s="5"/>
      <c r="CX160" s="5"/>
      <c r="CY160" s="5"/>
      <c r="CZ160" s="5"/>
      <c r="DA160" s="5"/>
      <c r="DB160" s="5"/>
      <c r="DC160" s="5"/>
      <c r="DD160" s="5"/>
      <c r="DE160" s="5"/>
      <c r="DF160" s="5"/>
      <c r="DG160" s="6"/>
    </row>
    <row r="161" spans="1:111" x14ac:dyDescent="0.25">
      <c r="A161" s="54">
        <v>59</v>
      </c>
      <c r="B161" s="54">
        <v>3</v>
      </c>
      <c r="C161" s="54">
        <v>31</v>
      </c>
      <c r="D161" s="47">
        <f t="shared" si="157"/>
        <v>3</v>
      </c>
      <c r="E161" s="47" t="str">
        <f t="shared" si="158"/>
        <v>59_3</v>
      </c>
      <c r="F161" s="54">
        <v>3296</v>
      </c>
      <c r="G161" s="1"/>
      <c r="H161" s="54">
        <v>59</v>
      </c>
      <c r="I161" s="54">
        <v>3</v>
      </c>
      <c r="J161" s="54">
        <v>31</v>
      </c>
      <c r="K161" s="47">
        <f t="shared" si="133"/>
        <v>3</v>
      </c>
      <c r="L161" s="47" t="str">
        <f t="shared" si="134"/>
        <v>59_3</v>
      </c>
      <c r="M161" s="54">
        <v>3395</v>
      </c>
      <c r="N161" s="78"/>
      <c r="O161" s="54">
        <v>59</v>
      </c>
      <c r="P161" s="54">
        <v>3</v>
      </c>
      <c r="Q161" s="54">
        <v>31</v>
      </c>
      <c r="R161" s="47">
        <f t="shared" si="135"/>
        <v>3</v>
      </c>
      <c r="S161" s="47" t="str">
        <f t="shared" si="136"/>
        <v>59_3</v>
      </c>
      <c r="T161" s="54">
        <v>3466</v>
      </c>
      <c r="U161" s="5"/>
      <c r="V161" s="54">
        <v>59</v>
      </c>
      <c r="W161" s="54">
        <v>4</v>
      </c>
      <c r="X161" s="54">
        <v>33</v>
      </c>
      <c r="Y161" s="47">
        <f t="shared" si="137"/>
        <v>4</v>
      </c>
      <c r="Z161" s="47" t="str">
        <f t="shared" si="138"/>
        <v>59_4</v>
      </c>
      <c r="AA161" s="54">
        <v>3612</v>
      </c>
      <c r="AB161" s="5"/>
      <c r="AC161" s="54">
        <v>59</v>
      </c>
      <c r="AD161" s="54">
        <v>4</v>
      </c>
      <c r="AE161" s="54">
        <v>33</v>
      </c>
      <c r="AF161" s="47">
        <f t="shared" si="139"/>
        <v>4</v>
      </c>
      <c r="AG161" s="47" t="str">
        <f t="shared" si="140"/>
        <v>59_4</v>
      </c>
      <c r="AH161" s="54">
        <v>3684</v>
      </c>
      <c r="AI161" s="78"/>
      <c r="AJ161" s="54">
        <v>59</v>
      </c>
      <c r="AK161" s="54">
        <v>4</v>
      </c>
      <c r="AL161" s="54">
        <v>33</v>
      </c>
      <c r="AM161" s="47">
        <f t="shared" si="141"/>
        <v>4</v>
      </c>
      <c r="AN161" s="47" t="str">
        <f t="shared" si="142"/>
        <v>59_4</v>
      </c>
      <c r="AO161" s="54">
        <v>3758</v>
      </c>
      <c r="AP161" s="466"/>
      <c r="AQ161" s="54">
        <v>59</v>
      </c>
      <c r="AR161" s="54">
        <v>4</v>
      </c>
      <c r="AS161" s="54">
        <v>33</v>
      </c>
      <c r="AT161" s="47">
        <f t="shared" si="143"/>
        <v>4</v>
      </c>
      <c r="AU161" s="47" t="str">
        <f t="shared" si="144"/>
        <v>59_4</v>
      </c>
      <c r="AV161" s="54">
        <v>3946</v>
      </c>
      <c r="AW161" s="466"/>
      <c r="AX161" s="54">
        <v>59</v>
      </c>
      <c r="AY161" s="54">
        <v>4</v>
      </c>
      <c r="AZ161" s="54">
        <v>33</v>
      </c>
      <c r="BA161" s="47">
        <f t="shared" si="145"/>
        <v>4</v>
      </c>
      <c r="BB161" s="47" t="str">
        <f t="shared" si="146"/>
        <v>59_4</v>
      </c>
      <c r="BC161" s="54">
        <v>4024</v>
      </c>
      <c r="BD161" s="466"/>
      <c r="BE161" s="54">
        <v>59</v>
      </c>
      <c r="BF161" s="54">
        <v>4</v>
      </c>
      <c r="BG161" s="54">
        <v>33</v>
      </c>
      <c r="BH161" s="47">
        <f t="shared" si="147"/>
        <v>4</v>
      </c>
      <c r="BI161" s="47" t="str">
        <f t="shared" si="148"/>
        <v>59_4</v>
      </c>
      <c r="BJ161" s="132">
        <v>4185</v>
      </c>
      <c r="BK161" s="132"/>
      <c r="BL161" s="54">
        <v>59</v>
      </c>
      <c r="BM161" s="54">
        <v>4</v>
      </c>
      <c r="BN161" s="54">
        <v>33</v>
      </c>
      <c r="BO161" s="47">
        <f t="shared" si="149"/>
        <v>4</v>
      </c>
      <c r="BP161" s="47" t="str">
        <f t="shared" si="150"/>
        <v>59_4</v>
      </c>
      <c r="BQ161" s="612">
        <v>4185.4222680613293</v>
      </c>
      <c r="BR161" s="132"/>
      <c r="BS161" s="54">
        <v>59</v>
      </c>
      <c r="BT161" s="54">
        <v>4</v>
      </c>
      <c r="BU161" s="54">
        <v>33</v>
      </c>
      <c r="BV161" s="47">
        <f t="shared" si="151"/>
        <v>4</v>
      </c>
      <c r="BW161" s="47" t="str">
        <f t="shared" si="152"/>
        <v>59_4</v>
      </c>
      <c r="BX161" s="612">
        <v>4227.2764907419423</v>
      </c>
      <c r="BY161" s="612"/>
      <c r="BZ161" s="54">
        <v>59</v>
      </c>
      <c r="CA161" s="54">
        <v>4</v>
      </c>
      <c r="CB161" s="54">
        <v>33</v>
      </c>
      <c r="CC161" s="47">
        <f t="shared" si="153"/>
        <v>4</v>
      </c>
      <c r="CD161" s="47" t="str">
        <f t="shared" si="154"/>
        <v>59_4</v>
      </c>
      <c r="CE161" s="612">
        <v>4322.390211783636</v>
      </c>
      <c r="CF161" s="132"/>
      <c r="CG161" s="54">
        <v>59</v>
      </c>
      <c r="CH161" s="54">
        <v>4</v>
      </c>
      <c r="CI161" s="54">
        <v>33</v>
      </c>
      <c r="CJ161" s="47">
        <f t="shared" si="155"/>
        <v>4</v>
      </c>
      <c r="CK161" s="47" t="str">
        <f t="shared" si="156"/>
        <v>59_4</v>
      </c>
      <c r="CL161" s="132">
        <f t="shared" si="172"/>
        <v>4185.4222680613293</v>
      </c>
      <c r="CM161" s="132">
        <f t="shared" si="173"/>
        <v>4227.2764907419423</v>
      </c>
      <c r="CN161" s="132">
        <f t="shared" si="159"/>
        <v>4322.390211783636</v>
      </c>
      <c r="CO161" s="132">
        <f t="shared" si="160"/>
        <v>4214.2755228217766</v>
      </c>
      <c r="CP161" s="42">
        <f t="shared" si="161"/>
        <v>27.014586684754978</v>
      </c>
      <c r="CQ161" s="5"/>
      <c r="CR161" s="5"/>
      <c r="CS161" s="5"/>
      <c r="CT161" s="5"/>
      <c r="CU161" s="5"/>
      <c r="CV161" s="5"/>
      <c r="CW161" s="5"/>
      <c r="CX161" s="5"/>
      <c r="CY161" s="5"/>
      <c r="CZ161" s="5"/>
      <c r="DA161" s="5"/>
      <c r="DB161" s="5"/>
      <c r="DC161" s="5"/>
      <c r="DD161" s="5"/>
      <c r="DE161" s="5"/>
      <c r="DF161" s="5"/>
      <c r="DG161" s="6"/>
    </row>
    <row r="162" spans="1:111" x14ac:dyDescent="0.25">
      <c r="A162" s="47">
        <v>60</v>
      </c>
      <c r="B162" s="54">
        <v>0</v>
      </c>
      <c r="C162" s="54">
        <v>32</v>
      </c>
      <c r="D162" s="47">
        <f t="shared" si="157"/>
        <v>0</v>
      </c>
      <c r="E162" s="47" t="str">
        <f t="shared" si="158"/>
        <v>60_0</v>
      </c>
      <c r="F162" s="54">
        <v>3364</v>
      </c>
      <c r="G162" s="1"/>
      <c r="H162" s="47">
        <v>60</v>
      </c>
      <c r="I162" s="54">
        <v>0</v>
      </c>
      <c r="J162" s="54">
        <v>32</v>
      </c>
      <c r="K162" s="47">
        <f t="shared" si="133"/>
        <v>0</v>
      </c>
      <c r="L162" s="47" t="str">
        <f t="shared" si="134"/>
        <v>60_0</v>
      </c>
      <c r="M162" s="54">
        <v>3465</v>
      </c>
      <c r="N162" s="78"/>
      <c r="O162" s="47">
        <v>60</v>
      </c>
      <c r="P162" s="54">
        <v>0</v>
      </c>
      <c r="Q162" s="54">
        <v>32</v>
      </c>
      <c r="R162" s="47">
        <f t="shared" si="135"/>
        <v>0</v>
      </c>
      <c r="S162" s="47" t="str">
        <f t="shared" si="136"/>
        <v>60_0</v>
      </c>
      <c r="T162" s="54">
        <v>3538</v>
      </c>
      <c r="U162" s="5"/>
      <c r="V162" s="47">
        <v>60</v>
      </c>
      <c r="W162" s="54">
        <v>1</v>
      </c>
      <c r="X162" s="54">
        <v>34</v>
      </c>
      <c r="Y162" s="47">
        <f t="shared" si="137"/>
        <v>1</v>
      </c>
      <c r="Z162" s="47" t="str">
        <f t="shared" si="138"/>
        <v>60_1</v>
      </c>
      <c r="AA162" s="54">
        <v>3686</v>
      </c>
      <c r="AB162" s="5"/>
      <c r="AC162" s="47">
        <v>60</v>
      </c>
      <c r="AD162" s="54">
        <v>1</v>
      </c>
      <c r="AE162" s="54">
        <v>34</v>
      </c>
      <c r="AF162" s="47">
        <f t="shared" si="139"/>
        <v>1</v>
      </c>
      <c r="AG162" s="47" t="str">
        <f t="shared" si="140"/>
        <v>60_1</v>
      </c>
      <c r="AH162" s="54">
        <v>3760</v>
      </c>
      <c r="AI162" s="78"/>
      <c r="AJ162" s="47">
        <v>60</v>
      </c>
      <c r="AK162" s="54">
        <v>1</v>
      </c>
      <c r="AL162" s="54">
        <v>34</v>
      </c>
      <c r="AM162" s="47">
        <f t="shared" si="141"/>
        <v>1</v>
      </c>
      <c r="AN162" s="47" t="str">
        <f t="shared" si="142"/>
        <v>60_1</v>
      </c>
      <c r="AO162" s="54">
        <v>3835</v>
      </c>
      <c r="AP162" s="466"/>
      <c r="AQ162" s="47">
        <v>60</v>
      </c>
      <c r="AR162" s="54">
        <v>1</v>
      </c>
      <c r="AS162" s="54">
        <v>34</v>
      </c>
      <c r="AT162" s="47">
        <f t="shared" si="143"/>
        <v>1</v>
      </c>
      <c r="AU162" s="47" t="str">
        <f t="shared" si="144"/>
        <v>60_1</v>
      </c>
      <c r="AV162" s="54">
        <v>4027</v>
      </c>
      <c r="AW162" s="466"/>
      <c r="AX162" s="47">
        <v>60</v>
      </c>
      <c r="AY162" s="54">
        <v>1</v>
      </c>
      <c r="AZ162" s="54">
        <v>34</v>
      </c>
      <c r="BA162" s="47">
        <f t="shared" si="145"/>
        <v>1</v>
      </c>
      <c r="BB162" s="47" t="str">
        <f t="shared" si="146"/>
        <v>60_1</v>
      </c>
      <c r="BC162" s="54">
        <v>4108</v>
      </c>
      <c r="BD162" s="466"/>
      <c r="BE162" s="47">
        <v>60</v>
      </c>
      <c r="BF162" s="54">
        <v>1</v>
      </c>
      <c r="BG162" s="54">
        <v>34</v>
      </c>
      <c r="BH162" s="47">
        <f t="shared" si="147"/>
        <v>1</v>
      </c>
      <c r="BI162" s="47" t="str">
        <f t="shared" si="148"/>
        <v>60_1</v>
      </c>
      <c r="BJ162" s="132">
        <v>4272</v>
      </c>
      <c r="BK162" s="132"/>
      <c r="BL162" s="47">
        <v>60</v>
      </c>
      <c r="BM162" s="54">
        <v>1</v>
      </c>
      <c r="BN162" s="54">
        <v>34</v>
      </c>
      <c r="BO162" s="47">
        <f t="shared" si="149"/>
        <v>1</v>
      </c>
      <c r="BP162" s="47" t="str">
        <f t="shared" si="150"/>
        <v>60_1</v>
      </c>
      <c r="BQ162" s="612">
        <v>4271.9844104235053</v>
      </c>
      <c r="BR162" s="132"/>
      <c r="BS162" s="47">
        <v>60</v>
      </c>
      <c r="BT162" s="54">
        <v>1</v>
      </c>
      <c r="BU162" s="54">
        <v>34</v>
      </c>
      <c r="BV162" s="47">
        <f t="shared" si="151"/>
        <v>1</v>
      </c>
      <c r="BW162" s="47" t="str">
        <f t="shared" si="152"/>
        <v>60_1</v>
      </c>
      <c r="BX162" s="612">
        <v>4314.70425452774</v>
      </c>
      <c r="BY162" s="612"/>
      <c r="BZ162" s="47">
        <v>60</v>
      </c>
      <c r="CA162" s="54">
        <v>1</v>
      </c>
      <c r="CB162" s="54">
        <v>34</v>
      </c>
      <c r="CC162" s="47">
        <f t="shared" si="153"/>
        <v>1</v>
      </c>
      <c r="CD162" s="47" t="str">
        <f t="shared" si="154"/>
        <v>60_1</v>
      </c>
      <c r="CE162" s="612">
        <v>4411.785100254614</v>
      </c>
      <c r="CF162" s="132"/>
      <c r="CG162" s="47">
        <v>60</v>
      </c>
      <c r="CH162" s="54">
        <v>1</v>
      </c>
      <c r="CI162" s="54">
        <v>34</v>
      </c>
      <c r="CJ162" s="47">
        <f t="shared" si="155"/>
        <v>1</v>
      </c>
      <c r="CK162" s="47" t="str">
        <f t="shared" si="156"/>
        <v>60_1</v>
      </c>
      <c r="CL162" s="132">
        <f t="shared" si="172"/>
        <v>4271.9844104235053</v>
      </c>
      <c r="CM162" s="132">
        <f t="shared" si="173"/>
        <v>4314.70425452774</v>
      </c>
      <c r="CN162" s="132">
        <f t="shared" si="159"/>
        <v>4411.785100254614</v>
      </c>
      <c r="CO162" s="132">
        <f t="shared" si="160"/>
        <v>4301.434402952862</v>
      </c>
      <c r="CP162" s="42">
        <f t="shared" si="161"/>
        <v>27.57329745482604</v>
      </c>
      <c r="CQ162" s="5"/>
      <c r="CR162" s="5"/>
      <c r="CS162" s="5"/>
      <c r="CT162" s="5"/>
      <c r="CU162" s="5"/>
      <c r="CV162" s="5"/>
      <c r="CW162" s="5"/>
      <c r="CX162" s="5"/>
      <c r="CY162" s="5"/>
      <c r="CZ162" s="5"/>
      <c r="DA162" s="5"/>
      <c r="DB162" s="5"/>
      <c r="DC162" s="5"/>
      <c r="DD162" s="5"/>
      <c r="DE162" s="5"/>
      <c r="DF162" s="5"/>
      <c r="DG162" s="6"/>
    </row>
    <row r="163" spans="1:111" x14ac:dyDescent="0.25">
      <c r="A163" s="47">
        <v>60</v>
      </c>
      <c r="B163" s="54">
        <v>1</v>
      </c>
      <c r="C163" s="54">
        <v>34</v>
      </c>
      <c r="D163" s="47">
        <f t="shared" si="157"/>
        <v>1</v>
      </c>
      <c r="E163" s="47" t="str">
        <f t="shared" si="158"/>
        <v>60_1</v>
      </c>
      <c r="F163" s="54">
        <v>3505</v>
      </c>
      <c r="G163" s="1"/>
      <c r="H163" s="47">
        <v>60</v>
      </c>
      <c r="I163" s="54">
        <v>1</v>
      </c>
      <c r="J163" s="54">
        <v>34</v>
      </c>
      <c r="K163" s="47">
        <f t="shared" si="133"/>
        <v>1</v>
      </c>
      <c r="L163" s="47" t="str">
        <f t="shared" si="134"/>
        <v>60_1</v>
      </c>
      <c r="M163" s="54">
        <v>3611</v>
      </c>
      <c r="N163" s="5"/>
      <c r="O163" s="47">
        <v>60</v>
      </c>
      <c r="P163" s="54">
        <v>1</v>
      </c>
      <c r="Q163" s="54">
        <v>34</v>
      </c>
      <c r="R163" s="47">
        <f t="shared" si="135"/>
        <v>1</v>
      </c>
      <c r="S163" s="47" t="str">
        <f t="shared" si="136"/>
        <v>60_1</v>
      </c>
      <c r="T163" s="54">
        <v>3686</v>
      </c>
      <c r="U163" s="5"/>
      <c r="V163" s="47">
        <v>60</v>
      </c>
      <c r="W163" s="47">
        <f t="shared" ref="W163:W172" si="174">W162+1</f>
        <v>2</v>
      </c>
      <c r="X163" s="54">
        <v>36</v>
      </c>
      <c r="Y163" s="47">
        <f t="shared" si="137"/>
        <v>2</v>
      </c>
      <c r="Z163" s="47" t="str">
        <f t="shared" si="138"/>
        <v>60_2</v>
      </c>
      <c r="AA163" s="54">
        <v>3826</v>
      </c>
      <c r="AB163" s="5"/>
      <c r="AC163" s="47">
        <v>60</v>
      </c>
      <c r="AD163" s="47">
        <f t="shared" ref="AD163:AD172" si="175">AD162+1</f>
        <v>2</v>
      </c>
      <c r="AE163" s="54">
        <v>36</v>
      </c>
      <c r="AF163" s="47">
        <f t="shared" si="139"/>
        <v>2</v>
      </c>
      <c r="AG163" s="47" t="str">
        <f t="shared" si="140"/>
        <v>60_2</v>
      </c>
      <c r="AH163" s="54">
        <v>3902</v>
      </c>
      <c r="AI163" s="5"/>
      <c r="AJ163" s="47">
        <v>60</v>
      </c>
      <c r="AK163" s="47">
        <f t="shared" ref="AK163:AK172" si="176">AK162+1</f>
        <v>2</v>
      </c>
      <c r="AL163" s="54">
        <v>36</v>
      </c>
      <c r="AM163" s="47">
        <f t="shared" si="141"/>
        <v>2</v>
      </c>
      <c r="AN163" s="47" t="str">
        <f t="shared" si="142"/>
        <v>60_2</v>
      </c>
      <c r="AO163" s="54">
        <v>3981</v>
      </c>
      <c r="AP163" s="466"/>
      <c r="AQ163" s="47">
        <v>60</v>
      </c>
      <c r="AR163" s="47">
        <f t="shared" ref="AR163:AR172" si="177">AR162+1</f>
        <v>2</v>
      </c>
      <c r="AS163" s="54">
        <v>36</v>
      </c>
      <c r="AT163" s="47">
        <f t="shared" si="143"/>
        <v>2</v>
      </c>
      <c r="AU163" s="47" t="str">
        <f t="shared" si="144"/>
        <v>60_2</v>
      </c>
      <c r="AV163" s="54">
        <v>4180</v>
      </c>
      <c r="AW163" s="466"/>
      <c r="AX163" s="47">
        <v>60</v>
      </c>
      <c r="AY163" s="47">
        <f t="shared" ref="AY163:AY172" si="178">AY162+1</f>
        <v>2</v>
      </c>
      <c r="AZ163" s="54">
        <v>36</v>
      </c>
      <c r="BA163" s="47">
        <f t="shared" si="145"/>
        <v>2</v>
      </c>
      <c r="BB163" s="47" t="str">
        <f t="shared" si="146"/>
        <v>60_2</v>
      </c>
      <c r="BC163" s="54">
        <v>4263</v>
      </c>
      <c r="BD163" s="466"/>
      <c r="BE163" s="47">
        <v>60</v>
      </c>
      <c r="BF163" s="47">
        <f t="shared" ref="BF163:BF172" si="179">BF162+1</f>
        <v>2</v>
      </c>
      <c r="BG163" s="54">
        <v>36</v>
      </c>
      <c r="BH163" s="47">
        <f t="shared" si="147"/>
        <v>2</v>
      </c>
      <c r="BI163" s="47" t="str">
        <f t="shared" si="148"/>
        <v>60_2</v>
      </c>
      <c r="BJ163" s="132">
        <v>4434</v>
      </c>
      <c r="BK163" s="132"/>
      <c r="BL163" s="47">
        <v>60</v>
      </c>
      <c r="BM163" s="47">
        <f t="shared" ref="BM163:BM172" si="180">BM162+1</f>
        <v>2</v>
      </c>
      <c r="BN163" s="54">
        <v>36</v>
      </c>
      <c r="BO163" s="47">
        <f t="shared" si="149"/>
        <v>2</v>
      </c>
      <c r="BP163" s="47" t="str">
        <f t="shared" si="150"/>
        <v>60_2</v>
      </c>
      <c r="BQ163" s="612">
        <v>4433.6939071440529</v>
      </c>
      <c r="BR163" s="132"/>
      <c r="BS163" s="47">
        <v>60</v>
      </c>
      <c r="BT163" s="47">
        <f t="shared" ref="BT163:BT172" si="181">BT162+1</f>
        <v>2</v>
      </c>
      <c r="BU163" s="54">
        <v>36</v>
      </c>
      <c r="BV163" s="47">
        <f t="shared" si="151"/>
        <v>2</v>
      </c>
      <c r="BW163" s="47" t="str">
        <f t="shared" si="152"/>
        <v>60_2</v>
      </c>
      <c r="BX163" s="612">
        <v>4478.0308462154935</v>
      </c>
      <c r="BY163" s="612"/>
      <c r="BZ163" s="47">
        <v>60</v>
      </c>
      <c r="CA163" s="47">
        <f t="shared" ref="CA163:CA172" si="182">CA162+1</f>
        <v>2</v>
      </c>
      <c r="CB163" s="54">
        <v>36</v>
      </c>
      <c r="CC163" s="47">
        <f t="shared" si="153"/>
        <v>2</v>
      </c>
      <c r="CD163" s="47" t="str">
        <f t="shared" si="154"/>
        <v>60_2</v>
      </c>
      <c r="CE163" s="612">
        <v>4578.7865402553416</v>
      </c>
      <c r="CF163" s="132"/>
      <c r="CG163" s="47">
        <v>60</v>
      </c>
      <c r="CH163" s="47">
        <f t="shared" ref="CH163:CH172" si="183">CH162+1</f>
        <v>2</v>
      </c>
      <c r="CI163" s="54">
        <v>36</v>
      </c>
      <c r="CJ163" s="47">
        <f t="shared" si="155"/>
        <v>2</v>
      </c>
      <c r="CK163" s="47" t="str">
        <f t="shared" si="156"/>
        <v>60_2</v>
      </c>
      <c r="CL163" s="132">
        <f t="shared" si="172"/>
        <v>4433.6939071440529</v>
      </c>
      <c r="CM163" s="132">
        <f t="shared" si="173"/>
        <v>4478.0308462154935</v>
      </c>
      <c r="CN163" s="132">
        <f t="shared" si="159"/>
        <v>4578.7865402553416</v>
      </c>
      <c r="CO163" s="132">
        <f t="shared" si="160"/>
        <v>4464.2586845164278</v>
      </c>
      <c r="CP163" s="42">
        <f t="shared" si="161"/>
        <v>28.61704284946428</v>
      </c>
      <c r="CQ163" s="5"/>
      <c r="CR163" s="5"/>
      <c r="CS163" s="5"/>
      <c r="CT163" s="5"/>
      <c r="CU163" s="5"/>
      <c r="CV163" s="5"/>
      <c r="CW163" s="5"/>
      <c r="CX163" s="5"/>
      <c r="CY163" s="5"/>
      <c r="CZ163" s="5"/>
      <c r="DA163" s="5"/>
      <c r="DB163" s="5"/>
      <c r="DC163" s="5"/>
      <c r="DD163" s="5"/>
      <c r="DE163" s="5"/>
      <c r="DF163" s="5"/>
      <c r="DG163" s="6"/>
    </row>
    <row r="164" spans="1:111" x14ac:dyDescent="0.25">
      <c r="A164" s="47">
        <v>60</v>
      </c>
      <c r="B164" s="54">
        <v>2</v>
      </c>
      <c r="C164" s="54">
        <v>36</v>
      </c>
      <c r="D164" s="47">
        <f t="shared" si="157"/>
        <v>2</v>
      </c>
      <c r="E164" s="47" t="str">
        <f t="shared" si="158"/>
        <v>60_2</v>
      </c>
      <c r="F164" s="54">
        <v>3638</v>
      </c>
      <c r="G164" s="1"/>
      <c r="H164" s="47">
        <v>60</v>
      </c>
      <c r="I164" s="54">
        <v>2</v>
      </c>
      <c r="J164" s="54">
        <v>36</v>
      </c>
      <c r="K164" s="47">
        <f t="shared" si="133"/>
        <v>2</v>
      </c>
      <c r="L164" s="47" t="str">
        <f t="shared" si="134"/>
        <v>60_2</v>
      </c>
      <c r="M164" s="54">
        <v>3747</v>
      </c>
      <c r="N164" s="73"/>
      <c r="O164" s="47">
        <v>60</v>
      </c>
      <c r="P164" s="54">
        <v>2</v>
      </c>
      <c r="Q164" s="54">
        <v>36</v>
      </c>
      <c r="R164" s="47">
        <f t="shared" si="135"/>
        <v>2</v>
      </c>
      <c r="S164" s="47" t="str">
        <f t="shared" si="136"/>
        <v>60_2</v>
      </c>
      <c r="T164" s="54">
        <v>3826</v>
      </c>
      <c r="U164" s="5"/>
      <c r="V164" s="47">
        <v>60</v>
      </c>
      <c r="W164" s="47">
        <f t="shared" si="174"/>
        <v>3</v>
      </c>
      <c r="X164" s="54">
        <v>38</v>
      </c>
      <c r="Y164" s="47">
        <f t="shared" si="137"/>
        <v>3</v>
      </c>
      <c r="Z164" s="47" t="str">
        <f t="shared" si="138"/>
        <v>60_3</v>
      </c>
      <c r="AA164" s="54">
        <v>3986</v>
      </c>
      <c r="AB164" s="5"/>
      <c r="AC164" s="47">
        <v>60</v>
      </c>
      <c r="AD164" s="47">
        <f t="shared" si="175"/>
        <v>3</v>
      </c>
      <c r="AE164" s="54">
        <v>38</v>
      </c>
      <c r="AF164" s="47">
        <f t="shared" si="139"/>
        <v>3</v>
      </c>
      <c r="AG164" s="47" t="str">
        <f t="shared" si="140"/>
        <v>60_3</v>
      </c>
      <c r="AH164" s="54">
        <v>4066</v>
      </c>
      <c r="AI164" s="73"/>
      <c r="AJ164" s="47">
        <v>60</v>
      </c>
      <c r="AK164" s="47">
        <f t="shared" si="176"/>
        <v>3</v>
      </c>
      <c r="AL164" s="54">
        <v>38</v>
      </c>
      <c r="AM164" s="47">
        <f t="shared" si="141"/>
        <v>3</v>
      </c>
      <c r="AN164" s="47" t="str">
        <f t="shared" si="142"/>
        <v>60_3</v>
      </c>
      <c r="AO164" s="54">
        <v>4147</v>
      </c>
      <c r="AP164" s="466"/>
      <c r="AQ164" s="47">
        <v>60</v>
      </c>
      <c r="AR164" s="47">
        <f t="shared" si="177"/>
        <v>3</v>
      </c>
      <c r="AS164" s="54">
        <v>38</v>
      </c>
      <c r="AT164" s="47">
        <f t="shared" si="143"/>
        <v>3</v>
      </c>
      <c r="AU164" s="47" t="str">
        <f t="shared" si="144"/>
        <v>60_3</v>
      </c>
      <c r="AV164" s="54">
        <v>4354</v>
      </c>
      <c r="AW164" s="466"/>
      <c r="AX164" s="47">
        <v>60</v>
      </c>
      <c r="AY164" s="47">
        <f t="shared" si="178"/>
        <v>3</v>
      </c>
      <c r="AZ164" s="54">
        <v>38</v>
      </c>
      <c r="BA164" s="47">
        <f t="shared" si="145"/>
        <v>3</v>
      </c>
      <c r="BB164" s="47" t="str">
        <f t="shared" si="146"/>
        <v>60_3</v>
      </c>
      <c r="BC164" s="54">
        <v>4442</v>
      </c>
      <c r="BD164" s="466"/>
      <c r="BE164" s="47">
        <v>60</v>
      </c>
      <c r="BF164" s="47">
        <f t="shared" si="179"/>
        <v>3</v>
      </c>
      <c r="BG164" s="54">
        <v>38</v>
      </c>
      <c r="BH164" s="47">
        <f t="shared" si="147"/>
        <v>3</v>
      </c>
      <c r="BI164" s="47" t="str">
        <f t="shared" si="148"/>
        <v>60_3</v>
      </c>
      <c r="BJ164" s="132">
        <v>4619</v>
      </c>
      <c r="BK164" s="132"/>
      <c r="BL164" s="47">
        <v>60</v>
      </c>
      <c r="BM164" s="47">
        <f t="shared" si="180"/>
        <v>3</v>
      </c>
      <c r="BN164" s="54">
        <v>38</v>
      </c>
      <c r="BO164" s="47">
        <f t="shared" si="149"/>
        <v>3</v>
      </c>
      <c r="BP164" s="47" t="str">
        <f t="shared" si="150"/>
        <v>60_3</v>
      </c>
      <c r="BQ164" s="612">
        <v>4619.184212205867</v>
      </c>
      <c r="BR164" s="132"/>
      <c r="BS164" s="47">
        <v>60</v>
      </c>
      <c r="BT164" s="47">
        <f t="shared" si="181"/>
        <v>3</v>
      </c>
      <c r="BU164" s="54">
        <v>38</v>
      </c>
      <c r="BV164" s="47">
        <f t="shared" si="151"/>
        <v>3</v>
      </c>
      <c r="BW164" s="47" t="str">
        <f t="shared" si="152"/>
        <v>60_3</v>
      </c>
      <c r="BX164" s="612">
        <v>4665.3760543279259</v>
      </c>
      <c r="BY164" s="612"/>
      <c r="BZ164" s="47">
        <v>60</v>
      </c>
      <c r="CA164" s="47">
        <f t="shared" si="182"/>
        <v>3</v>
      </c>
      <c r="CB164" s="54">
        <v>38</v>
      </c>
      <c r="CC164" s="47">
        <f t="shared" si="153"/>
        <v>3</v>
      </c>
      <c r="CD164" s="47" t="str">
        <f t="shared" si="154"/>
        <v>60_3</v>
      </c>
      <c r="CE164" s="612">
        <v>4770.3470155503037</v>
      </c>
      <c r="CF164" s="132"/>
      <c r="CG164" s="47">
        <v>60</v>
      </c>
      <c r="CH164" s="47">
        <f t="shared" si="183"/>
        <v>3</v>
      </c>
      <c r="CI164" s="54">
        <v>38</v>
      </c>
      <c r="CJ164" s="47">
        <f t="shared" si="155"/>
        <v>3</v>
      </c>
      <c r="CK164" s="47" t="str">
        <f t="shared" si="156"/>
        <v>60_3</v>
      </c>
      <c r="CL164" s="132">
        <f t="shared" si="172"/>
        <v>4619.184212205867</v>
      </c>
      <c r="CM164" s="132">
        <f t="shared" si="173"/>
        <v>4665.3760543279259</v>
      </c>
      <c r="CN164" s="132">
        <f t="shared" si="159"/>
        <v>4770.3470155503037</v>
      </c>
      <c r="CO164" s="132">
        <f t="shared" si="160"/>
        <v>4651.0277133687614</v>
      </c>
      <c r="CP164" s="42">
        <f t="shared" si="161"/>
        <v>29.814280213902318</v>
      </c>
      <c r="CQ164" s="5"/>
      <c r="CR164" s="5"/>
      <c r="CS164" s="5"/>
      <c r="CT164" s="5"/>
      <c r="CU164" s="5"/>
      <c r="CV164" s="5"/>
      <c r="CW164" s="5"/>
      <c r="CX164" s="5"/>
      <c r="CY164" s="5"/>
      <c r="CZ164" s="5"/>
      <c r="DA164" s="5"/>
      <c r="DB164" s="5"/>
      <c r="DC164" s="5"/>
      <c r="DD164" s="5"/>
      <c r="DE164" s="5"/>
      <c r="DF164" s="5"/>
      <c r="DG164" s="6"/>
    </row>
    <row r="165" spans="1:111" x14ac:dyDescent="0.25">
      <c r="A165" s="47">
        <v>60</v>
      </c>
      <c r="B165" s="54">
        <v>3</v>
      </c>
      <c r="C165" s="54">
        <v>38</v>
      </c>
      <c r="D165" s="47">
        <f t="shared" si="157"/>
        <v>3</v>
      </c>
      <c r="E165" s="47" t="str">
        <f t="shared" si="158"/>
        <v>60_3</v>
      </c>
      <c r="F165" s="54">
        <v>3790</v>
      </c>
      <c r="G165" s="1"/>
      <c r="H165" s="47">
        <v>60</v>
      </c>
      <c r="I165" s="54">
        <v>3</v>
      </c>
      <c r="J165" s="54">
        <v>38</v>
      </c>
      <c r="K165" s="47">
        <f t="shared" si="133"/>
        <v>3</v>
      </c>
      <c r="L165" s="47" t="str">
        <f t="shared" si="134"/>
        <v>60_3</v>
      </c>
      <c r="M165" s="54">
        <v>3904</v>
      </c>
      <c r="N165" s="78"/>
      <c r="O165" s="47">
        <v>60</v>
      </c>
      <c r="P165" s="54">
        <v>3</v>
      </c>
      <c r="Q165" s="54">
        <v>38</v>
      </c>
      <c r="R165" s="47">
        <f t="shared" si="135"/>
        <v>3</v>
      </c>
      <c r="S165" s="47" t="str">
        <f t="shared" si="136"/>
        <v>60_3</v>
      </c>
      <c r="T165" s="54">
        <v>3986</v>
      </c>
      <c r="U165" s="5"/>
      <c r="V165" s="47">
        <v>60</v>
      </c>
      <c r="W165" s="47">
        <f t="shared" si="174"/>
        <v>4</v>
      </c>
      <c r="X165" s="54">
        <v>40</v>
      </c>
      <c r="Y165" s="47">
        <f t="shared" si="137"/>
        <v>4</v>
      </c>
      <c r="Z165" s="47" t="str">
        <f t="shared" si="138"/>
        <v>60_4</v>
      </c>
      <c r="AA165" s="54">
        <v>4138</v>
      </c>
      <c r="AB165" s="5"/>
      <c r="AC165" s="47">
        <v>60</v>
      </c>
      <c r="AD165" s="47">
        <f t="shared" si="175"/>
        <v>4</v>
      </c>
      <c r="AE165" s="54">
        <v>40</v>
      </c>
      <c r="AF165" s="47">
        <f t="shared" si="139"/>
        <v>4</v>
      </c>
      <c r="AG165" s="47" t="str">
        <f t="shared" si="140"/>
        <v>60_4</v>
      </c>
      <c r="AH165" s="54">
        <v>4221</v>
      </c>
      <c r="AI165" s="78"/>
      <c r="AJ165" s="47">
        <v>60</v>
      </c>
      <c r="AK165" s="47">
        <f t="shared" si="176"/>
        <v>4</v>
      </c>
      <c r="AL165" s="54">
        <v>40</v>
      </c>
      <c r="AM165" s="47">
        <f t="shared" si="141"/>
        <v>4</v>
      </c>
      <c r="AN165" s="47" t="str">
        <f t="shared" si="142"/>
        <v>60_4</v>
      </c>
      <c r="AO165" s="54">
        <v>4305</v>
      </c>
      <c r="AP165" s="466"/>
      <c r="AQ165" s="47">
        <v>60</v>
      </c>
      <c r="AR165" s="47">
        <f t="shared" si="177"/>
        <v>4</v>
      </c>
      <c r="AS165" s="54">
        <v>40</v>
      </c>
      <c r="AT165" s="47">
        <f t="shared" si="143"/>
        <v>4</v>
      </c>
      <c r="AU165" s="47" t="str">
        <f t="shared" si="144"/>
        <v>60_4</v>
      </c>
      <c r="AV165" s="54">
        <v>4520</v>
      </c>
      <c r="AW165" s="466"/>
      <c r="AX165" s="47">
        <v>60</v>
      </c>
      <c r="AY165" s="47">
        <f t="shared" si="178"/>
        <v>4</v>
      </c>
      <c r="AZ165" s="54">
        <v>40</v>
      </c>
      <c r="BA165" s="47">
        <f t="shared" si="145"/>
        <v>4</v>
      </c>
      <c r="BB165" s="47" t="str">
        <f t="shared" si="146"/>
        <v>60_4</v>
      </c>
      <c r="BC165" s="54">
        <v>4611</v>
      </c>
      <c r="BD165" s="466"/>
      <c r="BE165" s="47">
        <v>60</v>
      </c>
      <c r="BF165" s="47">
        <f t="shared" si="179"/>
        <v>4</v>
      </c>
      <c r="BG165" s="54">
        <v>40</v>
      </c>
      <c r="BH165" s="47">
        <f t="shared" si="147"/>
        <v>4</v>
      </c>
      <c r="BI165" s="47" t="str">
        <f t="shared" si="148"/>
        <v>60_4</v>
      </c>
      <c r="BJ165" s="132">
        <v>4795</v>
      </c>
      <c r="BK165" s="132"/>
      <c r="BL165" s="47">
        <v>60</v>
      </c>
      <c r="BM165" s="47">
        <f t="shared" si="180"/>
        <v>4</v>
      </c>
      <c r="BN165" s="54">
        <v>40</v>
      </c>
      <c r="BO165" s="47">
        <f t="shared" si="149"/>
        <v>4</v>
      </c>
      <c r="BP165" s="47" t="str">
        <f t="shared" si="150"/>
        <v>60_4</v>
      </c>
      <c r="BQ165" s="612">
        <v>4795.1621939311699</v>
      </c>
      <c r="BR165" s="132"/>
      <c r="BS165" s="47">
        <v>60</v>
      </c>
      <c r="BT165" s="47">
        <f t="shared" si="181"/>
        <v>4</v>
      </c>
      <c r="BU165" s="54">
        <v>40</v>
      </c>
      <c r="BV165" s="47">
        <f t="shared" si="151"/>
        <v>4</v>
      </c>
      <c r="BW165" s="47" t="str">
        <f t="shared" si="152"/>
        <v>60_4</v>
      </c>
      <c r="BX165" s="612">
        <v>4843.1138158704816</v>
      </c>
      <c r="BY165" s="612"/>
      <c r="BZ165" s="47">
        <v>60</v>
      </c>
      <c r="CA165" s="47">
        <f t="shared" si="182"/>
        <v>4</v>
      </c>
      <c r="CB165" s="54">
        <v>40</v>
      </c>
      <c r="CC165" s="47">
        <f t="shared" si="153"/>
        <v>4</v>
      </c>
      <c r="CD165" s="47" t="str">
        <f t="shared" si="154"/>
        <v>60_4</v>
      </c>
      <c r="CE165" s="612">
        <v>4952.0838767275673</v>
      </c>
      <c r="CF165" s="132"/>
      <c r="CG165" s="47">
        <v>60</v>
      </c>
      <c r="CH165" s="47">
        <f t="shared" si="183"/>
        <v>4</v>
      </c>
      <c r="CI165" s="54">
        <v>40</v>
      </c>
      <c r="CJ165" s="47">
        <f t="shared" si="155"/>
        <v>4</v>
      </c>
      <c r="CK165" s="47" t="str">
        <f t="shared" si="156"/>
        <v>60_4</v>
      </c>
      <c r="CL165" s="132">
        <f t="shared" si="172"/>
        <v>4795.1621939311699</v>
      </c>
      <c r="CM165" s="132">
        <f t="shared" si="173"/>
        <v>4843.1138158704816</v>
      </c>
      <c r="CN165" s="132">
        <f t="shared" si="159"/>
        <v>4952.0838767275673</v>
      </c>
      <c r="CO165" s="132">
        <f t="shared" si="160"/>
        <v>4828.2188433055826</v>
      </c>
      <c r="CP165" s="42">
        <f t="shared" si="161"/>
        <v>30.950120790420403</v>
      </c>
      <c r="CQ165" s="5"/>
      <c r="CR165" s="5"/>
      <c r="CS165" s="5"/>
      <c r="CT165" s="5"/>
      <c r="CU165" s="5"/>
      <c r="CV165" s="5"/>
      <c r="CW165" s="5"/>
      <c r="CX165" s="5"/>
      <c r="CY165" s="5"/>
      <c r="CZ165" s="5"/>
      <c r="DA165" s="5"/>
      <c r="DB165" s="5"/>
      <c r="DC165" s="5"/>
      <c r="DD165" s="5"/>
      <c r="DE165" s="5"/>
      <c r="DF165" s="5"/>
      <c r="DG165" s="6"/>
    </row>
    <row r="166" spans="1:111" x14ac:dyDescent="0.25">
      <c r="A166" s="47">
        <v>60</v>
      </c>
      <c r="B166" s="54">
        <v>4</v>
      </c>
      <c r="C166" s="54">
        <v>40</v>
      </c>
      <c r="D166" s="47">
        <f t="shared" si="157"/>
        <v>4</v>
      </c>
      <c r="E166" s="47" t="str">
        <f t="shared" si="158"/>
        <v>60_4</v>
      </c>
      <c r="F166" s="54">
        <v>3935</v>
      </c>
      <c r="G166" s="1"/>
      <c r="H166" s="47">
        <v>60</v>
      </c>
      <c r="I166" s="54">
        <v>4</v>
      </c>
      <c r="J166" s="54">
        <v>40</v>
      </c>
      <c r="K166" s="47">
        <f t="shared" si="133"/>
        <v>4</v>
      </c>
      <c r="L166" s="47" t="str">
        <f t="shared" si="134"/>
        <v>60_4</v>
      </c>
      <c r="M166" s="54">
        <v>4053</v>
      </c>
      <c r="N166" s="78"/>
      <c r="O166" s="47">
        <v>60</v>
      </c>
      <c r="P166" s="54">
        <v>4</v>
      </c>
      <c r="Q166" s="54">
        <v>40</v>
      </c>
      <c r="R166" s="47">
        <f t="shared" si="135"/>
        <v>4</v>
      </c>
      <c r="S166" s="47" t="str">
        <f t="shared" si="136"/>
        <v>60_4</v>
      </c>
      <c r="T166" s="54">
        <v>4138</v>
      </c>
      <c r="U166" s="5"/>
      <c r="V166" s="47">
        <v>60</v>
      </c>
      <c r="W166" s="47">
        <f t="shared" si="174"/>
        <v>5</v>
      </c>
      <c r="X166" s="54">
        <v>42</v>
      </c>
      <c r="Y166" s="47">
        <f t="shared" si="137"/>
        <v>5</v>
      </c>
      <c r="Z166" s="47" t="str">
        <f t="shared" si="138"/>
        <v>60_5</v>
      </c>
      <c r="AA166" s="54">
        <v>4295</v>
      </c>
      <c r="AB166" s="5"/>
      <c r="AC166" s="47">
        <v>60</v>
      </c>
      <c r="AD166" s="47">
        <f t="shared" si="175"/>
        <v>5</v>
      </c>
      <c r="AE166" s="54">
        <v>42</v>
      </c>
      <c r="AF166" s="47">
        <f t="shared" si="139"/>
        <v>5</v>
      </c>
      <c r="AG166" s="47" t="str">
        <f t="shared" si="140"/>
        <v>60_5</v>
      </c>
      <c r="AH166" s="54">
        <v>4381</v>
      </c>
      <c r="AI166" s="78"/>
      <c r="AJ166" s="47">
        <v>60</v>
      </c>
      <c r="AK166" s="47">
        <f t="shared" si="176"/>
        <v>5</v>
      </c>
      <c r="AL166" s="54">
        <v>42</v>
      </c>
      <c r="AM166" s="47">
        <f t="shared" si="141"/>
        <v>5</v>
      </c>
      <c r="AN166" s="47" t="str">
        <f t="shared" si="142"/>
        <v>60_5</v>
      </c>
      <c r="AO166" s="54">
        <v>4468</v>
      </c>
      <c r="AP166" s="466"/>
      <c r="AQ166" s="47">
        <v>60</v>
      </c>
      <c r="AR166" s="47">
        <f t="shared" si="177"/>
        <v>5</v>
      </c>
      <c r="AS166" s="54">
        <v>42</v>
      </c>
      <c r="AT166" s="47">
        <f t="shared" si="143"/>
        <v>5</v>
      </c>
      <c r="AU166" s="47" t="str">
        <f t="shared" si="144"/>
        <v>60_5</v>
      </c>
      <c r="AV166" s="54">
        <v>4692</v>
      </c>
      <c r="AW166" s="466"/>
      <c r="AX166" s="47">
        <v>60</v>
      </c>
      <c r="AY166" s="47">
        <f t="shared" si="178"/>
        <v>5</v>
      </c>
      <c r="AZ166" s="54">
        <v>42</v>
      </c>
      <c r="BA166" s="47">
        <f t="shared" si="145"/>
        <v>5</v>
      </c>
      <c r="BB166" s="47" t="str">
        <f t="shared" si="146"/>
        <v>60_5</v>
      </c>
      <c r="BC166" s="54">
        <v>4785</v>
      </c>
      <c r="BD166" s="466"/>
      <c r="BE166" s="47">
        <v>60</v>
      </c>
      <c r="BF166" s="47">
        <f t="shared" si="179"/>
        <v>5</v>
      </c>
      <c r="BG166" s="54">
        <v>42</v>
      </c>
      <c r="BH166" s="47">
        <f t="shared" si="147"/>
        <v>5</v>
      </c>
      <c r="BI166" s="47" t="str">
        <f t="shared" si="148"/>
        <v>60_5</v>
      </c>
      <c r="BJ166" s="132">
        <v>4977</v>
      </c>
      <c r="BK166" s="132"/>
      <c r="BL166" s="47">
        <v>60</v>
      </c>
      <c r="BM166" s="47">
        <f t="shared" si="180"/>
        <v>5</v>
      </c>
      <c r="BN166" s="54">
        <v>42</v>
      </c>
      <c r="BO166" s="47">
        <f t="shared" si="149"/>
        <v>5</v>
      </c>
      <c r="BP166" s="47" t="str">
        <f t="shared" si="150"/>
        <v>60_5</v>
      </c>
      <c r="BQ166" s="612">
        <v>4976.8475696583773</v>
      </c>
      <c r="BR166" s="132"/>
      <c r="BS166" s="47">
        <v>60</v>
      </c>
      <c r="BT166" s="47">
        <f t="shared" si="181"/>
        <v>5</v>
      </c>
      <c r="BU166" s="54">
        <v>42</v>
      </c>
      <c r="BV166" s="47">
        <f t="shared" si="151"/>
        <v>5</v>
      </c>
      <c r="BW166" s="47" t="str">
        <f t="shared" si="152"/>
        <v>60_5</v>
      </c>
      <c r="BX166" s="612">
        <v>5026.616045354961</v>
      </c>
      <c r="BY166" s="612"/>
      <c r="BZ166" s="47">
        <v>60</v>
      </c>
      <c r="CA166" s="47">
        <f t="shared" si="182"/>
        <v>5</v>
      </c>
      <c r="CB166" s="54">
        <v>42</v>
      </c>
      <c r="CC166" s="47">
        <f t="shared" si="153"/>
        <v>5</v>
      </c>
      <c r="CD166" s="47" t="str">
        <f t="shared" si="154"/>
        <v>60_5</v>
      </c>
      <c r="CE166" s="612">
        <v>5139.7149063754478</v>
      </c>
      <c r="CF166" s="132"/>
      <c r="CG166" s="47">
        <v>60</v>
      </c>
      <c r="CH166" s="47">
        <f t="shared" si="183"/>
        <v>5</v>
      </c>
      <c r="CI166" s="54">
        <v>42</v>
      </c>
      <c r="CJ166" s="47">
        <f t="shared" si="155"/>
        <v>5</v>
      </c>
      <c r="CK166" s="47" t="str">
        <f t="shared" si="156"/>
        <v>60_5</v>
      </c>
      <c r="CL166" s="132">
        <f t="shared" si="172"/>
        <v>4976.8475696583773</v>
      </c>
      <c r="CM166" s="132">
        <f t="shared" si="173"/>
        <v>5026.616045354961</v>
      </c>
      <c r="CN166" s="132">
        <f t="shared" si="159"/>
        <v>5139.7149063754478</v>
      </c>
      <c r="CO166" s="132">
        <f t="shared" si="160"/>
        <v>5011.156712591709</v>
      </c>
      <c r="CP166" s="42">
        <f t="shared" si="161"/>
        <v>32.122799439690439</v>
      </c>
      <c r="CQ166" s="5"/>
      <c r="CR166" s="5"/>
      <c r="CS166" s="5"/>
      <c r="CT166" s="5"/>
      <c r="CU166" s="5"/>
      <c r="CV166" s="5"/>
      <c r="CW166" s="5"/>
      <c r="CX166" s="5"/>
      <c r="CY166" s="5"/>
      <c r="CZ166" s="5"/>
      <c r="DA166" s="5"/>
      <c r="DB166" s="5"/>
      <c r="DC166" s="5"/>
      <c r="DD166" s="5"/>
      <c r="DE166" s="5"/>
      <c r="DF166" s="5"/>
      <c r="DG166" s="6"/>
    </row>
    <row r="167" spans="1:111" x14ac:dyDescent="0.25">
      <c r="A167" s="47">
        <v>60</v>
      </c>
      <c r="B167" s="54">
        <v>5</v>
      </c>
      <c r="C167" s="54">
        <v>42</v>
      </c>
      <c r="D167" s="47">
        <f t="shared" si="157"/>
        <v>5</v>
      </c>
      <c r="E167" s="47" t="str">
        <f t="shared" si="158"/>
        <v>60_5</v>
      </c>
      <c r="F167" s="54">
        <v>4084</v>
      </c>
      <c r="G167" s="1"/>
      <c r="H167" s="47">
        <v>60</v>
      </c>
      <c r="I167" s="54">
        <v>5</v>
      </c>
      <c r="J167" s="54">
        <v>42</v>
      </c>
      <c r="K167" s="47">
        <f t="shared" si="133"/>
        <v>5</v>
      </c>
      <c r="L167" s="47" t="str">
        <f t="shared" si="134"/>
        <v>60_5</v>
      </c>
      <c r="M167" s="54">
        <v>4206</v>
      </c>
      <c r="N167" s="78"/>
      <c r="O167" s="47">
        <v>60</v>
      </c>
      <c r="P167" s="54">
        <v>5</v>
      </c>
      <c r="Q167" s="54">
        <v>42</v>
      </c>
      <c r="R167" s="47">
        <f t="shared" si="135"/>
        <v>5</v>
      </c>
      <c r="S167" s="47" t="str">
        <f t="shared" si="136"/>
        <v>60_5</v>
      </c>
      <c r="T167" s="54">
        <v>4295</v>
      </c>
      <c r="U167" s="5"/>
      <c r="V167" s="47">
        <v>60</v>
      </c>
      <c r="W167" s="47">
        <f t="shared" si="174"/>
        <v>6</v>
      </c>
      <c r="X167" s="54">
        <v>44</v>
      </c>
      <c r="Y167" s="47">
        <f t="shared" si="137"/>
        <v>6</v>
      </c>
      <c r="Z167" s="47" t="str">
        <f t="shared" si="138"/>
        <v>60_6</v>
      </c>
      <c r="AA167" s="54">
        <v>4445</v>
      </c>
      <c r="AB167" s="5"/>
      <c r="AC167" s="47">
        <v>60</v>
      </c>
      <c r="AD167" s="47">
        <f t="shared" si="175"/>
        <v>6</v>
      </c>
      <c r="AE167" s="54">
        <v>44</v>
      </c>
      <c r="AF167" s="47">
        <f t="shared" si="139"/>
        <v>6</v>
      </c>
      <c r="AG167" s="47" t="str">
        <f t="shared" si="140"/>
        <v>60_6</v>
      </c>
      <c r="AH167" s="54">
        <v>4534</v>
      </c>
      <c r="AI167" s="78"/>
      <c r="AJ167" s="47">
        <v>60</v>
      </c>
      <c r="AK167" s="47">
        <f t="shared" si="176"/>
        <v>6</v>
      </c>
      <c r="AL167" s="54">
        <v>44</v>
      </c>
      <c r="AM167" s="47">
        <f t="shared" si="141"/>
        <v>6</v>
      </c>
      <c r="AN167" s="47" t="str">
        <f t="shared" si="142"/>
        <v>60_6</v>
      </c>
      <c r="AO167" s="54">
        <v>4624</v>
      </c>
      <c r="AP167" s="466"/>
      <c r="AQ167" s="47">
        <v>60</v>
      </c>
      <c r="AR167" s="47">
        <f t="shared" si="177"/>
        <v>6</v>
      </c>
      <c r="AS167" s="54">
        <v>44</v>
      </c>
      <c r="AT167" s="47">
        <f t="shared" si="143"/>
        <v>6</v>
      </c>
      <c r="AU167" s="47" t="str">
        <f t="shared" si="144"/>
        <v>60_6</v>
      </c>
      <c r="AV167" s="54">
        <v>4856</v>
      </c>
      <c r="AW167" s="466"/>
      <c r="AX167" s="47">
        <v>60</v>
      </c>
      <c r="AY167" s="47">
        <f t="shared" si="178"/>
        <v>6</v>
      </c>
      <c r="AZ167" s="54">
        <v>44</v>
      </c>
      <c r="BA167" s="47">
        <f t="shared" si="145"/>
        <v>6</v>
      </c>
      <c r="BB167" s="47" t="str">
        <f t="shared" si="146"/>
        <v>60_6</v>
      </c>
      <c r="BC167" s="54">
        <v>4953</v>
      </c>
      <c r="BD167" s="466"/>
      <c r="BE167" s="47">
        <v>60</v>
      </c>
      <c r="BF167" s="47">
        <f t="shared" si="179"/>
        <v>6</v>
      </c>
      <c r="BG167" s="54">
        <v>44</v>
      </c>
      <c r="BH167" s="47">
        <f t="shared" si="147"/>
        <v>6</v>
      </c>
      <c r="BI167" s="47" t="str">
        <f t="shared" si="148"/>
        <v>60_6</v>
      </c>
      <c r="BJ167" s="132">
        <v>5151</v>
      </c>
      <c r="BK167" s="132"/>
      <c r="BL167" s="47">
        <v>60</v>
      </c>
      <c r="BM167" s="47">
        <f t="shared" si="180"/>
        <v>6</v>
      </c>
      <c r="BN167" s="54">
        <v>44</v>
      </c>
      <c r="BO167" s="47">
        <f t="shared" si="149"/>
        <v>6</v>
      </c>
      <c r="BP167" s="47" t="str">
        <f t="shared" si="150"/>
        <v>60_6</v>
      </c>
      <c r="BQ167" s="612">
        <v>5150.9230867163833</v>
      </c>
      <c r="BR167" s="132"/>
      <c r="BS167" s="47">
        <v>60</v>
      </c>
      <c r="BT167" s="47">
        <f t="shared" si="181"/>
        <v>6</v>
      </c>
      <c r="BU167" s="54">
        <v>44</v>
      </c>
      <c r="BV167" s="47">
        <f t="shared" si="151"/>
        <v>6</v>
      </c>
      <c r="BW167" s="47" t="str">
        <f t="shared" si="152"/>
        <v>60_6</v>
      </c>
      <c r="BX167" s="612">
        <v>5202.432317583547</v>
      </c>
      <c r="BY167" s="612"/>
      <c r="BZ167" s="47">
        <v>60</v>
      </c>
      <c r="CA167" s="47">
        <f t="shared" si="182"/>
        <v>6</v>
      </c>
      <c r="CB167" s="54">
        <v>44</v>
      </c>
      <c r="CC167" s="47">
        <f t="shared" si="153"/>
        <v>6</v>
      </c>
      <c r="CD167" s="47" t="str">
        <f t="shared" si="154"/>
        <v>60_6</v>
      </c>
      <c r="CE167" s="612">
        <v>5319.4870447291769</v>
      </c>
      <c r="CF167" s="132"/>
      <c r="CG167" s="47">
        <v>60</v>
      </c>
      <c r="CH167" s="47">
        <f t="shared" si="183"/>
        <v>6</v>
      </c>
      <c r="CI167" s="54">
        <v>44</v>
      </c>
      <c r="CJ167" s="47">
        <f t="shared" si="155"/>
        <v>6</v>
      </c>
      <c r="CK167" s="47" t="str">
        <f t="shared" si="156"/>
        <v>60_6</v>
      </c>
      <c r="CL167" s="132">
        <f t="shared" si="172"/>
        <v>5150.9230867163833</v>
      </c>
      <c r="CM167" s="132">
        <f t="shared" si="173"/>
        <v>5202.432317583547</v>
      </c>
      <c r="CN167" s="132">
        <f t="shared" si="159"/>
        <v>5319.4870447291769</v>
      </c>
      <c r="CO167" s="132">
        <f t="shared" si="160"/>
        <v>5186.4322627454349</v>
      </c>
      <c r="CP167" s="42">
        <f t="shared" si="161"/>
        <v>33.246360658624582</v>
      </c>
      <c r="CQ167" s="5"/>
      <c r="CR167" s="5"/>
      <c r="CS167" s="5"/>
      <c r="CT167" s="5"/>
      <c r="CU167" s="5"/>
      <c r="CV167" s="5"/>
      <c r="CW167" s="5"/>
      <c r="CX167" s="5"/>
      <c r="CY167" s="5"/>
      <c r="CZ167" s="5"/>
      <c r="DA167" s="5"/>
      <c r="DB167" s="5"/>
      <c r="DC167" s="5"/>
      <c r="DD167" s="5"/>
      <c r="DE167" s="5"/>
      <c r="DF167" s="5"/>
      <c r="DG167" s="6"/>
    </row>
    <row r="168" spans="1:111" x14ac:dyDescent="0.25">
      <c r="A168" s="47">
        <v>60</v>
      </c>
      <c r="B168" s="54">
        <v>6</v>
      </c>
      <c r="C168" s="54">
        <v>44</v>
      </c>
      <c r="D168" s="47">
        <f t="shared" si="157"/>
        <v>6</v>
      </c>
      <c r="E168" s="47" t="str">
        <f t="shared" si="158"/>
        <v>60_6</v>
      </c>
      <c r="F168" s="54">
        <v>4227</v>
      </c>
      <c r="G168" s="1"/>
      <c r="H168" s="47">
        <v>60</v>
      </c>
      <c r="I168" s="54">
        <v>6</v>
      </c>
      <c r="J168" s="54">
        <v>44</v>
      </c>
      <c r="K168" s="47">
        <f t="shared" si="133"/>
        <v>6</v>
      </c>
      <c r="L168" s="47" t="str">
        <f t="shared" si="134"/>
        <v>60_6</v>
      </c>
      <c r="M168" s="54">
        <v>4353</v>
      </c>
      <c r="N168" s="78"/>
      <c r="O168" s="47">
        <v>60</v>
      </c>
      <c r="P168" s="54">
        <v>6</v>
      </c>
      <c r="Q168" s="54">
        <v>44</v>
      </c>
      <c r="R168" s="47">
        <f t="shared" si="135"/>
        <v>6</v>
      </c>
      <c r="S168" s="47" t="str">
        <f t="shared" si="136"/>
        <v>60_6</v>
      </c>
      <c r="T168" s="54">
        <v>4445</v>
      </c>
      <c r="U168" s="5"/>
      <c r="V168" s="47">
        <v>60</v>
      </c>
      <c r="W168" s="47">
        <f t="shared" si="174"/>
        <v>7</v>
      </c>
      <c r="X168" s="54">
        <v>45</v>
      </c>
      <c r="Y168" s="47">
        <f t="shared" si="137"/>
        <v>7</v>
      </c>
      <c r="Z168" s="47" t="str">
        <f t="shared" si="138"/>
        <v>60_7</v>
      </c>
      <c r="AA168" s="54">
        <v>4511</v>
      </c>
      <c r="AB168" s="5"/>
      <c r="AC168" s="47">
        <v>60</v>
      </c>
      <c r="AD168" s="47">
        <f t="shared" si="175"/>
        <v>7</v>
      </c>
      <c r="AE168" s="54">
        <v>45</v>
      </c>
      <c r="AF168" s="47">
        <f t="shared" si="139"/>
        <v>7</v>
      </c>
      <c r="AG168" s="47" t="str">
        <f t="shared" si="140"/>
        <v>60_7</v>
      </c>
      <c r="AH168" s="54">
        <v>4602</v>
      </c>
      <c r="AI168" s="78"/>
      <c r="AJ168" s="47">
        <v>60</v>
      </c>
      <c r="AK168" s="47">
        <f t="shared" si="176"/>
        <v>7</v>
      </c>
      <c r="AL168" s="54">
        <v>45</v>
      </c>
      <c r="AM168" s="47">
        <f t="shared" si="141"/>
        <v>7</v>
      </c>
      <c r="AN168" s="47" t="str">
        <f t="shared" si="142"/>
        <v>60_7</v>
      </c>
      <c r="AO168" s="54">
        <v>4694</v>
      </c>
      <c r="AP168" s="466"/>
      <c r="AQ168" s="47">
        <v>60</v>
      </c>
      <c r="AR168" s="47">
        <f t="shared" si="177"/>
        <v>7</v>
      </c>
      <c r="AS168" s="54">
        <v>45</v>
      </c>
      <c r="AT168" s="47">
        <f t="shared" si="143"/>
        <v>7</v>
      </c>
      <c r="AU168" s="47" t="str">
        <f t="shared" si="144"/>
        <v>60_7</v>
      </c>
      <c r="AV168" s="54">
        <v>4928</v>
      </c>
      <c r="AW168" s="466"/>
      <c r="AX168" s="47">
        <v>60</v>
      </c>
      <c r="AY168" s="47">
        <f t="shared" si="178"/>
        <v>7</v>
      </c>
      <c r="AZ168" s="54">
        <v>45</v>
      </c>
      <c r="BA168" s="47">
        <f t="shared" si="145"/>
        <v>7</v>
      </c>
      <c r="BB168" s="47" t="str">
        <f t="shared" si="146"/>
        <v>60_7</v>
      </c>
      <c r="BC168" s="54">
        <v>5027</v>
      </c>
      <c r="BD168" s="466"/>
      <c r="BE168" s="47">
        <v>60</v>
      </c>
      <c r="BF168" s="47">
        <f t="shared" si="179"/>
        <v>7</v>
      </c>
      <c r="BG168" s="54">
        <v>45</v>
      </c>
      <c r="BH168" s="47">
        <f t="shared" si="147"/>
        <v>7</v>
      </c>
      <c r="BI168" s="47" t="str">
        <f t="shared" si="148"/>
        <v>60_7</v>
      </c>
      <c r="BJ168" s="132">
        <v>5228</v>
      </c>
      <c r="BK168" s="132"/>
      <c r="BL168" s="47">
        <v>60</v>
      </c>
      <c r="BM168" s="47">
        <f t="shared" si="180"/>
        <v>7</v>
      </c>
      <c r="BN168" s="54">
        <v>45</v>
      </c>
      <c r="BO168" s="47">
        <f t="shared" si="149"/>
        <v>7</v>
      </c>
      <c r="BP168" s="47" t="str">
        <f t="shared" si="150"/>
        <v>60_7</v>
      </c>
      <c r="BQ168" s="612">
        <v>5227.9729057420573</v>
      </c>
      <c r="BR168" s="132"/>
      <c r="BS168" s="47">
        <v>60</v>
      </c>
      <c r="BT168" s="47">
        <f t="shared" si="181"/>
        <v>7</v>
      </c>
      <c r="BU168" s="54">
        <v>45</v>
      </c>
      <c r="BV168" s="47">
        <f t="shared" si="151"/>
        <v>7</v>
      </c>
      <c r="BW168" s="47" t="str">
        <f t="shared" si="152"/>
        <v>60_7</v>
      </c>
      <c r="BX168" s="612">
        <v>5280.2526347994781</v>
      </c>
      <c r="BY168" s="612"/>
      <c r="BZ168" s="47">
        <v>60</v>
      </c>
      <c r="CA168" s="47">
        <f t="shared" si="182"/>
        <v>7</v>
      </c>
      <c r="CB168" s="54">
        <v>45</v>
      </c>
      <c r="CC168" s="47">
        <f t="shared" si="153"/>
        <v>7</v>
      </c>
      <c r="CD168" s="47" t="str">
        <f t="shared" si="154"/>
        <v>60_7</v>
      </c>
      <c r="CE168" s="612">
        <v>5399.0583190824664</v>
      </c>
      <c r="CF168" s="132"/>
      <c r="CG168" s="47">
        <v>60</v>
      </c>
      <c r="CH168" s="47">
        <f t="shared" si="183"/>
        <v>7</v>
      </c>
      <c r="CI168" s="54">
        <v>45</v>
      </c>
      <c r="CJ168" s="47">
        <f t="shared" si="155"/>
        <v>7</v>
      </c>
      <c r="CK168" s="47" t="str">
        <f t="shared" si="156"/>
        <v>60_7</v>
      </c>
      <c r="CL168" s="132">
        <f t="shared" si="172"/>
        <v>5227.9729057420573</v>
      </c>
      <c r="CM168" s="132">
        <f t="shared" si="173"/>
        <v>5280.2526347994781</v>
      </c>
      <c r="CN168" s="132">
        <f t="shared" si="159"/>
        <v>5399.0583190824664</v>
      </c>
      <c r="CO168" s="132">
        <f t="shared" si="160"/>
        <v>5264.013243961017</v>
      </c>
      <c r="CP168" s="42">
        <f t="shared" si="161"/>
        <v>33.743674640775751</v>
      </c>
      <c r="CQ168" s="5"/>
      <c r="CR168" s="5"/>
      <c r="CS168" s="5"/>
      <c r="CT168" s="5"/>
      <c r="CU168" s="5"/>
      <c r="CV168" s="5"/>
      <c r="CW168" s="5"/>
      <c r="CX168" s="5"/>
      <c r="CY168" s="5"/>
      <c r="CZ168" s="5"/>
      <c r="DA168" s="5"/>
      <c r="DB168" s="5"/>
      <c r="DC168" s="5"/>
      <c r="DD168" s="5"/>
      <c r="DE168" s="5"/>
      <c r="DF168" s="5"/>
      <c r="DG168" s="6"/>
    </row>
    <row r="169" spans="1:111" x14ac:dyDescent="0.25">
      <c r="A169" s="47">
        <v>60</v>
      </c>
      <c r="B169" s="54">
        <v>7</v>
      </c>
      <c r="C169" s="54">
        <v>45</v>
      </c>
      <c r="D169" s="47">
        <f t="shared" si="157"/>
        <v>7</v>
      </c>
      <c r="E169" s="47" t="str">
        <f t="shared" si="158"/>
        <v>60_7</v>
      </c>
      <c r="F169" s="54">
        <v>4290</v>
      </c>
      <c r="G169" s="1"/>
      <c r="H169" s="47">
        <v>60</v>
      </c>
      <c r="I169" s="54">
        <v>7</v>
      </c>
      <c r="J169" s="54">
        <v>45</v>
      </c>
      <c r="K169" s="47">
        <f t="shared" si="133"/>
        <v>7</v>
      </c>
      <c r="L169" s="47" t="str">
        <f t="shared" si="134"/>
        <v>60_7</v>
      </c>
      <c r="M169" s="54">
        <v>4419</v>
      </c>
      <c r="N169" s="78"/>
      <c r="O169" s="47">
        <v>60</v>
      </c>
      <c r="P169" s="54">
        <v>7</v>
      </c>
      <c r="Q169" s="54">
        <v>45</v>
      </c>
      <c r="R169" s="47">
        <f t="shared" si="135"/>
        <v>7</v>
      </c>
      <c r="S169" s="47" t="str">
        <f t="shared" si="136"/>
        <v>60_7</v>
      </c>
      <c r="T169" s="54">
        <v>4511</v>
      </c>
      <c r="U169" s="5"/>
      <c r="V169" s="47">
        <v>60</v>
      </c>
      <c r="W169" s="47">
        <f t="shared" si="174"/>
        <v>8</v>
      </c>
      <c r="X169" s="54">
        <v>46</v>
      </c>
      <c r="Y169" s="47">
        <f t="shared" si="137"/>
        <v>8</v>
      </c>
      <c r="Z169" s="47" t="str">
        <f t="shared" si="138"/>
        <v>60_8</v>
      </c>
      <c r="AA169" s="54">
        <v>4580</v>
      </c>
      <c r="AB169" s="5"/>
      <c r="AC169" s="47">
        <v>60</v>
      </c>
      <c r="AD169" s="47">
        <f t="shared" si="175"/>
        <v>8</v>
      </c>
      <c r="AE169" s="54">
        <v>46</v>
      </c>
      <c r="AF169" s="47">
        <f t="shared" si="139"/>
        <v>8</v>
      </c>
      <c r="AG169" s="47" t="str">
        <f t="shared" si="140"/>
        <v>60_8</v>
      </c>
      <c r="AH169" s="54">
        <v>4671</v>
      </c>
      <c r="AI169" s="78"/>
      <c r="AJ169" s="47">
        <v>60</v>
      </c>
      <c r="AK169" s="47">
        <f t="shared" si="176"/>
        <v>8</v>
      </c>
      <c r="AL169" s="54">
        <v>46</v>
      </c>
      <c r="AM169" s="47">
        <f t="shared" si="141"/>
        <v>8</v>
      </c>
      <c r="AN169" s="47" t="str">
        <f t="shared" si="142"/>
        <v>60_8</v>
      </c>
      <c r="AO169" s="54">
        <v>4765</v>
      </c>
      <c r="AP169" s="466"/>
      <c r="AQ169" s="47">
        <v>60</v>
      </c>
      <c r="AR169" s="47">
        <f t="shared" si="177"/>
        <v>8</v>
      </c>
      <c r="AS169" s="54">
        <v>46</v>
      </c>
      <c r="AT169" s="47">
        <f t="shared" si="143"/>
        <v>8</v>
      </c>
      <c r="AU169" s="47" t="str">
        <f t="shared" si="144"/>
        <v>60_8</v>
      </c>
      <c r="AV169" s="54">
        <v>5003</v>
      </c>
      <c r="AW169" s="466"/>
      <c r="AX169" s="47">
        <v>60</v>
      </c>
      <c r="AY169" s="47">
        <f t="shared" si="178"/>
        <v>8</v>
      </c>
      <c r="AZ169" s="54">
        <v>46</v>
      </c>
      <c r="BA169" s="47">
        <f t="shared" si="145"/>
        <v>8</v>
      </c>
      <c r="BB169" s="47" t="str">
        <f t="shared" si="146"/>
        <v>60_8</v>
      </c>
      <c r="BC169" s="54">
        <v>5103</v>
      </c>
      <c r="BD169" s="466"/>
      <c r="BE169" s="47">
        <v>60</v>
      </c>
      <c r="BF169" s="47">
        <f t="shared" si="179"/>
        <v>8</v>
      </c>
      <c r="BG169" s="54">
        <v>46</v>
      </c>
      <c r="BH169" s="47">
        <f t="shared" si="147"/>
        <v>8</v>
      </c>
      <c r="BI169" s="47" t="str">
        <f t="shared" si="148"/>
        <v>60_8</v>
      </c>
      <c r="BJ169" s="132">
        <v>5307</v>
      </c>
      <c r="BK169" s="132"/>
      <c r="BL169" s="47">
        <v>60</v>
      </c>
      <c r="BM169" s="47">
        <f t="shared" si="180"/>
        <v>8</v>
      </c>
      <c r="BN169" s="54">
        <v>46</v>
      </c>
      <c r="BO169" s="47">
        <f t="shared" si="149"/>
        <v>8</v>
      </c>
      <c r="BP169" s="47" t="str">
        <f t="shared" si="150"/>
        <v>60_8</v>
      </c>
      <c r="BQ169" s="612">
        <v>5306.9251894350336</v>
      </c>
      <c r="BR169" s="132"/>
      <c r="BS169" s="47">
        <v>60</v>
      </c>
      <c r="BT169" s="47">
        <f t="shared" si="181"/>
        <v>8</v>
      </c>
      <c r="BU169" s="54">
        <v>46</v>
      </c>
      <c r="BV169" s="47">
        <f t="shared" si="151"/>
        <v>8</v>
      </c>
      <c r="BW169" s="47" t="str">
        <f t="shared" si="152"/>
        <v>60_8</v>
      </c>
      <c r="BX169" s="612">
        <v>5359.9944413293842</v>
      </c>
      <c r="BY169" s="612"/>
      <c r="BZ169" s="47">
        <v>60</v>
      </c>
      <c r="CA169" s="47">
        <f t="shared" si="182"/>
        <v>8</v>
      </c>
      <c r="CB169" s="54">
        <v>46</v>
      </c>
      <c r="CC169" s="47">
        <f t="shared" si="153"/>
        <v>8</v>
      </c>
      <c r="CD169" s="47" t="str">
        <f t="shared" si="154"/>
        <v>60_8</v>
      </c>
      <c r="CE169" s="612">
        <v>5480.5943162592948</v>
      </c>
      <c r="CF169" s="132"/>
      <c r="CG169" s="47">
        <v>60</v>
      </c>
      <c r="CH169" s="47">
        <f t="shared" si="183"/>
        <v>8</v>
      </c>
      <c r="CI169" s="54">
        <v>46</v>
      </c>
      <c r="CJ169" s="47">
        <f t="shared" si="155"/>
        <v>8</v>
      </c>
      <c r="CK169" s="47" t="str">
        <f t="shared" si="156"/>
        <v>60_8</v>
      </c>
      <c r="CL169" s="132">
        <f t="shared" si="172"/>
        <v>5306.9251894350336</v>
      </c>
      <c r="CM169" s="132">
        <f t="shared" si="173"/>
        <v>5359.9944413293842</v>
      </c>
      <c r="CN169" s="132">
        <f t="shared" si="159"/>
        <v>5480.5943162592948</v>
      </c>
      <c r="CO169" s="132">
        <f t="shared" si="160"/>
        <v>5343.5098049597018</v>
      </c>
      <c r="CP169" s="42">
        <f t="shared" si="161"/>
        <v>34.253267980510905</v>
      </c>
      <c r="CQ169" s="5"/>
      <c r="CR169" s="5"/>
      <c r="CS169" s="5"/>
      <c r="CT169" s="5"/>
      <c r="CU169" s="5"/>
      <c r="CV169" s="5"/>
      <c r="CW169" s="5"/>
      <c r="CX169" s="5"/>
      <c r="CY169" s="5"/>
      <c r="CZ169" s="5"/>
      <c r="DA169" s="5"/>
      <c r="DB169" s="5"/>
      <c r="DC169" s="5"/>
      <c r="DD169" s="5"/>
      <c r="DE169" s="5"/>
      <c r="DF169" s="5"/>
      <c r="DG169" s="6"/>
    </row>
    <row r="170" spans="1:111" x14ac:dyDescent="0.25">
      <c r="A170" s="47">
        <v>60</v>
      </c>
      <c r="B170" s="54">
        <v>8</v>
      </c>
      <c r="C170" s="54">
        <v>46</v>
      </c>
      <c r="D170" s="47">
        <f t="shared" si="157"/>
        <v>8</v>
      </c>
      <c r="E170" s="47" t="str">
        <f t="shared" si="158"/>
        <v>60_8</v>
      </c>
      <c r="F170" s="54">
        <v>4355</v>
      </c>
      <c r="G170" s="1"/>
      <c r="H170" s="47">
        <v>60</v>
      </c>
      <c r="I170" s="54">
        <v>8</v>
      </c>
      <c r="J170" s="54">
        <v>46</v>
      </c>
      <c r="K170" s="47">
        <f t="shared" si="133"/>
        <v>8</v>
      </c>
      <c r="L170" s="47" t="str">
        <f t="shared" si="134"/>
        <v>60_8</v>
      </c>
      <c r="M170" s="54">
        <v>4485</v>
      </c>
      <c r="N170" s="78"/>
      <c r="O170" s="47">
        <v>60</v>
      </c>
      <c r="P170" s="54">
        <v>8</v>
      </c>
      <c r="Q170" s="54">
        <v>46</v>
      </c>
      <c r="R170" s="47">
        <f t="shared" si="135"/>
        <v>8</v>
      </c>
      <c r="S170" s="47" t="str">
        <f t="shared" si="136"/>
        <v>60_8</v>
      </c>
      <c r="T170" s="54">
        <v>4580</v>
      </c>
      <c r="U170" s="5"/>
      <c r="V170" s="47">
        <v>60</v>
      </c>
      <c r="W170" s="47">
        <f t="shared" si="174"/>
        <v>9</v>
      </c>
      <c r="X170" s="54">
        <v>47</v>
      </c>
      <c r="Y170" s="47">
        <f t="shared" si="137"/>
        <v>9</v>
      </c>
      <c r="Z170" s="47" t="str">
        <f t="shared" si="138"/>
        <v>60_9</v>
      </c>
      <c r="AA170" s="54">
        <v>4650</v>
      </c>
      <c r="AB170" s="5"/>
      <c r="AC170" s="47">
        <v>60</v>
      </c>
      <c r="AD170" s="47">
        <f t="shared" si="175"/>
        <v>9</v>
      </c>
      <c r="AE170" s="54">
        <v>47</v>
      </c>
      <c r="AF170" s="47">
        <f t="shared" si="139"/>
        <v>9</v>
      </c>
      <c r="AG170" s="47" t="str">
        <f t="shared" si="140"/>
        <v>60_9</v>
      </c>
      <c r="AH170" s="54">
        <v>4743</v>
      </c>
      <c r="AI170" s="78"/>
      <c r="AJ170" s="47">
        <v>60</v>
      </c>
      <c r="AK170" s="47">
        <f t="shared" si="176"/>
        <v>9</v>
      </c>
      <c r="AL170" s="54">
        <v>47</v>
      </c>
      <c r="AM170" s="47">
        <f t="shared" si="141"/>
        <v>9</v>
      </c>
      <c r="AN170" s="47" t="str">
        <f t="shared" si="142"/>
        <v>60_9</v>
      </c>
      <c r="AO170" s="54">
        <v>4838</v>
      </c>
      <c r="AP170" s="466"/>
      <c r="AQ170" s="47">
        <v>60</v>
      </c>
      <c r="AR170" s="47">
        <f t="shared" si="177"/>
        <v>9</v>
      </c>
      <c r="AS170" s="54">
        <v>47</v>
      </c>
      <c r="AT170" s="47">
        <f t="shared" si="143"/>
        <v>9</v>
      </c>
      <c r="AU170" s="47" t="str">
        <f t="shared" si="144"/>
        <v>60_9</v>
      </c>
      <c r="AV170" s="54">
        <v>5080</v>
      </c>
      <c r="AW170" s="466"/>
      <c r="AX170" s="47">
        <v>60</v>
      </c>
      <c r="AY170" s="47">
        <f t="shared" si="178"/>
        <v>9</v>
      </c>
      <c r="AZ170" s="54">
        <v>47</v>
      </c>
      <c r="BA170" s="47">
        <f t="shared" si="145"/>
        <v>9</v>
      </c>
      <c r="BB170" s="47" t="str">
        <f t="shared" si="146"/>
        <v>60_9</v>
      </c>
      <c r="BC170" s="54">
        <v>5181</v>
      </c>
      <c r="BD170" s="466"/>
      <c r="BE170" s="47">
        <v>60</v>
      </c>
      <c r="BF170" s="47">
        <f t="shared" si="179"/>
        <v>9</v>
      </c>
      <c r="BG170" s="54">
        <v>47</v>
      </c>
      <c r="BH170" s="47">
        <f t="shared" si="147"/>
        <v>9</v>
      </c>
      <c r="BI170" s="47" t="str">
        <f t="shared" si="148"/>
        <v>60_9</v>
      </c>
      <c r="BJ170" s="132">
        <v>5388</v>
      </c>
      <c r="BK170" s="132"/>
      <c r="BL170" s="47">
        <v>60</v>
      </c>
      <c r="BM170" s="47">
        <f t="shared" si="180"/>
        <v>9</v>
      </c>
      <c r="BN170" s="54">
        <v>47</v>
      </c>
      <c r="BO170" s="47">
        <f t="shared" si="149"/>
        <v>9</v>
      </c>
      <c r="BP170" s="47" t="str">
        <f t="shared" si="150"/>
        <v>60_9</v>
      </c>
      <c r="BQ170" s="612">
        <v>5388.3966356205237</v>
      </c>
      <c r="BR170" s="132"/>
      <c r="BS170" s="47">
        <v>60</v>
      </c>
      <c r="BT170" s="47">
        <f t="shared" si="181"/>
        <v>9</v>
      </c>
      <c r="BU170" s="54">
        <v>47</v>
      </c>
      <c r="BV170" s="47">
        <f t="shared" si="151"/>
        <v>9</v>
      </c>
      <c r="BW170" s="47" t="str">
        <f t="shared" si="152"/>
        <v>60_9</v>
      </c>
      <c r="BX170" s="612">
        <v>5442.2806019767286</v>
      </c>
      <c r="BY170" s="612"/>
      <c r="BZ170" s="47">
        <v>60</v>
      </c>
      <c r="CA170" s="47">
        <f t="shared" si="182"/>
        <v>9</v>
      </c>
      <c r="CB170" s="54">
        <v>47</v>
      </c>
      <c r="CC170" s="47">
        <f t="shared" si="153"/>
        <v>9</v>
      </c>
      <c r="CD170" s="47" t="str">
        <f t="shared" si="154"/>
        <v>60_9</v>
      </c>
      <c r="CE170" s="612">
        <v>5564.7319155212044</v>
      </c>
      <c r="CF170" s="132"/>
      <c r="CG170" s="47">
        <v>60</v>
      </c>
      <c r="CH170" s="47">
        <f t="shared" si="183"/>
        <v>9</v>
      </c>
      <c r="CI170" s="54">
        <v>47</v>
      </c>
      <c r="CJ170" s="47">
        <f t="shared" si="155"/>
        <v>9</v>
      </c>
      <c r="CK170" s="47" t="str">
        <f t="shared" si="156"/>
        <v>60_9</v>
      </c>
      <c r="CL170" s="132">
        <f t="shared" si="172"/>
        <v>5388.3966356205237</v>
      </c>
      <c r="CM170" s="132">
        <f t="shared" si="173"/>
        <v>5442.2806019767286</v>
      </c>
      <c r="CN170" s="132">
        <f t="shared" si="159"/>
        <v>5564.7319155212044</v>
      </c>
      <c r="CO170" s="132">
        <f t="shared" si="160"/>
        <v>5425.5428949273337</v>
      </c>
      <c r="CP170" s="42">
        <f t="shared" si="161"/>
        <v>34.779121121329062</v>
      </c>
      <c r="CQ170" s="5"/>
      <c r="CR170" s="5"/>
      <c r="CS170" s="5"/>
      <c r="CT170" s="5"/>
      <c r="CU170" s="5"/>
      <c r="CV170" s="5"/>
      <c r="CW170" s="5"/>
      <c r="CX170" s="5"/>
      <c r="CY170" s="5"/>
      <c r="CZ170" s="5"/>
      <c r="DA170" s="5"/>
      <c r="DB170" s="5"/>
      <c r="DC170" s="5"/>
      <c r="DD170" s="5"/>
      <c r="DE170" s="5"/>
      <c r="DF170" s="5"/>
      <c r="DG170" s="6"/>
    </row>
    <row r="171" spans="1:111" x14ac:dyDescent="0.25">
      <c r="A171" s="47">
        <v>60</v>
      </c>
      <c r="B171" s="54">
        <v>9</v>
      </c>
      <c r="C171" s="54">
        <v>47</v>
      </c>
      <c r="D171" s="47">
        <f t="shared" si="157"/>
        <v>9</v>
      </c>
      <c r="E171" s="47" t="str">
        <f t="shared" si="158"/>
        <v>60_9</v>
      </c>
      <c r="F171" s="54">
        <v>4422</v>
      </c>
      <c r="G171" s="1"/>
      <c r="H171" s="47">
        <v>60</v>
      </c>
      <c r="I171" s="54">
        <v>9</v>
      </c>
      <c r="J171" s="54">
        <v>47</v>
      </c>
      <c r="K171" s="47">
        <f t="shared" si="133"/>
        <v>9</v>
      </c>
      <c r="L171" s="47" t="str">
        <f t="shared" si="134"/>
        <v>60_9</v>
      </c>
      <c r="M171" s="54">
        <v>4554</v>
      </c>
      <c r="N171" s="78"/>
      <c r="O171" s="47">
        <v>60</v>
      </c>
      <c r="P171" s="54">
        <v>9</v>
      </c>
      <c r="Q171" s="54">
        <v>47</v>
      </c>
      <c r="R171" s="47">
        <f t="shared" si="135"/>
        <v>9</v>
      </c>
      <c r="S171" s="47" t="str">
        <f t="shared" si="136"/>
        <v>60_9</v>
      </c>
      <c r="T171" s="54">
        <v>4650</v>
      </c>
      <c r="U171" s="5"/>
      <c r="V171" s="47">
        <v>60</v>
      </c>
      <c r="W171" s="47">
        <f t="shared" si="174"/>
        <v>10</v>
      </c>
      <c r="X171" s="54">
        <v>48</v>
      </c>
      <c r="Y171" s="47">
        <f t="shared" si="137"/>
        <v>10</v>
      </c>
      <c r="Z171" s="47" t="str">
        <f t="shared" si="138"/>
        <v>60_10</v>
      </c>
      <c r="AA171" s="54">
        <v>4717</v>
      </c>
      <c r="AB171" s="5"/>
      <c r="AC171" s="47">
        <v>60</v>
      </c>
      <c r="AD171" s="47">
        <f t="shared" si="175"/>
        <v>10</v>
      </c>
      <c r="AE171" s="54">
        <v>48</v>
      </c>
      <c r="AF171" s="47">
        <f t="shared" si="139"/>
        <v>10</v>
      </c>
      <c r="AG171" s="47" t="str">
        <f t="shared" si="140"/>
        <v>60_10</v>
      </c>
      <c r="AH171" s="54">
        <v>4812</v>
      </c>
      <c r="AI171" s="78"/>
      <c r="AJ171" s="47">
        <v>60</v>
      </c>
      <c r="AK171" s="47">
        <f t="shared" si="176"/>
        <v>10</v>
      </c>
      <c r="AL171" s="54">
        <v>48</v>
      </c>
      <c r="AM171" s="47">
        <f t="shared" si="141"/>
        <v>10</v>
      </c>
      <c r="AN171" s="47" t="str">
        <f t="shared" si="142"/>
        <v>60_10</v>
      </c>
      <c r="AO171" s="54">
        <v>4908</v>
      </c>
      <c r="AP171" s="466"/>
      <c r="AQ171" s="47">
        <v>60</v>
      </c>
      <c r="AR171" s="47">
        <f t="shared" si="177"/>
        <v>10</v>
      </c>
      <c r="AS171" s="54">
        <v>48</v>
      </c>
      <c r="AT171" s="47">
        <f t="shared" si="143"/>
        <v>10</v>
      </c>
      <c r="AU171" s="47" t="str">
        <f t="shared" si="144"/>
        <v>60_10</v>
      </c>
      <c r="AV171" s="54">
        <v>5153</v>
      </c>
      <c r="AW171" s="466"/>
      <c r="AX171" s="47">
        <v>60</v>
      </c>
      <c r="AY171" s="47">
        <f t="shared" si="178"/>
        <v>10</v>
      </c>
      <c r="AZ171" s="54">
        <v>48</v>
      </c>
      <c r="BA171" s="47">
        <f t="shared" si="145"/>
        <v>10</v>
      </c>
      <c r="BB171" s="47" t="str">
        <f t="shared" si="146"/>
        <v>60_10</v>
      </c>
      <c r="BC171" s="54">
        <v>5257</v>
      </c>
      <c r="BD171" s="466"/>
      <c r="BE171" s="47">
        <v>60</v>
      </c>
      <c r="BF171" s="47">
        <f t="shared" si="179"/>
        <v>10</v>
      </c>
      <c r="BG171" s="54">
        <v>48</v>
      </c>
      <c r="BH171" s="47">
        <f t="shared" si="147"/>
        <v>10</v>
      </c>
      <c r="BI171" s="47" t="str">
        <f t="shared" si="148"/>
        <v>60_10</v>
      </c>
      <c r="BJ171" s="132">
        <v>5467</v>
      </c>
      <c r="BK171" s="132"/>
      <c r="BL171" s="47">
        <v>60</v>
      </c>
      <c r="BM171" s="47">
        <f t="shared" si="180"/>
        <v>10</v>
      </c>
      <c r="BN171" s="54">
        <v>48</v>
      </c>
      <c r="BO171" s="47">
        <f t="shared" si="149"/>
        <v>10</v>
      </c>
      <c r="BP171" s="47" t="str">
        <f t="shared" si="150"/>
        <v>60_10</v>
      </c>
      <c r="BQ171" s="612">
        <v>5466.8102921726568</v>
      </c>
      <c r="BR171" s="132"/>
      <c r="BS171" s="47">
        <v>60</v>
      </c>
      <c r="BT171" s="47">
        <f t="shared" si="181"/>
        <v>10</v>
      </c>
      <c r="BU171" s="54">
        <v>48</v>
      </c>
      <c r="BV171" s="47">
        <f t="shared" si="151"/>
        <v>10</v>
      </c>
      <c r="BW171" s="47" t="str">
        <f t="shared" si="152"/>
        <v>60_10</v>
      </c>
      <c r="BX171" s="612">
        <v>5521.4783950943838</v>
      </c>
      <c r="BY171" s="612"/>
      <c r="BZ171" s="47">
        <v>60</v>
      </c>
      <c r="CA171" s="47">
        <f t="shared" si="182"/>
        <v>10</v>
      </c>
      <c r="CB171" s="54">
        <v>48</v>
      </c>
      <c r="CC171" s="47">
        <f t="shared" si="153"/>
        <v>10</v>
      </c>
      <c r="CD171" s="47" t="str">
        <f t="shared" si="154"/>
        <v>60_10</v>
      </c>
      <c r="CE171" s="612">
        <v>5645.711658984007</v>
      </c>
      <c r="CF171" s="132"/>
      <c r="CG171" s="47">
        <v>60</v>
      </c>
      <c r="CH171" s="47">
        <f t="shared" si="183"/>
        <v>10</v>
      </c>
      <c r="CI171" s="54">
        <v>48</v>
      </c>
      <c r="CJ171" s="47">
        <f t="shared" si="155"/>
        <v>10</v>
      </c>
      <c r="CK171" s="47" t="str">
        <f t="shared" si="156"/>
        <v>60_10</v>
      </c>
      <c r="CL171" s="132">
        <f t="shared" si="172"/>
        <v>5466.8102921726568</v>
      </c>
      <c r="CM171" s="132">
        <f t="shared" si="173"/>
        <v>5521.4783950943838</v>
      </c>
      <c r="CN171" s="132">
        <f t="shared" si="159"/>
        <v>5645.711658984007</v>
      </c>
      <c r="CO171" s="132">
        <f t="shared" si="160"/>
        <v>5504.4971156243228</v>
      </c>
      <c r="CP171" s="42">
        <f t="shared" si="161"/>
        <v>35.285237920668735</v>
      </c>
      <c r="CQ171" s="5"/>
      <c r="CR171" s="5"/>
      <c r="CS171" s="5"/>
      <c r="CT171" s="5"/>
      <c r="CU171" s="5"/>
      <c r="CV171" s="5"/>
      <c r="CW171" s="5"/>
      <c r="CX171" s="5"/>
      <c r="CY171" s="5"/>
      <c r="CZ171" s="5"/>
      <c r="DA171" s="5"/>
      <c r="DB171" s="5"/>
      <c r="DC171" s="5"/>
      <c r="DD171" s="5"/>
      <c r="DE171" s="5"/>
      <c r="DF171" s="5"/>
      <c r="DG171" s="6"/>
    </row>
    <row r="172" spans="1:111" x14ac:dyDescent="0.25">
      <c r="A172" s="47">
        <v>60</v>
      </c>
      <c r="B172" s="54">
        <v>10</v>
      </c>
      <c r="C172" s="54">
        <v>48</v>
      </c>
      <c r="D172" s="47">
        <f t="shared" si="157"/>
        <v>10</v>
      </c>
      <c r="E172" s="47" t="str">
        <f t="shared" si="158"/>
        <v>60_10</v>
      </c>
      <c r="F172" s="54">
        <v>4486</v>
      </c>
      <c r="G172" s="1"/>
      <c r="H172" s="47">
        <v>60</v>
      </c>
      <c r="I172" s="54">
        <v>10</v>
      </c>
      <c r="J172" s="54">
        <v>48</v>
      </c>
      <c r="K172" s="47">
        <f t="shared" si="133"/>
        <v>10</v>
      </c>
      <c r="L172" s="47" t="str">
        <f t="shared" si="134"/>
        <v>60_10</v>
      </c>
      <c r="M172" s="54">
        <v>4620</v>
      </c>
      <c r="N172" s="78"/>
      <c r="O172" s="47">
        <v>60</v>
      </c>
      <c r="P172" s="54">
        <v>10</v>
      </c>
      <c r="Q172" s="54">
        <v>48</v>
      </c>
      <c r="R172" s="47">
        <f t="shared" si="135"/>
        <v>10</v>
      </c>
      <c r="S172" s="47" t="str">
        <f t="shared" si="136"/>
        <v>60_10</v>
      </c>
      <c r="T172" s="54">
        <v>4717</v>
      </c>
      <c r="U172" s="5"/>
      <c r="V172" s="47">
        <v>60</v>
      </c>
      <c r="W172" s="47">
        <f t="shared" si="174"/>
        <v>11</v>
      </c>
      <c r="X172" s="54">
        <v>49</v>
      </c>
      <c r="Y172" s="47">
        <f t="shared" si="137"/>
        <v>11</v>
      </c>
      <c r="Z172" s="47" t="str">
        <f t="shared" si="138"/>
        <v>60_11</v>
      </c>
      <c r="AA172" s="54">
        <v>4788</v>
      </c>
      <c r="AB172" s="5"/>
      <c r="AC172" s="47">
        <v>60</v>
      </c>
      <c r="AD172" s="47">
        <f t="shared" si="175"/>
        <v>11</v>
      </c>
      <c r="AE172" s="54">
        <v>49</v>
      </c>
      <c r="AF172" s="47">
        <f t="shared" si="139"/>
        <v>11</v>
      </c>
      <c r="AG172" s="47" t="str">
        <f t="shared" si="140"/>
        <v>60_11</v>
      </c>
      <c r="AH172" s="54">
        <v>4883</v>
      </c>
      <c r="AI172" s="78"/>
      <c r="AJ172" s="47">
        <v>60</v>
      </c>
      <c r="AK172" s="47">
        <f t="shared" si="176"/>
        <v>11</v>
      </c>
      <c r="AL172" s="54">
        <v>49</v>
      </c>
      <c r="AM172" s="47">
        <f t="shared" si="141"/>
        <v>11</v>
      </c>
      <c r="AN172" s="47" t="str">
        <f t="shared" si="142"/>
        <v>60_11</v>
      </c>
      <c r="AO172" s="54">
        <v>4981</v>
      </c>
      <c r="AP172" s="466"/>
      <c r="AQ172" s="47">
        <v>60</v>
      </c>
      <c r="AR172" s="47">
        <f t="shared" si="177"/>
        <v>11</v>
      </c>
      <c r="AS172" s="54">
        <v>49</v>
      </c>
      <c r="AT172" s="47">
        <f t="shared" si="143"/>
        <v>11</v>
      </c>
      <c r="AU172" s="47" t="str">
        <f t="shared" si="144"/>
        <v>60_11</v>
      </c>
      <c r="AV172" s="54">
        <v>5230</v>
      </c>
      <c r="AW172" s="466"/>
      <c r="AX172" s="47">
        <v>60</v>
      </c>
      <c r="AY172" s="47">
        <f t="shared" si="178"/>
        <v>11</v>
      </c>
      <c r="AZ172" s="54">
        <v>49</v>
      </c>
      <c r="BA172" s="47">
        <f t="shared" si="145"/>
        <v>11</v>
      </c>
      <c r="BB172" s="47" t="str">
        <f t="shared" si="146"/>
        <v>60_11</v>
      </c>
      <c r="BC172" s="54">
        <v>5335</v>
      </c>
      <c r="BD172" s="466"/>
      <c r="BE172" s="47">
        <v>60</v>
      </c>
      <c r="BF172" s="47">
        <f t="shared" si="179"/>
        <v>11</v>
      </c>
      <c r="BG172" s="54">
        <v>49</v>
      </c>
      <c r="BH172" s="47">
        <f t="shared" si="147"/>
        <v>11</v>
      </c>
      <c r="BI172" s="47" t="str">
        <f t="shared" si="148"/>
        <v>60_11</v>
      </c>
      <c r="BJ172" s="132">
        <v>5548</v>
      </c>
      <c r="BK172" s="132"/>
      <c r="BL172" s="47">
        <v>60</v>
      </c>
      <c r="BM172" s="47">
        <f t="shared" si="180"/>
        <v>11</v>
      </c>
      <c r="BN172" s="54">
        <v>49</v>
      </c>
      <c r="BO172" s="47">
        <f t="shared" si="149"/>
        <v>11</v>
      </c>
      <c r="BP172" s="47" t="str">
        <f t="shared" si="150"/>
        <v>60_11</v>
      </c>
      <c r="BQ172" s="612">
        <v>5548.0244364587998</v>
      </c>
      <c r="BR172" s="132"/>
      <c r="BS172" s="47">
        <v>60</v>
      </c>
      <c r="BT172" s="47">
        <f t="shared" si="181"/>
        <v>11</v>
      </c>
      <c r="BU172" s="54">
        <v>49</v>
      </c>
      <c r="BV172" s="47">
        <f t="shared" si="151"/>
        <v>11</v>
      </c>
      <c r="BW172" s="47" t="str">
        <f t="shared" si="152"/>
        <v>60_11</v>
      </c>
      <c r="BX172" s="612">
        <v>5603.5046808233874</v>
      </c>
      <c r="BY172" s="612"/>
      <c r="BZ172" s="47">
        <v>60</v>
      </c>
      <c r="CA172" s="47">
        <f t="shared" si="182"/>
        <v>11</v>
      </c>
      <c r="CB172" s="54">
        <v>49</v>
      </c>
      <c r="CC172" s="47">
        <f t="shared" si="153"/>
        <v>11</v>
      </c>
      <c r="CD172" s="47" t="str">
        <f t="shared" si="154"/>
        <v>60_11</v>
      </c>
      <c r="CE172" s="612">
        <v>5729.5835361419131</v>
      </c>
      <c r="CF172" s="132"/>
      <c r="CG172" s="47">
        <v>60</v>
      </c>
      <c r="CH172" s="47">
        <f t="shared" si="183"/>
        <v>11</v>
      </c>
      <c r="CI172" s="54">
        <v>49</v>
      </c>
      <c r="CJ172" s="47">
        <f t="shared" si="155"/>
        <v>11</v>
      </c>
      <c r="CK172" s="47" t="str">
        <f t="shared" si="156"/>
        <v>60_11</v>
      </c>
      <c r="CL172" s="132">
        <f t="shared" si="172"/>
        <v>5548.0244364587998</v>
      </c>
      <c r="CM172" s="132">
        <f t="shared" si="173"/>
        <v>5603.5046808233874</v>
      </c>
      <c r="CN172" s="132">
        <f t="shared" si="159"/>
        <v>5729.5835361419131</v>
      </c>
      <c r="CO172" s="132">
        <f t="shared" si="160"/>
        <v>5586.2711299176381</v>
      </c>
      <c r="CP172" s="42">
        <f t="shared" si="161"/>
        <v>35.809430319984862</v>
      </c>
      <c r="CQ172" s="5"/>
      <c r="CR172" s="5"/>
      <c r="CS172" s="5"/>
      <c r="CT172" s="5"/>
      <c r="CU172" s="5"/>
      <c r="CV172" s="5"/>
      <c r="CW172" s="5"/>
      <c r="CX172" s="5"/>
      <c r="CY172" s="5"/>
      <c r="CZ172" s="5"/>
      <c r="DA172" s="5"/>
      <c r="DB172" s="5"/>
      <c r="DC172" s="5"/>
      <c r="DD172" s="5"/>
      <c r="DE172" s="5"/>
      <c r="DF172" s="5"/>
      <c r="DG172" s="6"/>
    </row>
    <row r="173" spans="1:111" x14ac:dyDescent="0.25">
      <c r="A173" s="47">
        <v>64</v>
      </c>
      <c r="B173" s="54">
        <v>0</v>
      </c>
      <c r="C173" s="54">
        <v>32</v>
      </c>
      <c r="D173" s="47">
        <f t="shared" si="157"/>
        <v>0</v>
      </c>
      <c r="E173" s="47" t="str">
        <f t="shared" si="158"/>
        <v>64_0</v>
      </c>
      <c r="F173" s="54">
        <v>3364</v>
      </c>
      <c r="G173" s="1"/>
      <c r="H173" s="47">
        <v>64</v>
      </c>
      <c r="I173" s="54">
        <v>0</v>
      </c>
      <c r="J173" s="54">
        <v>32</v>
      </c>
      <c r="K173" s="47">
        <f t="shared" si="133"/>
        <v>0</v>
      </c>
      <c r="L173" s="47" t="str">
        <f t="shared" si="134"/>
        <v>64_0</v>
      </c>
      <c r="M173" s="54">
        <v>3465</v>
      </c>
      <c r="N173" s="78"/>
      <c r="O173" s="47">
        <v>64</v>
      </c>
      <c r="P173" s="54">
        <v>0</v>
      </c>
      <c r="Q173" s="54">
        <v>32</v>
      </c>
      <c r="R173" s="47">
        <f t="shared" si="135"/>
        <v>0</v>
      </c>
      <c r="S173" s="47" t="str">
        <f t="shared" si="136"/>
        <v>64_0</v>
      </c>
      <c r="T173" s="54">
        <v>3538</v>
      </c>
      <c r="U173" s="5"/>
      <c r="V173" s="47">
        <v>64</v>
      </c>
      <c r="W173" s="54">
        <v>1</v>
      </c>
      <c r="X173" s="54">
        <v>34</v>
      </c>
      <c r="Y173" s="47">
        <f t="shared" si="137"/>
        <v>1</v>
      </c>
      <c r="Z173" s="47" t="str">
        <f t="shared" si="138"/>
        <v>64_1</v>
      </c>
      <c r="AA173" s="54">
        <v>3686</v>
      </c>
      <c r="AB173" s="5"/>
      <c r="AC173" s="47">
        <v>64</v>
      </c>
      <c r="AD173" s="54">
        <v>1</v>
      </c>
      <c r="AE173" s="54">
        <v>34</v>
      </c>
      <c r="AF173" s="47">
        <f t="shared" si="139"/>
        <v>1</v>
      </c>
      <c r="AG173" s="47" t="str">
        <f t="shared" si="140"/>
        <v>64_1</v>
      </c>
      <c r="AH173" s="54">
        <v>3760</v>
      </c>
      <c r="AI173" s="78"/>
      <c r="AJ173" s="47">
        <v>64</v>
      </c>
      <c r="AK173" s="54">
        <v>1</v>
      </c>
      <c r="AL173" s="54">
        <v>34</v>
      </c>
      <c r="AM173" s="47">
        <f t="shared" si="141"/>
        <v>1</v>
      </c>
      <c r="AN173" s="47" t="str">
        <f t="shared" si="142"/>
        <v>64_1</v>
      </c>
      <c r="AO173" s="54">
        <v>3835</v>
      </c>
      <c r="AP173" s="466"/>
      <c r="AQ173" s="47">
        <v>64</v>
      </c>
      <c r="AR173" s="54">
        <v>1</v>
      </c>
      <c r="AS173" s="54">
        <v>34</v>
      </c>
      <c r="AT173" s="47">
        <f t="shared" si="143"/>
        <v>1</v>
      </c>
      <c r="AU173" s="47" t="str">
        <f t="shared" si="144"/>
        <v>64_1</v>
      </c>
      <c r="AV173" s="54">
        <v>4027</v>
      </c>
      <c r="AW173" s="466"/>
      <c r="AX173" s="47">
        <v>64</v>
      </c>
      <c r="AY173" s="54">
        <v>1</v>
      </c>
      <c r="AZ173" s="54">
        <v>34</v>
      </c>
      <c r="BA173" s="47">
        <f t="shared" si="145"/>
        <v>1</v>
      </c>
      <c r="BB173" s="47" t="str">
        <f t="shared" si="146"/>
        <v>64_1</v>
      </c>
      <c r="BC173" s="54">
        <v>4108</v>
      </c>
      <c r="BD173" s="466"/>
      <c r="BE173" s="47">
        <v>64</v>
      </c>
      <c r="BF173" s="54">
        <v>1</v>
      </c>
      <c r="BG173" s="54">
        <v>34</v>
      </c>
      <c r="BH173" s="47">
        <f t="shared" si="147"/>
        <v>1</v>
      </c>
      <c r="BI173" s="47" t="str">
        <f t="shared" si="148"/>
        <v>64_1</v>
      </c>
      <c r="BJ173" s="132">
        <v>4272</v>
      </c>
      <c r="BK173" s="132"/>
      <c r="BL173" s="47">
        <v>64</v>
      </c>
      <c r="BM173" s="54">
        <v>1</v>
      </c>
      <c r="BN173" s="54">
        <v>34</v>
      </c>
      <c r="BO173" s="47">
        <f t="shared" si="149"/>
        <v>1</v>
      </c>
      <c r="BP173" s="47" t="str">
        <f t="shared" si="150"/>
        <v>64_1</v>
      </c>
      <c r="BQ173" s="612">
        <v>4271.9844104235053</v>
      </c>
      <c r="BR173" s="132"/>
      <c r="BS173" s="47">
        <v>64</v>
      </c>
      <c r="BT173" s="54">
        <v>1</v>
      </c>
      <c r="BU173" s="54">
        <v>34</v>
      </c>
      <c r="BV173" s="47">
        <f t="shared" si="151"/>
        <v>1</v>
      </c>
      <c r="BW173" s="47" t="str">
        <f t="shared" si="152"/>
        <v>64_1</v>
      </c>
      <c r="BX173" s="612">
        <v>4314.70425452774</v>
      </c>
      <c r="BY173" s="612"/>
      <c r="BZ173" s="47">
        <v>64</v>
      </c>
      <c r="CA173" s="54">
        <v>1</v>
      </c>
      <c r="CB173" s="54">
        <v>34</v>
      </c>
      <c r="CC173" s="47">
        <f t="shared" si="153"/>
        <v>1</v>
      </c>
      <c r="CD173" s="47" t="str">
        <f t="shared" si="154"/>
        <v>64_1</v>
      </c>
      <c r="CE173" s="612">
        <v>4411.785100254614</v>
      </c>
      <c r="CF173" s="132"/>
      <c r="CG173" s="47">
        <v>64</v>
      </c>
      <c r="CH173" s="54">
        <v>1</v>
      </c>
      <c r="CI173" s="54">
        <v>34</v>
      </c>
      <c r="CJ173" s="47">
        <f t="shared" si="155"/>
        <v>1</v>
      </c>
      <c r="CK173" s="47" t="str">
        <f t="shared" si="156"/>
        <v>64_1</v>
      </c>
      <c r="CL173" s="132">
        <f t="shared" si="172"/>
        <v>4271.9844104235053</v>
      </c>
      <c r="CM173" s="132">
        <f t="shared" si="173"/>
        <v>4314.70425452774</v>
      </c>
      <c r="CN173" s="132">
        <f t="shared" si="159"/>
        <v>4411.785100254614</v>
      </c>
      <c r="CO173" s="132">
        <f t="shared" si="160"/>
        <v>4301.434402952862</v>
      </c>
      <c r="CP173" s="42">
        <f t="shared" si="161"/>
        <v>27.57329745482604</v>
      </c>
      <c r="CQ173" s="5"/>
      <c r="CR173" s="5"/>
      <c r="CS173" s="5"/>
      <c r="CT173" s="5"/>
      <c r="CU173" s="5"/>
      <c r="CV173" s="5"/>
      <c r="CW173" s="5"/>
      <c r="CX173" s="5"/>
      <c r="CY173" s="5"/>
      <c r="CZ173" s="5"/>
      <c r="DA173" s="5"/>
      <c r="DB173" s="5"/>
      <c r="DC173" s="5"/>
      <c r="DD173" s="5"/>
      <c r="DE173" s="5"/>
      <c r="DF173" s="5"/>
      <c r="DG173" s="6"/>
    </row>
    <row r="174" spans="1:111" x14ac:dyDescent="0.25">
      <c r="A174" s="47">
        <v>64</v>
      </c>
      <c r="B174" s="54">
        <v>1</v>
      </c>
      <c r="C174" s="54">
        <v>34</v>
      </c>
      <c r="D174" s="47">
        <f t="shared" si="157"/>
        <v>1</v>
      </c>
      <c r="E174" s="47" t="str">
        <f t="shared" si="158"/>
        <v>64_1</v>
      </c>
      <c r="F174" s="54">
        <v>3505</v>
      </c>
      <c r="G174" s="1"/>
      <c r="H174" s="47">
        <v>64</v>
      </c>
      <c r="I174" s="54">
        <v>1</v>
      </c>
      <c r="J174" s="54">
        <v>34</v>
      </c>
      <c r="K174" s="47">
        <f t="shared" si="133"/>
        <v>1</v>
      </c>
      <c r="L174" s="47" t="str">
        <f t="shared" si="134"/>
        <v>64_1</v>
      </c>
      <c r="M174" s="54">
        <v>3611</v>
      </c>
      <c r="N174" s="5"/>
      <c r="O174" s="47">
        <v>64</v>
      </c>
      <c r="P174" s="54">
        <v>1</v>
      </c>
      <c r="Q174" s="54">
        <v>34</v>
      </c>
      <c r="R174" s="47">
        <f t="shared" si="135"/>
        <v>1</v>
      </c>
      <c r="S174" s="47" t="str">
        <f t="shared" si="136"/>
        <v>64_1</v>
      </c>
      <c r="T174" s="54">
        <v>3686</v>
      </c>
      <c r="U174" s="5"/>
      <c r="V174" s="47">
        <v>64</v>
      </c>
      <c r="W174" s="54">
        <v>2</v>
      </c>
      <c r="X174" s="54">
        <v>36</v>
      </c>
      <c r="Y174" s="47">
        <f t="shared" si="137"/>
        <v>2</v>
      </c>
      <c r="Z174" s="47" t="str">
        <f t="shared" si="138"/>
        <v>64_2</v>
      </c>
      <c r="AA174" s="54">
        <v>3826</v>
      </c>
      <c r="AB174" s="5"/>
      <c r="AC174" s="47">
        <v>64</v>
      </c>
      <c r="AD174" s="54">
        <v>2</v>
      </c>
      <c r="AE174" s="54">
        <v>36</v>
      </c>
      <c r="AF174" s="47">
        <f t="shared" si="139"/>
        <v>2</v>
      </c>
      <c r="AG174" s="47" t="str">
        <f t="shared" si="140"/>
        <v>64_2</v>
      </c>
      <c r="AH174" s="54">
        <v>3902</v>
      </c>
      <c r="AI174" s="5"/>
      <c r="AJ174" s="47">
        <v>64</v>
      </c>
      <c r="AK174" s="54">
        <v>2</v>
      </c>
      <c r="AL174" s="54">
        <v>36</v>
      </c>
      <c r="AM174" s="47">
        <f t="shared" si="141"/>
        <v>2</v>
      </c>
      <c r="AN174" s="47" t="str">
        <f t="shared" si="142"/>
        <v>64_2</v>
      </c>
      <c r="AO174" s="54">
        <v>3981</v>
      </c>
      <c r="AP174" s="466"/>
      <c r="AQ174" s="47">
        <v>64</v>
      </c>
      <c r="AR174" s="54">
        <v>2</v>
      </c>
      <c r="AS174" s="54">
        <v>36</v>
      </c>
      <c r="AT174" s="47">
        <f t="shared" si="143"/>
        <v>2</v>
      </c>
      <c r="AU174" s="47" t="str">
        <f t="shared" si="144"/>
        <v>64_2</v>
      </c>
      <c r="AV174" s="54">
        <v>4180</v>
      </c>
      <c r="AW174" s="466"/>
      <c r="AX174" s="47">
        <v>64</v>
      </c>
      <c r="AY174" s="54">
        <v>2</v>
      </c>
      <c r="AZ174" s="54">
        <v>36</v>
      </c>
      <c r="BA174" s="47">
        <f t="shared" si="145"/>
        <v>2</v>
      </c>
      <c r="BB174" s="47" t="str">
        <f t="shared" si="146"/>
        <v>64_2</v>
      </c>
      <c r="BC174" s="54">
        <v>4263</v>
      </c>
      <c r="BD174" s="466"/>
      <c r="BE174" s="47">
        <v>64</v>
      </c>
      <c r="BF174" s="54">
        <v>2</v>
      </c>
      <c r="BG174" s="54">
        <v>36</v>
      </c>
      <c r="BH174" s="47">
        <f t="shared" si="147"/>
        <v>2</v>
      </c>
      <c r="BI174" s="47" t="str">
        <f t="shared" si="148"/>
        <v>64_2</v>
      </c>
      <c r="BJ174" s="132">
        <v>4434</v>
      </c>
      <c r="BK174" s="132"/>
      <c r="BL174" s="47">
        <v>64</v>
      </c>
      <c r="BM174" s="54">
        <v>2</v>
      </c>
      <c r="BN174" s="54">
        <v>36</v>
      </c>
      <c r="BO174" s="47">
        <f t="shared" si="149"/>
        <v>2</v>
      </c>
      <c r="BP174" s="47" t="str">
        <f t="shared" si="150"/>
        <v>64_2</v>
      </c>
      <c r="BQ174" s="612">
        <v>4433.6939071440529</v>
      </c>
      <c r="BR174" s="132"/>
      <c r="BS174" s="47">
        <v>64</v>
      </c>
      <c r="BT174" s="54">
        <v>2</v>
      </c>
      <c r="BU174" s="54">
        <v>36</v>
      </c>
      <c r="BV174" s="47">
        <f t="shared" si="151"/>
        <v>2</v>
      </c>
      <c r="BW174" s="47" t="str">
        <f t="shared" si="152"/>
        <v>64_2</v>
      </c>
      <c r="BX174" s="612">
        <v>4478.0308462154935</v>
      </c>
      <c r="BY174" s="612"/>
      <c r="BZ174" s="47">
        <v>64</v>
      </c>
      <c r="CA174" s="54">
        <v>2</v>
      </c>
      <c r="CB174" s="54">
        <v>36</v>
      </c>
      <c r="CC174" s="47">
        <f t="shared" si="153"/>
        <v>2</v>
      </c>
      <c r="CD174" s="47" t="str">
        <f t="shared" si="154"/>
        <v>64_2</v>
      </c>
      <c r="CE174" s="612">
        <v>4578.7865402553416</v>
      </c>
      <c r="CF174" s="132"/>
      <c r="CG174" s="47">
        <v>64</v>
      </c>
      <c r="CH174" s="54">
        <v>2</v>
      </c>
      <c r="CI174" s="54">
        <v>36</v>
      </c>
      <c r="CJ174" s="47">
        <f t="shared" si="155"/>
        <v>2</v>
      </c>
      <c r="CK174" s="47" t="str">
        <f t="shared" si="156"/>
        <v>64_2</v>
      </c>
      <c r="CL174" s="132">
        <f t="shared" si="172"/>
        <v>4433.6939071440529</v>
      </c>
      <c r="CM174" s="132">
        <f t="shared" si="173"/>
        <v>4478.0308462154935</v>
      </c>
      <c r="CN174" s="132">
        <f t="shared" si="159"/>
        <v>4578.7865402553416</v>
      </c>
      <c r="CO174" s="132">
        <f t="shared" si="160"/>
        <v>4464.2586845164278</v>
      </c>
      <c r="CP174" s="42">
        <f t="shared" si="161"/>
        <v>28.61704284946428</v>
      </c>
      <c r="CQ174" s="5"/>
      <c r="CR174" s="5"/>
      <c r="CS174" s="5"/>
      <c r="CT174" s="5"/>
      <c r="CU174" s="5"/>
      <c r="CV174" s="5"/>
      <c r="CW174" s="5"/>
      <c r="CX174" s="5"/>
      <c r="CY174" s="5"/>
      <c r="CZ174" s="5"/>
      <c r="DA174" s="5"/>
      <c r="DB174" s="5"/>
      <c r="DC174" s="5"/>
      <c r="DD174" s="5"/>
      <c r="DE174" s="5"/>
      <c r="DF174" s="5"/>
      <c r="DG174" s="6"/>
    </row>
    <row r="175" spans="1:111" x14ac:dyDescent="0.25">
      <c r="A175" s="47">
        <v>64</v>
      </c>
      <c r="B175" s="54">
        <v>2</v>
      </c>
      <c r="C175" s="54">
        <v>36</v>
      </c>
      <c r="D175" s="47">
        <f t="shared" si="157"/>
        <v>2</v>
      </c>
      <c r="E175" s="47" t="str">
        <f t="shared" si="158"/>
        <v>64_2</v>
      </c>
      <c r="F175" s="54">
        <v>3638</v>
      </c>
      <c r="G175" s="1"/>
      <c r="H175" s="47">
        <v>64</v>
      </c>
      <c r="I175" s="54">
        <v>2</v>
      </c>
      <c r="J175" s="54">
        <v>36</v>
      </c>
      <c r="K175" s="47">
        <f t="shared" si="133"/>
        <v>2</v>
      </c>
      <c r="L175" s="47" t="str">
        <f t="shared" si="134"/>
        <v>64_2</v>
      </c>
      <c r="M175" s="54">
        <v>3747</v>
      </c>
      <c r="N175" s="5"/>
      <c r="O175" s="47">
        <v>64</v>
      </c>
      <c r="P175" s="54">
        <v>2</v>
      </c>
      <c r="Q175" s="54">
        <v>36</v>
      </c>
      <c r="R175" s="47">
        <f t="shared" si="135"/>
        <v>2</v>
      </c>
      <c r="S175" s="47" t="str">
        <f t="shared" si="136"/>
        <v>64_2</v>
      </c>
      <c r="T175" s="54">
        <v>3826</v>
      </c>
      <c r="U175" s="5"/>
      <c r="V175" s="47">
        <v>64</v>
      </c>
      <c r="W175" s="54">
        <v>3</v>
      </c>
      <c r="X175" s="54">
        <v>38</v>
      </c>
      <c r="Y175" s="47">
        <f t="shared" si="137"/>
        <v>3</v>
      </c>
      <c r="Z175" s="47" t="str">
        <f t="shared" si="138"/>
        <v>64_3</v>
      </c>
      <c r="AA175" s="54">
        <v>3986</v>
      </c>
      <c r="AB175" s="5"/>
      <c r="AC175" s="47">
        <v>64</v>
      </c>
      <c r="AD175" s="54">
        <v>3</v>
      </c>
      <c r="AE175" s="54">
        <v>38</v>
      </c>
      <c r="AF175" s="47">
        <f t="shared" si="139"/>
        <v>3</v>
      </c>
      <c r="AG175" s="47" t="str">
        <f t="shared" si="140"/>
        <v>64_3</v>
      </c>
      <c r="AH175" s="54">
        <v>4066</v>
      </c>
      <c r="AI175" s="5"/>
      <c r="AJ175" s="47">
        <v>64</v>
      </c>
      <c r="AK175" s="54">
        <v>3</v>
      </c>
      <c r="AL175" s="54">
        <v>38</v>
      </c>
      <c r="AM175" s="47">
        <f t="shared" si="141"/>
        <v>3</v>
      </c>
      <c r="AN175" s="47" t="str">
        <f t="shared" si="142"/>
        <v>64_3</v>
      </c>
      <c r="AO175" s="54">
        <v>4147</v>
      </c>
      <c r="AP175" s="466"/>
      <c r="AQ175" s="47">
        <v>64</v>
      </c>
      <c r="AR175" s="54">
        <v>3</v>
      </c>
      <c r="AS175" s="54">
        <v>38</v>
      </c>
      <c r="AT175" s="47">
        <f t="shared" si="143"/>
        <v>3</v>
      </c>
      <c r="AU175" s="47" t="str">
        <f t="shared" si="144"/>
        <v>64_3</v>
      </c>
      <c r="AV175" s="54">
        <v>4354</v>
      </c>
      <c r="AW175" s="466"/>
      <c r="AX175" s="47">
        <v>64</v>
      </c>
      <c r="AY175" s="54">
        <v>3</v>
      </c>
      <c r="AZ175" s="54">
        <v>38</v>
      </c>
      <c r="BA175" s="47">
        <f t="shared" si="145"/>
        <v>3</v>
      </c>
      <c r="BB175" s="47" t="str">
        <f t="shared" si="146"/>
        <v>64_3</v>
      </c>
      <c r="BC175" s="54">
        <v>4442</v>
      </c>
      <c r="BD175" s="466"/>
      <c r="BE175" s="47">
        <v>64</v>
      </c>
      <c r="BF175" s="54">
        <v>3</v>
      </c>
      <c r="BG175" s="54">
        <v>38</v>
      </c>
      <c r="BH175" s="47">
        <f t="shared" si="147"/>
        <v>3</v>
      </c>
      <c r="BI175" s="47" t="str">
        <f t="shared" si="148"/>
        <v>64_3</v>
      </c>
      <c r="BJ175" s="132">
        <v>4619</v>
      </c>
      <c r="BK175" s="132"/>
      <c r="BL175" s="47">
        <v>64</v>
      </c>
      <c r="BM175" s="54">
        <v>3</v>
      </c>
      <c r="BN175" s="54">
        <v>38</v>
      </c>
      <c r="BO175" s="47">
        <f t="shared" si="149"/>
        <v>3</v>
      </c>
      <c r="BP175" s="47" t="str">
        <f t="shared" si="150"/>
        <v>64_3</v>
      </c>
      <c r="BQ175" s="612">
        <v>4619.184212205867</v>
      </c>
      <c r="BR175" s="132"/>
      <c r="BS175" s="47">
        <v>64</v>
      </c>
      <c r="BT175" s="54">
        <v>3</v>
      </c>
      <c r="BU175" s="54">
        <v>38</v>
      </c>
      <c r="BV175" s="47">
        <f t="shared" si="151"/>
        <v>3</v>
      </c>
      <c r="BW175" s="47" t="str">
        <f t="shared" si="152"/>
        <v>64_3</v>
      </c>
      <c r="BX175" s="612">
        <v>4665.3760543279259</v>
      </c>
      <c r="BY175" s="612"/>
      <c r="BZ175" s="47">
        <v>64</v>
      </c>
      <c r="CA175" s="54">
        <v>3</v>
      </c>
      <c r="CB175" s="54">
        <v>38</v>
      </c>
      <c r="CC175" s="47">
        <f t="shared" si="153"/>
        <v>3</v>
      </c>
      <c r="CD175" s="47" t="str">
        <f t="shared" si="154"/>
        <v>64_3</v>
      </c>
      <c r="CE175" s="612">
        <v>4770.3470155503037</v>
      </c>
      <c r="CF175" s="132"/>
      <c r="CG175" s="47">
        <v>64</v>
      </c>
      <c r="CH175" s="54">
        <v>3</v>
      </c>
      <c r="CI175" s="54">
        <v>38</v>
      </c>
      <c r="CJ175" s="47">
        <f t="shared" si="155"/>
        <v>3</v>
      </c>
      <c r="CK175" s="47" t="str">
        <f t="shared" si="156"/>
        <v>64_3</v>
      </c>
      <c r="CL175" s="132">
        <f t="shared" si="172"/>
        <v>4619.184212205867</v>
      </c>
      <c r="CM175" s="132">
        <f t="shared" si="173"/>
        <v>4665.3760543279259</v>
      </c>
      <c r="CN175" s="132">
        <f t="shared" si="159"/>
        <v>4770.3470155503037</v>
      </c>
      <c r="CO175" s="132">
        <f t="shared" si="160"/>
        <v>4651.0277133687614</v>
      </c>
      <c r="CP175" s="42">
        <f t="shared" si="161"/>
        <v>29.814280213902318</v>
      </c>
      <c r="CQ175" s="5"/>
      <c r="CR175" s="5"/>
      <c r="CS175" s="5"/>
      <c r="CT175" s="5"/>
      <c r="CU175" s="5"/>
      <c r="CV175" s="5"/>
      <c r="CW175" s="5"/>
      <c r="CX175" s="5"/>
      <c r="CY175" s="5"/>
      <c r="CZ175" s="5"/>
      <c r="DA175" s="5"/>
      <c r="DB175" s="5"/>
      <c r="DC175" s="5"/>
      <c r="DD175" s="5"/>
      <c r="DE175" s="5"/>
      <c r="DF175" s="5"/>
      <c r="DG175" s="6"/>
    </row>
    <row r="176" spans="1:111" x14ac:dyDescent="0.25">
      <c r="A176" s="47">
        <v>64</v>
      </c>
      <c r="B176" s="54">
        <v>3</v>
      </c>
      <c r="C176" s="54">
        <v>38</v>
      </c>
      <c r="D176" s="47">
        <f t="shared" si="157"/>
        <v>3</v>
      </c>
      <c r="E176" s="47" t="str">
        <f t="shared" si="158"/>
        <v>64_3</v>
      </c>
      <c r="F176" s="54">
        <v>3790</v>
      </c>
      <c r="G176" s="1"/>
      <c r="H176" s="47">
        <v>64</v>
      </c>
      <c r="I176" s="54">
        <v>3</v>
      </c>
      <c r="J176" s="54">
        <v>38</v>
      </c>
      <c r="K176" s="47">
        <f t="shared" si="133"/>
        <v>3</v>
      </c>
      <c r="L176" s="47" t="str">
        <f t="shared" si="134"/>
        <v>64_3</v>
      </c>
      <c r="M176" s="54">
        <v>3904</v>
      </c>
      <c r="N176" s="5"/>
      <c r="O176" s="47">
        <v>64</v>
      </c>
      <c r="P176" s="54">
        <v>3</v>
      </c>
      <c r="Q176" s="54">
        <v>38</v>
      </c>
      <c r="R176" s="47">
        <f t="shared" si="135"/>
        <v>3</v>
      </c>
      <c r="S176" s="47" t="str">
        <f t="shared" si="136"/>
        <v>64_3</v>
      </c>
      <c r="T176" s="54">
        <v>3986</v>
      </c>
      <c r="U176" s="5"/>
      <c r="V176" s="47">
        <v>64</v>
      </c>
      <c r="W176" s="54">
        <v>4</v>
      </c>
      <c r="X176" s="54">
        <v>40</v>
      </c>
      <c r="Y176" s="47">
        <f t="shared" si="137"/>
        <v>4</v>
      </c>
      <c r="Z176" s="47" t="str">
        <f t="shared" si="138"/>
        <v>64_4</v>
      </c>
      <c r="AA176" s="54">
        <v>4138</v>
      </c>
      <c r="AB176" s="5"/>
      <c r="AC176" s="47">
        <v>64</v>
      </c>
      <c r="AD176" s="54">
        <v>4</v>
      </c>
      <c r="AE176" s="54">
        <v>40</v>
      </c>
      <c r="AF176" s="47">
        <f t="shared" si="139"/>
        <v>4</v>
      </c>
      <c r="AG176" s="47" t="str">
        <f t="shared" si="140"/>
        <v>64_4</v>
      </c>
      <c r="AH176" s="54">
        <v>4221</v>
      </c>
      <c r="AI176" s="5"/>
      <c r="AJ176" s="47">
        <v>64</v>
      </c>
      <c r="AK176" s="54">
        <v>4</v>
      </c>
      <c r="AL176" s="54">
        <v>40</v>
      </c>
      <c r="AM176" s="47">
        <f t="shared" si="141"/>
        <v>4</v>
      </c>
      <c r="AN176" s="47" t="str">
        <f t="shared" si="142"/>
        <v>64_4</v>
      </c>
      <c r="AO176" s="54">
        <v>4305</v>
      </c>
      <c r="AP176" s="466"/>
      <c r="AQ176" s="47">
        <v>64</v>
      </c>
      <c r="AR176" s="54">
        <v>4</v>
      </c>
      <c r="AS176" s="54">
        <v>40</v>
      </c>
      <c r="AT176" s="47">
        <f t="shared" si="143"/>
        <v>4</v>
      </c>
      <c r="AU176" s="47" t="str">
        <f t="shared" si="144"/>
        <v>64_4</v>
      </c>
      <c r="AV176" s="54">
        <v>4520</v>
      </c>
      <c r="AW176" s="466"/>
      <c r="AX176" s="47">
        <v>64</v>
      </c>
      <c r="AY176" s="54">
        <v>4</v>
      </c>
      <c r="AZ176" s="54">
        <v>40</v>
      </c>
      <c r="BA176" s="47">
        <f t="shared" si="145"/>
        <v>4</v>
      </c>
      <c r="BB176" s="47" t="str">
        <f t="shared" si="146"/>
        <v>64_4</v>
      </c>
      <c r="BC176" s="54">
        <v>4611</v>
      </c>
      <c r="BD176" s="466"/>
      <c r="BE176" s="47">
        <v>64</v>
      </c>
      <c r="BF176" s="54">
        <v>4</v>
      </c>
      <c r="BG176" s="54">
        <v>40</v>
      </c>
      <c r="BH176" s="47">
        <f t="shared" si="147"/>
        <v>4</v>
      </c>
      <c r="BI176" s="47" t="str">
        <f t="shared" si="148"/>
        <v>64_4</v>
      </c>
      <c r="BJ176" s="132">
        <v>4795</v>
      </c>
      <c r="BK176" s="132"/>
      <c r="BL176" s="47">
        <v>64</v>
      </c>
      <c r="BM176" s="54">
        <v>4</v>
      </c>
      <c r="BN176" s="54">
        <v>40</v>
      </c>
      <c r="BO176" s="47">
        <f t="shared" si="149"/>
        <v>4</v>
      </c>
      <c r="BP176" s="47" t="str">
        <f t="shared" si="150"/>
        <v>64_4</v>
      </c>
      <c r="BQ176" s="612">
        <v>4795.1621939311699</v>
      </c>
      <c r="BR176" s="132"/>
      <c r="BS176" s="47">
        <v>64</v>
      </c>
      <c r="BT176" s="54">
        <v>4</v>
      </c>
      <c r="BU176" s="54">
        <v>40</v>
      </c>
      <c r="BV176" s="47">
        <f t="shared" si="151"/>
        <v>4</v>
      </c>
      <c r="BW176" s="47" t="str">
        <f t="shared" si="152"/>
        <v>64_4</v>
      </c>
      <c r="BX176" s="612">
        <v>4843.1138158704816</v>
      </c>
      <c r="BY176" s="612"/>
      <c r="BZ176" s="47">
        <v>64</v>
      </c>
      <c r="CA176" s="54">
        <v>4</v>
      </c>
      <c r="CB176" s="54">
        <v>40</v>
      </c>
      <c r="CC176" s="47">
        <f t="shared" si="153"/>
        <v>4</v>
      </c>
      <c r="CD176" s="47" t="str">
        <f t="shared" si="154"/>
        <v>64_4</v>
      </c>
      <c r="CE176" s="612">
        <v>4952.0838767275673</v>
      </c>
      <c r="CF176" s="132"/>
      <c r="CG176" s="47">
        <v>64</v>
      </c>
      <c r="CH176" s="54">
        <v>4</v>
      </c>
      <c r="CI176" s="54">
        <v>40</v>
      </c>
      <c r="CJ176" s="47">
        <f t="shared" si="155"/>
        <v>4</v>
      </c>
      <c r="CK176" s="47" t="str">
        <f t="shared" si="156"/>
        <v>64_4</v>
      </c>
      <c r="CL176" s="132">
        <f t="shared" si="172"/>
        <v>4795.1621939311699</v>
      </c>
      <c r="CM176" s="132">
        <f t="shared" si="173"/>
        <v>4843.1138158704816</v>
      </c>
      <c r="CN176" s="132">
        <f t="shared" si="159"/>
        <v>4952.0838767275673</v>
      </c>
      <c r="CO176" s="132">
        <f t="shared" si="160"/>
        <v>4828.2188433055826</v>
      </c>
      <c r="CP176" s="42">
        <f t="shared" si="161"/>
        <v>30.950120790420403</v>
      </c>
      <c r="CQ176" s="5"/>
      <c r="CR176" s="5"/>
      <c r="CS176" s="5"/>
      <c r="CT176" s="5"/>
      <c r="CU176" s="5"/>
      <c r="CV176" s="5"/>
      <c r="CW176" s="5"/>
      <c r="CX176" s="5"/>
      <c r="CY176" s="5"/>
      <c r="CZ176" s="5"/>
      <c r="DA176" s="5"/>
      <c r="DB176" s="5"/>
      <c r="DC176" s="5"/>
      <c r="DD176" s="5"/>
      <c r="DE176" s="5"/>
      <c r="DF176" s="5"/>
      <c r="DG176" s="6"/>
    </row>
    <row r="177" spans="1:111" x14ac:dyDescent="0.25">
      <c r="A177" s="47">
        <v>65</v>
      </c>
      <c r="B177" s="54">
        <v>0</v>
      </c>
      <c r="C177" s="54">
        <v>40</v>
      </c>
      <c r="D177" s="47">
        <f t="shared" si="157"/>
        <v>0</v>
      </c>
      <c r="E177" s="47" t="str">
        <f t="shared" si="158"/>
        <v>65_0</v>
      </c>
      <c r="F177" s="54">
        <v>3935</v>
      </c>
      <c r="G177" s="1"/>
      <c r="H177" s="47">
        <v>65</v>
      </c>
      <c r="I177" s="54">
        <v>0</v>
      </c>
      <c r="J177" s="54">
        <v>40</v>
      </c>
      <c r="K177" s="47">
        <f t="shared" si="133"/>
        <v>0</v>
      </c>
      <c r="L177" s="47" t="str">
        <f t="shared" si="134"/>
        <v>65_0</v>
      </c>
      <c r="M177" s="54">
        <v>4053</v>
      </c>
      <c r="N177" s="5"/>
      <c r="O177" s="47">
        <v>65</v>
      </c>
      <c r="P177" s="54">
        <v>0</v>
      </c>
      <c r="Q177" s="54">
        <v>40</v>
      </c>
      <c r="R177" s="47">
        <f t="shared" si="135"/>
        <v>0</v>
      </c>
      <c r="S177" s="47" t="str">
        <f t="shared" si="136"/>
        <v>65_0</v>
      </c>
      <c r="T177" s="54">
        <v>4138</v>
      </c>
      <c r="U177" s="5"/>
      <c r="V177" s="47">
        <v>65</v>
      </c>
      <c r="W177" s="54">
        <v>1</v>
      </c>
      <c r="X177" s="54">
        <v>42</v>
      </c>
      <c r="Y177" s="47">
        <f t="shared" si="137"/>
        <v>1</v>
      </c>
      <c r="Z177" s="47" t="str">
        <f t="shared" si="138"/>
        <v>65_1</v>
      </c>
      <c r="AA177" s="54">
        <v>4295</v>
      </c>
      <c r="AB177" s="5"/>
      <c r="AC177" s="47">
        <v>65</v>
      </c>
      <c r="AD177" s="54">
        <v>1</v>
      </c>
      <c r="AE177" s="54">
        <v>42</v>
      </c>
      <c r="AF177" s="47">
        <f t="shared" si="139"/>
        <v>1</v>
      </c>
      <c r="AG177" s="47" t="str">
        <f t="shared" si="140"/>
        <v>65_1</v>
      </c>
      <c r="AH177" s="54">
        <v>4381</v>
      </c>
      <c r="AI177" s="5"/>
      <c r="AJ177" s="47">
        <v>65</v>
      </c>
      <c r="AK177" s="54">
        <v>1</v>
      </c>
      <c r="AL177" s="54">
        <v>42</v>
      </c>
      <c r="AM177" s="47">
        <f t="shared" si="141"/>
        <v>1</v>
      </c>
      <c r="AN177" s="47" t="str">
        <f t="shared" si="142"/>
        <v>65_1</v>
      </c>
      <c r="AO177" s="54">
        <v>4468</v>
      </c>
      <c r="AP177" s="466"/>
      <c r="AQ177" s="47">
        <v>65</v>
      </c>
      <c r="AR177" s="54">
        <v>1</v>
      </c>
      <c r="AS177" s="54">
        <v>42</v>
      </c>
      <c r="AT177" s="47">
        <f t="shared" si="143"/>
        <v>1</v>
      </c>
      <c r="AU177" s="47" t="str">
        <f t="shared" si="144"/>
        <v>65_1</v>
      </c>
      <c r="AV177" s="54">
        <v>4692</v>
      </c>
      <c r="AW177" s="466"/>
      <c r="AX177" s="47">
        <v>65</v>
      </c>
      <c r="AY177" s="54">
        <v>1</v>
      </c>
      <c r="AZ177" s="54">
        <v>42</v>
      </c>
      <c r="BA177" s="47">
        <f t="shared" si="145"/>
        <v>1</v>
      </c>
      <c r="BB177" s="47" t="str">
        <f t="shared" si="146"/>
        <v>65_1</v>
      </c>
      <c r="BC177" s="54">
        <v>4785</v>
      </c>
      <c r="BD177" s="466"/>
      <c r="BE177" s="47">
        <v>65</v>
      </c>
      <c r="BF177" s="54">
        <v>1</v>
      </c>
      <c r="BG177" s="54">
        <v>42</v>
      </c>
      <c r="BH177" s="47">
        <f t="shared" si="147"/>
        <v>1</v>
      </c>
      <c r="BI177" s="47" t="str">
        <f t="shared" si="148"/>
        <v>65_1</v>
      </c>
      <c r="BJ177" s="132">
        <v>4977</v>
      </c>
      <c r="BK177" s="132"/>
      <c r="BL177" s="47">
        <v>65</v>
      </c>
      <c r="BM177" s="54">
        <v>1</v>
      </c>
      <c r="BN177" s="54">
        <v>42</v>
      </c>
      <c r="BO177" s="47">
        <f t="shared" si="149"/>
        <v>1</v>
      </c>
      <c r="BP177" s="47" t="str">
        <f t="shared" si="150"/>
        <v>65_1</v>
      </c>
      <c r="BQ177" s="612">
        <v>4976.8475696583773</v>
      </c>
      <c r="BR177" s="132"/>
      <c r="BS177" s="47">
        <v>65</v>
      </c>
      <c r="BT177" s="54">
        <v>1</v>
      </c>
      <c r="BU177" s="54">
        <v>42</v>
      </c>
      <c r="BV177" s="47">
        <f t="shared" si="151"/>
        <v>1</v>
      </c>
      <c r="BW177" s="47" t="str">
        <f t="shared" si="152"/>
        <v>65_1</v>
      </c>
      <c r="BX177" s="612">
        <v>5026.616045354961</v>
      </c>
      <c r="BY177" s="612"/>
      <c r="BZ177" s="47">
        <v>65</v>
      </c>
      <c r="CA177" s="54">
        <v>1</v>
      </c>
      <c r="CB177" s="54">
        <v>42</v>
      </c>
      <c r="CC177" s="47">
        <f t="shared" si="153"/>
        <v>1</v>
      </c>
      <c r="CD177" s="47" t="str">
        <f t="shared" si="154"/>
        <v>65_1</v>
      </c>
      <c r="CE177" s="612">
        <v>5139.7149063754478</v>
      </c>
      <c r="CF177" s="132"/>
      <c r="CG177" s="47">
        <v>65</v>
      </c>
      <c r="CH177" s="54">
        <v>1</v>
      </c>
      <c r="CI177" s="54">
        <v>42</v>
      </c>
      <c r="CJ177" s="47">
        <f t="shared" si="155"/>
        <v>1</v>
      </c>
      <c r="CK177" s="47" t="str">
        <f t="shared" si="156"/>
        <v>65_1</v>
      </c>
      <c r="CL177" s="132">
        <f t="shared" si="172"/>
        <v>4976.8475696583773</v>
      </c>
      <c r="CM177" s="132">
        <f t="shared" si="173"/>
        <v>5026.616045354961</v>
      </c>
      <c r="CN177" s="132">
        <f t="shared" si="159"/>
        <v>5139.7149063754478</v>
      </c>
      <c r="CO177" s="132">
        <f t="shared" si="160"/>
        <v>5011.156712591709</v>
      </c>
      <c r="CP177" s="42">
        <f t="shared" si="161"/>
        <v>32.122799439690439</v>
      </c>
      <c r="CQ177" s="5"/>
      <c r="CR177" s="5"/>
      <c r="CS177" s="5"/>
      <c r="CT177" s="5"/>
      <c r="CU177" s="5"/>
      <c r="CV177" s="5"/>
      <c r="CW177" s="5"/>
      <c r="CX177" s="5"/>
      <c r="CY177" s="5"/>
      <c r="CZ177" s="5"/>
      <c r="DA177" s="5"/>
      <c r="DB177" s="5"/>
      <c r="DC177" s="5"/>
      <c r="DD177" s="5"/>
      <c r="DE177" s="5"/>
      <c r="DF177" s="5"/>
      <c r="DG177" s="6"/>
    </row>
    <row r="178" spans="1:111" x14ac:dyDescent="0.25">
      <c r="A178" s="47">
        <v>65</v>
      </c>
      <c r="B178" s="54">
        <v>1</v>
      </c>
      <c r="C178" s="54">
        <v>42</v>
      </c>
      <c r="D178" s="47">
        <f t="shared" si="157"/>
        <v>1</v>
      </c>
      <c r="E178" s="47" t="str">
        <f t="shared" si="158"/>
        <v>65_1</v>
      </c>
      <c r="F178" s="54">
        <v>4084</v>
      </c>
      <c r="G178" s="1"/>
      <c r="H178" s="47">
        <v>65</v>
      </c>
      <c r="I178" s="54">
        <v>1</v>
      </c>
      <c r="J178" s="54">
        <v>42</v>
      </c>
      <c r="K178" s="47">
        <f t="shared" si="133"/>
        <v>1</v>
      </c>
      <c r="L178" s="47" t="str">
        <f t="shared" si="134"/>
        <v>65_1</v>
      </c>
      <c r="M178" s="54">
        <v>4206</v>
      </c>
      <c r="N178" s="5"/>
      <c r="O178" s="47">
        <v>65</v>
      </c>
      <c r="P178" s="54">
        <v>1</v>
      </c>
      <c r="Q178" s="54">
        <v>42</v>
      </c>
      <c r="R178" s="47">
        <f t="shared" si="135"/>
        <v>1</v>
      </c>
      <c r="S178" s="47" t="str">
        <f t="shared" si="136"/>
        <v>65_1</v>
      </c>
      <c r="T178" s="54">
        <v>4295</v>
      </c>
      <c r="U178" s="5"/>
      <c r="V178" s="47">
        <v>65</v>
      </c>
      <c r="W178" s="47">
        <f t="shared" ref="W178:W189" si="184">W177+1</f>
        <v>2</v>
      </c>
      <c r="X178" s="54">
        <v>44</v>
      </c>
      <c r="Y178" s="47">
        <f t="shared" si="137"/>
        <v>2</v>
      </c>
      <c r="Z178" s="47" t="str">
        <f t="shared" si="138"/>
        <v>65_2</v>
      </c>
      <c r="AA178" s="54">
        <v>4445</v>
      </c>
      <c r="AB178" s="5"/>
      <c r="AC178" s="47">
        <v>65</v>
      </c>
      <c r="AD178" s="47">
        <f t="shared" ref="AD178:AD189" si="185">AD177+1</f>
        <v>2</v>
      </c>
      <c r="AE178" s="54">
        <v>44</v>
      </c>
      <c r="AF178" s="47">
        <f t="shared" si="139"/>
        <v>2</v>
      </c>
      <c r="AG178" s="47" t="str">
        <f t="shared" si="140"/>
        <v>65_2</v>
      </c>
      <c r="AH178" s="54">
        <v>4534</v>
      </c>
      <c r="AI178" s="5"/>
      <c r="AJ178" s="47">
        <v>65</v>
      </c>
      <c r="AK178" s="47">
        <f t="shared" ref="AK178:AK189" si="186">AK177+1</f>
        <v>2</v>
      </c>
      <c r="AL178" s="54">
        <v>44</v>
      </c>
      <c r="AM178" s="47">
        <f t="shared" si="141"/>
        <v>2</v>
      </c>
      <c r="AN178" s="47" t="str">
        <f t="shared" si="142"/>
        <v>65_2</v>
      </c>
      <c r="AO178" s="54">
        <v>4624</v>
      </c>
      <c r="AP178" s="466"/>
      <c r="AQ178" s="47">
        <v>65</v>
      </c>
      <c r="AR178" s="47">
        <f t="shared" ref="AR178:AR189" si="187">AR177+1</f>
        <v>2</v>
      </c>
      <c r="AS178" s="54">
        <v>44</v>
      </c>
      <c r="AT178" s="47">
        <f t="shared" si="143"/>
        <v>2</v>
      </c>
      <c r="AU178" s="47" t="str">
        <f t="shared" si="144"/>
        <v>65_2</v>
      </c>
      <c r="AV178" s="54">
        <v>4856</v>
      </c>
      <c r="AW178" s="466"/>
      <c r="AX178" s="47">
        <v>65</v>
      </c>
      <c r="AY178" s="47">
        <f t="shared" ref="AY178:AY189" si="188">AY177+1</f>
        <v>2</v>
      </c>
      <c r="AZ178" s="54">
        <v>44</v>
      </c>
      <c r="BA178" s="47">
        <f t="shared" si="145"/>
        <v>2</v>
      </c>
      <c r="BB178" s="47" t="str">
        <f t="shared" si="146"/>
        <v>65_2</v>
      </c>
      <c r="BC178" s="54">
        <v>4953</v>
      </c>
      <c r="BD178" s="466"/>
      <c r="BE178" s="47">
        <v>65</v>
      </c>
      <c r="BF178" s="47">
        <f t="shared" ref="BF178:BF189" si="189">BF177+1</f>
        <v>2</v>
      </c>
      <c r="BG178" s="54">
        <v>44</v>
      </c>
      <c r="BH178" s="47">
        <f t="shared" si="147"/>
        <v>2</v>
      </c>
      <c r="BI178" s="47" t="str">
        <f t="shared" si="148"/>
        <v>65_2</v>
      </c>
      <c r="BJ178" s="132">
        <v>5151</v>
      </c>
      <c r="BK178" s="132"/>
      <c r="BL178" s="47">
        <v>65</v>
      </c>
      <c r="BM178" s="47">
        <f t="shared" ref="BM178:BM189" si="190">BM177+1</f>
        <v>2</v>
      </c>
      <c r="BN178" s="54">
        <v>44</v>
      </c>
      <c r="BO178" s="47">
        <f t="shared" si="149"/>
        <v>2</v>
      </c>
      <c r="BP178" s="47" t="str">
        <f t="shared" si="150"/>
        <v>65_2</v>
      </c>
      <c r="BQ178" s="612">
        <v>5150.9230867163833</v>
      </c>
      <c r="BR178" s="132"/>
      <c r="BS178" s="47">
        <v>65</v>
      </c>
      <c r="BT178" s="47">
        <f t="shared" ref="BT178:BT189" si="191">BT177+1</f>
        <v>2</v>
      </c>
      <c r="BU178" s="54">
        <v>44</v>
      </c>
      <c r="BV178" s="47">
        <f t="shared" si="151"/>
        <v>2</v>
      </c>
      <c r="BW178" s="47" t="str">
        <f t="shared" si="152"/>
        <v>65_2</v>
      </c>
      <c r="BX178" s="612">
        <v>5202.432317583547</v>
      </c>
      <c r="BY178" s="612"/>
      <c r="BZ178" s="47">
        <v>65</v>
      </c>
      <c r="CA178" s="47">
        <f t="shared" ref="CA178:CA189" si="192">CA177+1</f>
        <v>2</v>
      </c>
      <c r="CB178" s="54">
        <v>44</v>
      </c>
      <c r="CC178" s="47">
        <f t="shared" si="153"/>
        <v>2</v>
      </c>
      <c r="CD178" s="47" t="str">
        <f t="shared" si="154"/>
        <v>65_2</v>
      </c>
      <c r="CE178" s="612">
        <v>5319.4870447291769</v>
      </c>
      <c r="CF178" s="132"/>
      <c r="CG178" s="47">
        <v>65</v>
      </c>
      <c r="CH178" s="47">
        <f t="shared" ref="CH178:CH189" si="193">CH177+1</f>
        <v>2</v>
      </c>
      <c r="CI178" s="54">
        <v>44</v>
      </c>
      <c r="CJ178" s="47">
        <f t="shared" si="155"/>
        <v>2</v>
      </c>
      <c r="CK178" s="47" t="str">
        <f t="shared" si="156"/>
        <v>65_2</v>
      </c>
      <c r="CL178" s="132">
        <f t="shared" si="172"/>
        <v>5150.9230867163833</v>
      </c>
      <c r="CM178" s="132">
        <f t="shared" si="173"/>
        <v>5202.432317583547</v>
      </c>
      <c r="CN178" s="132">
        <f t="shared" si="159"/>
        <v>5319.4870447291769</v>
      </c>
      <c r="CO178" s="132">
        <f t="shared" si="160"/>
        <v>5186.4322627454349</v>
      </c>
      <c r="CP178" s="42">
        <f t="shared" si="161"/>
        <v>33.246360658624582</v>
      </c>
      <c r="CQ178" s="5"/>
      <c r="CR178" s="5"/>
      <c r="CS178" s="5"/>
      <c r="CT178" s="5"/>
      <c r="CU178" s="5"/>
      <c r="CV178" s="5"/>
      <c r="CW178" s="5"/>
      <c r="CX178" s="5"/>
      <c r="CY178" s="5"/>
      <c r="CZ178" s="5"/>
      <c r="DA178" s="5"/>
      <c r="DB178" s="5"/>
      <c r="DC178" s="5"/>
      <c r="DD178" s="5"/>
      <c r="DE178" s="5"/>
      <c r="DF178" s="5"/>
      <c r="DG178" s="6"/>
    </row>
    <row r="179" spans="1:111" x14ac:dyDescent="0.25">
      <c r="A179" s="47">
        <v>65</v>
      </c>
      <c r="B179" s="54">
        <v>2</v>
      </c>
      <c r="C179" s="54">
        <v>44</v>
      </c>
      <c r="D179" s="47">
        <f t="shared" si="157"/>
        <v>2</v>
      </c>
      <c r="E179" s="47" t="str">
        <f t="shared" si="158"/>
        <v>65_2</v>
      </c>
      <c r="F179" s="54">
        <v>4227</v>
      </c>
      <c r="G179" s="1"/>
      <c r="H179" s="47">
        <v>65</v>
      </c>
      <c r="I179" s="54">
        <v>2</v>
      </c>
      <c r="J179" s="54">
        <v>44</v>
      </c>
      <c r="K179" s="47">
        <f t="shared" si="133"/>
        <v>2</v>
      </c>
      <c r="L179" s="47" t="str">
        <f t="shared" si="134"/>
        <v>65_2</v>
      </c>
      <c r="M179" s="54">
        <v>4353</v>
      </c>
      <c r="N179" s="5"/>
      <c r="O179" s="47">
        <v>65</v>
      </c>
      <c r="P179" s="54">
        <v>2</v>
      </c>
      <c r="Q179" s="54">
        <v>44</v>
      </c>
      <c r="R179" s="47">
        <f t="shared" si="135"/>
        <v>2</v>
      </c>
      <c r="S179" s="47" t="str">
        <f t="shared" si="136"/>
        <v>65_2</v>
      </c>
      <c r="T179" s="54">
        <v>4445</v>
      </c>
      <c r="U179" s="5"/>
      <c r="V179" s="47">
        <v>65</v>
      </c>
      <c r="W179" s="47">
        <f t="shared" si="184"/>
        <v>3</v>
      </c>
      <c r="X179" s="54">
        <v>46</v>
      </c>
      <c r="Y179" s="47">
        <f t="shared" si="137"/>
        <v>3</v>
      </c>
      <c r="Z179" s="47" t="str">
        <f t="shared" si="138"/>
        <v>65_3</v>
      </c>
      <c r="AA179" s="54">
        <v>4580</v>
      </c>
      <c r="AB179" s="5"/>
      <c r="AC179" s="47">
        <v>65</v>
      </c>
      <c r="AD179" s="47">
        <f t="shared" si="185"/>
        <v>3</v>
      </c>
      <c r="AE179" s="54">
        <v>46</v>
      </c>
      <c r="AF179" s="47">
        <f t="shared" si="139"/>
        <v>3</v>
      </c>
      <c r="AG179" s="47" t="str">
        <f t="shared" si="140"/>
        <v>65_3</v>
      </c>
      <c r="AH179" s="54">
        <v>4671</v>
      </c>
      <c r="AI179" s="5"/>
      <c r="AJ179" s="47">
        <v>65</v>
      </c>
      <c r="AK179" s="47">
        <f t="shared" si="186"/>
        <v>3</v>
      </c>
      <c r="AL179" s="54">
        <v>46</v>
      </c>
      <c r="AM179" s="47">
        <f t="shared" si="141"/>
        <v>3</v>
      </c>
      <c r="AN179" s="47" t="str">
        <f t="shared" si="142"/>
        <v>65_3</v>
      </c>
      <c r="AO179" s="54">
        <v>4765</v>
      </c>
      <c r="AP179" s="466"/>
      <c r="AQ179" s="47">
        <v>65</v>
      </c>
      <c r="AR179" s="47">
        <f t="shared" si="187"/>
        <v>3</v>
      </c>
      <c r="AS179" s="54">
        <v>46</v>
      </c>
      <c r="AT179" s="47">
        <f t="shared" si="143"/>
        <v>3</v>
      </c>
      <c r="AU179" s="47" t="str">
        <f t="shared" si="144"/>
        <v>65_3</v>
      </c>
      <c r="AV179" s="54">
        <v>5003</v>
      </c>
      <c r="AW179" s="466"/>
      <c r="AX179" s="47">
        <v>65</v>
      </c>
      <c r="AY179" s="47">
        <f t="shared" si="188"/>
        <v>3</v>
      </c>
      <c r="AZ179" s="54">
        <v>46</v>
      </c>
      <c r="BA179" s="47">
        <f t="shared" si="145"/>
        <v>3</v>
      </c>
      <c r="BB179" s="47" t="str">
        <f t="shared" si="146"/>
        <v>65_3</v>
      </c>
      <c r="BC179" s="54">
        <v>5103</v>
      </c>
      <c r="BD179" s="466"/>
      <c r="BE179" s="47">
        <v>65</v>
      </c>
      <c r="BF179" s="47">
        <f t="shared" si="189"/>
        <v>3</v>
      </c>
      <c r="BG179" s="54">
        <v>46</v>
      </c>
      <c r="BH179" s="47">
        <f t="shared" si="147"/>
        <v>3</v>
      </c>
      <c r="BI179" s="47" t="str">
        <f t="shared" si="148"/>
        <v>65_3</v>
      </c>
      <c r="BJ179" s="132">
        <v>5307</v>
      </c>
      <c r="BK179" s="132"/>
      <c r="BL179" s="47">
        <v>65</v>
      </c>
      <c r="BM179" s="47">
        <f t="shared" si="190"/>
        <v>3</v>
      </c>
      <c r="BN179" s="54">
        <v>46</v>
      </c>
      <c r="BO179" s="47">
        <f t="shared" si="149"/>
        <v>3</v>
      </c>
      <c r="BP179" s="47" t="str">
        <f t="shared" si="150"/>
        <v>65_3</v>
      </c>
      <c r="BQ179" s="612">
        <v>5306.9251894350336</v>
      </c>
      <c r="BR179" s="132"/>
      <c r="BS179" s="47">
        <v>65</v>
      </c>
      <c r="BT179" s="47">
        <f t="shared" si="191"/>
        <v>3</v>
      </c>
      <c r="BU179" s="54">
        <v>46</v>
      </c>
      <c r="BV179" s="47">
        <f t="shared" si="151"/>
        <v>3</v>
      </c>
      <c r="BW179" s="47" t="str">
        <f t="shared" si="152"/>
        <v>65_3</v>
      </c>
      <c r="BX179" s="612">
        <v>5359.9944413293842</v>
      </c>
      <c r="BY179" s="612"/>
      <c r="BZ179" s="47">
        <v>65</v>
      </c>
      <c r="CA179" s="47">
        <f t="shared" si="192"/>
        <v>3</v>
      </c>
      <c r="CB179" s="54">
        <v>46</v>
      </c>
      <c r="CC179" s="47">
        <f t="shared" si="153"/>
        <v>3</v>
      </c>
      <c r="CD179" s="47" t="str">
        <f t="shared" si="154"/>
        <v>65_3</v>
      </c>
      <c r="CE179" s="612">
        <v>5480.5943162592948</v>
      </c>
      <c r="CF179" s="132"/>
      <c r="CG179" s="47">
        <v>65</v>
      </c>
      <c r="CH179" s="47">
        <f t="shared" si="193"/>
        <v>3</v>
      </c>
      <c r="CI179" s="54">
        <v>46</v>
      </c>
      <c r="CJ179" s="47">
        <f t="shared" si="155"/>
        <v>3</v>
      </c>
      <c r="CK179" s="47" t="str">
        <f t="shared" si="156"/>
        <v>65_3</v>
      </c>
      <c r="CL179" s="132">
        <f t="shared" si="172"/>
        <v>5306.9251894350336</v>
      </c>
      <c r="CM179" s="132">
        <f t="shared" si="173"/>
        <v>5359.9944413293842</v>
      </c>
      <c r="CN179" s="132">
        <f t="shared" si="159"/>
        <v>5480.5943162592948</v>
      </c>
      <c r="CO179" s="132">
        <f t="shared" si="160"/>
        <v>5343.5098049597018</v>
      </c>
      <c r="CP179" s="42">
        <f t="shared" si="161"/>
        <v>34.253267980510905</v>
      </c>
      <c r="CQ179" s="5"/>
      <c r="CR179" s="5"/>
      <c r="CS179" s="5"/>
      <c r="CT179" s="5"/>
      <c r="CU179" s="5"/>
      <c r="CV179" s="5"/>
      <c r="CW179" s="5"/>
      <c r="CX179" s="5"/>
      <c r="CY179" s="5"/>
      <c r="CZ179" s="5"/>
      <c r="DA179" s="5"/>
      <c r="DB179" s="5"/>
      <c r="DC179" s="5"/>
      <c r="DD179" s="5"/>
      <c r="DE179" s="5"/>
      <c r="DF179" s="5"/>
      <c r="DG179" s="6"/>
    </row>
    <row r="180" spans="1:111" x14ac:dyDescent="0.25">
      <c r="A180" s="47">
        <v>65</v>
      </c>
      <c r="B180" s="54">
        <v>3</v>
      </c>
      <c r="C180" s="54">
        <v>46</v>
      </c>
      <c r="D180" s="47">
        <f t="shared" si="157"/>
        <v>3</v>
      </c>
      <c r="E180" s="47" t="str">
        <f t="shared" si="158"/>
        <v>65_3</v>
      </c>
      <c r="F180" s="54">
        <v>4355</v>
      </c>
      <c r="G180" s="1"/>
      <c r="H180" s="47">
        <v>65</v>
      </c>
      <c r="I180" s="54">
        <v>3</v>
      </c>
      <c r="J180" s="54">
        <v>46</v>
      </c>
      <c r="K180" s="47">
        <f t="shared" si="133"/>
        <v>3</v>
      </c>
      <c r="L180" s="47" t="str">
        <f t="shared" si="134"/>
        <v>65_3</v>
      </c>
      <c r="M180" s="54">
        <v>4485</v>
      </c>
      <c r="N180" s="5"/>
      <c r="O180" s="47">
        <v>65</v>
      </c>
      <c r="P180" s="54">
        <v>3</v>
      </c>
      <c r="Q180" s="54">
        <v>46</v>
      </c>
      <c r="R180" s="47">
        <f t="shared" si="135"/>
        <v>3</v>
      </c>
      <c r="S180" s="47" t="str">
        <f t="shared" si="136"/>
        <v>65_3</v>
      </c>
      <c r="T180" s="54">
        <v>4580</v>
      </c>
      <c r="U180" s="5"/>
      <c r="V180" s="47">
        <v>65</v>
      </c>
      <c r="W180" s="47">
        <f t="shared" si="184"/>
        <v>4</v>
      </c>
      <c r="X180" s="54">
        <v>48</v>
      </c>
      <c r="Y180" s="47">
        <f t="shared" si="137"/>
        <v>4</v>
      </c>
      <c r="Z180" s="47" t="str">
        <f t="shared" si="138"/>
        <v>65_4</v>
      </c>
      <c r="AA180" s="54">
        <v>4717</v>
      </c>
      <c r="AB180" s="5"/>
      <c r="AC180" s="47">
        <v>65</v>
      </c>
      <c r="AD180" s="47">
        <f t="shared" si="185"/>
        <v>4</v>
      </c>
      <c r="AE180" s="54">
        <v>48</v>
      </c>
      <c r="AF180" s="47">
        <f t="shared" si="139"/>
        <v>4</v>
      </c>
      <c r="AG180" s="47" t="str">
        <f t="shared" si="140"/>
        <v>65_4</v>
      </c>
      <c r="AH180" s="54">
        <v>4812</v>
      </c>
      <c r="AI180" s="5"/>
      <c r="AJ180" s="47">
        <v>65</v>
      </c>
      <c r="AK180" s="47">
        <f t="shared" si="186"/>
        <v>4</v>
      </c>
      <c r="AL180" s="54">
        <v>48</v>
      </c>
      <c r="AM180" s="47">
        <f t="shared" si="141"/>
        <v>4</v>
      </c>
      <c r="AN180" s="47" t="str">
        <f t="shared" si="142"/>
        <v>65_4</v>
      </c>
      <c r="AO180" s="54">
        <v>4908</v>
      </c>
      <c r="AP180" s="466"/>
      <c r="AQ180" s="47">
        <v>65</v>
      </c>
      <c r="AR180" s="47">
        <f t="shared" si="187"/>
        <v>4</v>
      </c>
      <c r="AS180" s="54">
        <v>48</v>
      </c>
      <c r="AT180" s="47">
        <f t="shared" si="143"/>
        <v>4</v>
      </c>
      <c r="AU180" s="47" t="str">
        <f t="shared" si="144"/>
        <v>65_4</v>
      </c>
      <c r="AV180" s="54">
        <v>5153</v>
      </c>
      <c r="AW180" s="466"/>
      <c r="AX180" s="47">
        <v>65</v>
      </c>
      <c r="AY180" s="47">
        <f t="shared" si="188"/>
        <v>4</v>
      </c>
      <c r="AZ180" s="54">
        <v>48</v>
      </c>
      <c r="BA180" s="47">
        <f t="shared" si="145"/>
        <v>4</v>
      </c>
      <c r="BB180" s="47" t="str">
        <f t="shared" si="146"/>
        <v>65_4</v>
      </c>
      <c r="BC180" s="54">
        <v>5257</v>
      </c>
      <c r="BD180" s="466"/>
      <c r="BE180" s="47">
        <v>65</v>
      </c>
      <c r="BF180" s="47">
        <f t="shared" si="189"/>
        <v>4</v>
      </c>
      <c r="BG180" s="54">
        <v>48</v>
      </c>
      <c r="BH180" s="47">
        <f t="shared" si="147"/>
        <v>4</v>
      </c>
      <c r="BI180" s="47" t="str">
        <f t="shared" si="148"/>
        <v>65_4</v>
      </c>
      <c r="BJ180" s="132">
        <v>5467</v>
      </c>
      <c r="BK180" s="132"/>
      <c r="BL180" s="47">
        <v>65</v>
      </c>
      <c r="BM180" s="47">
        <f t="shared" si="190"/>
        <v>4</v>
      </c>
      <c r="BN180" s="54">
        <v>48</v>
      </c>
      <c r="BO180" s="47">
        <f t="shared" si="149"/>
        <v>4</v>
      </c>
      <c r="BP180" s="47" t="str">
        <f t="shared" si="150"/>
        <v>65_4</v>
      </c>
      <c r="BQ180" s="612">
        <v>5466.8102921726568</v>
      </c>
      <c r="BR180" s="132"/>
      <c r="BS180" s="47">
        <v>65</v>
      </c>
      <c r="BT180" s="47">
        <f t="shared" si="191"/>
        <v>4</v>
      </c>
      <c r="BU180" s="54">
        <v>48</v>
      </c>
      <c r="BV180" s="47">
        <f t="shared" si="151"/>
        <v>4</v>
      </c>
      <c r="BW180" s="47" t="str">
        <f t="shared" si="152"/>
        <v>65_4</v>
      </c>
      <c r="BX180" s="612">
        <v>5521.4783950943838</v>
      </c>
      <c r="BY180" s="612"/>
      <c r="BZ180" s="47">
        <v>65</v>
      </c>
      <c r="CA180" s="47">
        <f t="shared" si="192"/>
        <v>4</v>
      </c>
      <c r="CB180" s="54">
        <v>48</v>
      </c>
      <c r="CC180" s="47">
        <f t="shared" si="153"/>
        <v>4</v>
      </c>
      <c r="CD180" s="47" t="str">
        <f t="shared" si="154"/>
        <v>65_4</v>
      </c>
      <c r="CE180" s="612">
        <v>5645.711658984007</v>
      </c>
      <c r="CF180" s="132"/>
      <c r="CG180" s="47">
        <v>65</v>
      </c>
      <c r="CH180" s="47">
        <f t="shared" si="193"/>
        <v>4</v>
      </c>
      <c r="CI180" s="54">
        <v>48</v>
      </c>
      <c r="CJ180" s="47">
        <f t="shared" si="155"/>
        <v>4</v>
      </c>
      <c r="CK180" s="47" t="str">
        <f t="shared" si="156"/>
        <v>65_4</v>
      </c>
      <c r="CL180" s="132">
        <f t="shared" si="172"/>
        <v>5466.8102921726568</v>
      </c>
      <c r="CM180" s="132">
        <f t="shared" si="173"/>
        <v>5521.4783950943838</v>
      </c>
      <c r="CN180" s="132">
        <f t="shared" si="159"/>
        <v>5645.711658984007</v>
      </c>
      <c r="CO180" s="132">
        <f t="shared" si="160"/>
        <v>5504.4971156243228</v>
      </c>
      <c r="CP180" s="42">
        <f t="shared" si="161"/>
        <v>35.285237920668735</v>
      </c>
      <c r="CQ180" s="5"/>
      <c r="CR180" s="5"/>
      <c r="CS180" s="5"/>
      <c r="CT180" s="5"/>
      <c r="CU180" s="5"/>
      <c r="CV180" s="5"/>
      <c r="CW180" s="5"/>
      <c r="CX180" s="5"/>
      <c r="CY180" s="5"/>
      <c r="CZ180" s="5"/>
      <c r="DA180" s="5"/>
      <c r="DB180" s="5"/>
      <c r="DC180" s="5"/>
      <c r="DD180" s="5"/>
      <c r="DE180" s="5"/>
      <c r="DF180" s="5"/>
      <c r="DG180" s="6"/>
    </row>
    <row r="181" spans="1:111" x14ac:dyDescent="0.25">
      <c r="A181" s="47">
        <v>65</v>
      </c>
      <c r="B181" s="54">
        <v>4</v>
      </c>
      <c r="C181" s="54">
        <v>48</v>
      </c>
      <c r="D181" s="47">
        <f t="shared" si="157"/>
        <v>4</v>
      </c>
      <c r="E181" s="47" t="str">
        <f t="shared" si="158"/>
        <v>65_4</v>
      </c>
      <c r="F181" s="54">
        <v>4486</v>
      </c>
      <c r="G181" s="1"/>
      <c r="H181" s="47">
        <v>65</v>
      </c>
      <c r="I181" s="54">
        <v>4</v>
      </c>
      <c r="J181" s="54">
        <v>48</v>
      </c>
      <c r="K181" s="47">
        <f t="shared" si="133"/>
        <v>4</v>
      </c>
      <c r="L181" s="47" t="str">
        <f t="shared" si="134"/>
        <v>65_4</v>
      </c>
      <c r="M181" s="54">
        <v>4620</v>
      </c>
      <c r="N181" s="5"/>
      <c r="O181" s="47">
        <v>65</v>
      </c>
      <c r="P181" s="54">
        <v>4</v>
      </c>
      <c r="Q181" s="54">
        <v>48</v>
      </c>
      <c r="R181" s="47">
        <f t="shared" si="135"/>
        <v>4</v>
      </c>
      <c r="S181" s="47" t="str">
        <f t="shared" si="136"/>
        <v>65_4</v>
      </c>
      <c r="T181" s="54">
        <v>4717</v>
      </c>
      <c r="U181" s="5"/>
      <c r="V181" s="47">
        <v>65</v>
      </c>
      <c r="W181" s="47">
        <f t="shared" si="184"/>
        <v>5</v>
      </c>
      <c r="X181" s="54">
        <v>50</v>
      </c>
      <c r="Y181" s="47">
        <f t="shared" si="137"/>
        <v>5</v>
      </c>
      <c r="Z181" s="47" t="str">
        <f t="shared" si="138"/>
        <v>65_5</v>
      </c>
      <c r="AA181" s="54">
        <v>4858</v>
      </c>
      <c r="AB181" s="5"/>
      <c r="AC181" s="47">
        <v>65</v>
      </c>
      <c r="AD181" s="47">
        <f t="shared" si="185"/>
        <v>5</v>
      </c>
      <c r="AE181" s="54">
        <v>50</v>
      </c>
      <c r="AF181" s="47">
        <f t="shared" si="139"/>
        <v>5</v>
      </c>
      <c r="AG181" s="47" t="str">
        <f t="shared" si="140"/>
        <v>65_5</v>
      </c>
      <c r="AH181" s="54">
        <v>4955</v>
      </c>
      <c r="AI181" s="5"/>
      <c r="AJ181" s="47">
        <v>65</v>
      </c>
      <c r="AK181" s="47">
        <f t="shared" si="186"/>
        <v>5</v>
      </c>
      <c r="AL181" s="54">
        <v>50</v>
      </c>
      <c r="AM181" s="47">
        <f t="shared" si="141"/>
        <v>5</v>
      </c>
      <c r="AN181" s="47" t="str">
        <f t="shared" si="142"/>
        <v>65_5</v>
      </c>
      <c r="AO181" s="54">
        <v>5054</v>
      </c>
      <c r="AP181" s="466"/>
      <c r="AQ181" s="47">
        <v>65</v>
      </c>
      <c r="AR181" s="47">
        <f t="shared" si="187"/>
        <v>5</v>
      </c>
      <c r="AS181" s="54">
        <v>50</v>
      </c>
      <c r="AT181" s="47">
        <f t="shared" si="143"/>
        <v>5</v>
      </c>
      <c r="AU181" s="47" t="str">
        <f t="shared" si="144"/>
        <v>65_5</v>
      </c>
      <c r="AV181" s="54">
        <v>5307</v>
      </c>
      <c r="AW181" s="466"/>
      <c r="AX181" s="47">
        <v>65</v>
      </c>
      <c r="AY181" s="47">
        <f t="shared" si="188"/>
        <v>5</v>
      </c>
      <c r="AZ181" s="54">
        <v>50</v>
      </c>
      <c r="BA181" s="47">
        <f t="shared" si="145"/>
        <v>5</v>
      </c>
      <c r="BB181" s="47" t="str">
        <f t="shared" si="146"/>
        <v>65_5</v>
      </c>
      <c r="BC181" s="54">
        <v>5413</v>
      </c>
      <c r="BD181" s="466"/>
      <c r="BE181" s="47">
        <v>65</v>
      </c>
      <c r="BF181" s="47">
        <f t="shared" si="189"/>
        <v>5</v>
      </c>
      <c r="BG181" s="54">
        <v>50</v>
      </c>
      <c r="BH181" s="47">
        <f t="shared" si="147"/>
        <v>5</v>
      </c>
      <c r="BI181" s="47" t="str">
        <f t="shared" si="148"/>
        <v>65_5</v>
      </c>
      <c r="BJ181" s="132">
        <v>5629</v>
      </c>
      <c r="BK181" s="132"/>
      <c r="BL181" s="47">
        <v>65</v>
      </c>
      <c r="BM181" s="47">
        <f t="shared" si="190"/>
        <v>5</v>
      </c>
      <c r="BN181" s="54">
        <v>50</v>
      </c>
      <c r="BO181" s="47">
        <f t="shared" si="149"/>
        <v>5</v>
      </c>
      <c r="BP181" s="47" t="str">
        <f t="shared" si="150"/>
        <v>65_5</v>
      </c>
      <c r="BQ181" s="612">
        <v>5629.2385807449391</v>
      </c>
      <c r="BR181" s="132"/>
      <c r="BS181" s="47">
        <v>65</v>
      </c>
      <c r="BT181" s="47">
        <f t="shared" si="191"/>
        <v>5</v>
      </c>
      <c r="BU181" s="54">
        <v>50</v>
      </c>
      <c r="BV181" s="47">
        <f t="shared" si="151"/>
        <v>5</v>
      </c>
      <c r="BW181" s="47" t="str">
        <f t="shared" si="152"/>
        <v>65_5</v>
      </c>
      <c r="BX181" s="612">
        <v>5685.5309665523882</v>
      </c>
      <c r="BY181" s="612"/>
      <c r="BZ181" s="47">
        <v>65</v>
      </c>
      <c r="CA181" s="47">
        <f t="shared" si="192"/>
        <v>5</v>
      </c>
      <c r="CB181" s="54">
        <v>50</v>
      </c>
      <c r="CC181" s="47">
        <f t="shared" si="153"/>
        <v>5</v>
      </c>
      <c r="CD181" s="47" t="str">
        <f t="shared" si="154"/>
        <v>65_5</v>
      </c>
      <c r="CE181" s="612">
        <v>5813.4554132998164</v>
      </c>
      <c r="CF181" s="132"/>
      <c r="CG181" s="47">
        <v>65</v>
      </c>
      <c r="CH181" s="47">
        <f t="shared" si="193"/>
        <v>5</v>
      </c>
      <c r="CI181" s="54">
        <v>50</v>
      </c>
      <c r="CJ181" s="47">
        <f t="shared" si="155"/>
        <v>5</v>
      </c>
      <c r="CK181" s="47" t="str">
        <f t="shared" si="156"/>
        <v>65_5</v>
      </c>
      <c r="CL181" s="132">
        <f t="shared" si="172"/>
        <v>5629.2385807449391</v>
      </c>
      <c r="CM181" s="132">
        <f t="shared" si="173"/>
        <v>5685.5309665523882</v>
      </c>
      <c r="CN181" s="132">
        <f t="shared" si="159"/>
        <v>5813.4554132998164</v>
      </c>
      <c r="CO181" s="132">
        <f t="shared" si="160"/>
        <v>5668.0451442109488</v>
      </c>
      <c r="CP181" s="42">
        <f t="shared" si="161"/>
        <v>36.333622719300955</v>
      </c>
      <c r="CQ181" s="5"/>
      <c r="CR181" s="5"/>
      <c r="CS181" s="5"/>
      <c r="CT181" s="5"/>
      <c r="CU181" s="5"/>
      <c r="CV181" s="5"/>
      <c r="CW181" s="5"/>
      <c r="CX181" s="5"/>
      <c r="CY181" s="5"/>
      <c r="CZ181" s="5"/>
      <c r="DA181" s="5"/>
      <c r="DB181" s="5"/>
      <c r="DC181" s="5"/>
      <c r="DD181" s="5"/>
      <c r="DE181" s="5"/>
      <c r="DF181" s="5"/>
      <c r="DG181" s="6"/>
    </row>
    <row r="182" spans="1:111" x14ac:dyDescent="0.25">
      <c r="A182" s="47">
        <v>65</v>
      </c>
      <c r="B182" s="54">
        <v>5</v>
      </c>
      <c r="C182" s="54">
        <v>50</v>
      </c>
      <c r="D182" s="47">
        <f t="shared" si="157"/>
        <v>5</v>
      </c>
      <c r="E182" s="47" t="str">
        <f t="shared" si="158"/>
        <v>65_5</v>
      </c>
      <c r="F182" s="54">
        <v>4619</v>
      </c>
      <c r="G182" s="1"/>
      <c r="H182" s="47">
        <v>65</v>
      </c>
      <c r="I182" s="54">
        <v>5</v>
      </c>
      <c r="J182" s="54">
        <v>50</v>
      </c>
      <c r="K182" s="47">
        <f t="shared" si="133"/>
        <v>5</v>
      </c>
      <c r="L182" s="47" t="str">
        <f t="shared" si="134"/>
        <v>65_5</v>
      </c>
      <c r="M182" s="54">
        <v>4758</v>
      </c>
      <c r="N182" s="5"/>
      <c r="O182" s="47">
        <v>65</v>
      </c>
      <c r="P182" s="54">
        <v>5</v>
      </c>
      <c r="Q182" s="54">
        <v>50</v>
      </c>
      <c r="R182" s="47">
        <f t="shared" si="135"/>
        <v>5</v>
      </c>
      <c r="S182" s="47" t="str">
        <f t="shared" si="136"/>
        <v>65_5</v>
      </c>
      <c r="T182" s="54">
        <v>4858</v>
      </c>
      <c r="U182" s="5"/>
      <c r="V182" s="47">
        <v>65</v>
      </c>
      <c r="W182" s="47">
        <f t="shared" si="184"/>
        <v>6</v>
      </c>
      <c r="X182" s="54">
        <v>52</v>
      </c>
      <c r="Y182" s="47">
        <f t="shared" si="137"/>
        <v>6</v>
      </c>
      <c r="Z182" s="47" t="str">
        <f t="shared" si="138"/>
        <v>65_6</v>
      </c>
      <c r="AA182" s="54">
        <v>4996</v>
      </c>
      <c r="AB182" s="5"/>
      <c r="AC182" s="47">
        <v>65</v>
      </c>
      <c r="AD182" s="47">
        <f t="shared" si="185"/>
        <v>6</v>
      </c>
      <c r="AE182" s="54">
        <v>52</v>
      </c>
      <c r="AF182" s="47">
        <f t="shared" si="139"/>
        <v>6</v>
      </c>
      <c r="AG182" s="47" t="str">
        <f t="shared" si="140"/>
        <v>65_6</v>
      </c>
      <c r="AH182" s="54">
        <v>5096</v>
      </c>
      <c r="AI182" s="5"/>
      <c r="AJ182" s="47">
        <v>65</v>
      </c>
      <c r="AK182" s="47">
        <f t="shared" si="186"/>
        <v>6</v>
      </c>
      <c r="AL182" s="54">
        <v>52</v>
      </c>
      <c r="AM182" s="47">
        <f t="shared" si="141"/>
        <v>6</v>
      </c>
      <c r="AN182" s="47" t="str">
        <f t="shared" si="142"/>
        <v>65_6</v>
      </c>
      <c r="AO182" s="54">
        <v>5198</v>
      </c>
      <c r="AP182" s="466"/>
      <c r="AQ182" s="47">
        <v>65</v>
      </c>
      <c r="AR182" s="47">
        <f t="shared" si="187"/>
        <v>6</v>
      </c>
      <c r="AS182" s="54">
        <v>52</v>
      </c>
      <c r="AT182" s="47">
        <f t="shared" si="143"/>
        <v>6</v>
      </c>
      <c r="AU182" s="47" t="str">
        <f t="shared" si="144"/>
        <v>65_6</v>
      </c>
      <c r="AV182" s="54">
        <v>5458</v>
      </c>
      <c r="AW182" s="466"/>
      <c r="AX182" s="47">
        <v>65</v>
      </c>
      <c r="AY182" s="47">
        <f t="shared" si="188"/>
        <v>6</v>
      </c>
      <c r="AZ182" s="54">
        <v>52</v>
      </c>
      <c r="BA182" s="47">
        <f t="shared" si="145"/>
        <v>6</v>
      </c>
      <c r="BB182" s="47" t="str">
        <f t="shared" si="146"/>
        <v>65_6</v>
      </c>
      <c r="BC182" s="54">
        <v>5567</v>
      </c>
      <c r="BD182" s="466"/>
      <c r="BE182" s="47">
        <v>65</v>
      </c>
      <c r="BF182" s="47">
        <f t="shared" si="189"/>
        <v>6</v>
      </c>
      <c r="BG182" s="54">
        <v>52</v>
      </c>
      <c r="BH182" s="47">
        <f t="shared" si="147"/>
        <v>6</v>
      </c>
      <c r="BI182" s="47" t="str">
        <f t="shared" si="148"/>
        <v>65_6</v>
      </c>
      <c r="BJ182" s="132">
        <v>5790</v>
      </c>
      <c r="BK182" s="132"/>
      <c r="BL182" s="47">
        <v>65</v>
      </c>
      <c r="BM182" s="47">
        <f t="shared" si="190"/>
        <v>6</v>
      </c>
      <c r="BN182" s="54">
        <v>52</v>
      </c>
      <c r="BO182" s="47">
        <f t="shared" si="149"/>
        <v>6</v>
      </c>
      <c r="BP182" s="47" t="str">
        <f t="shared" si="150"/>
        <v>65_6</v>
      </c>
      <c r="BQ182" s="612">
        <v>5789.7998774945463</v>
      </c>
      <c r="BR182" s="132"/>
      <c r="BS182" s="47">
        <v>65</v>
      </c>
      <c r="BT182" s="47">
        <f t="shared" si="191"/>
        <v>6</v>
      </c>
      <c r="BU182" s="54">
        <v>52</v>
      </c>
      <c r="BV182" s="47">
        <f t="shared" si="151"/>
        <v>6</v>
      </c>
      <c r="BW182" s="47" t="str">
        <f t="shared" si="152"/>
        <v>65_6</v>
      </c>
      <c r="BX182" s="612">
        <v>5847.6978762694916</v>
      </c>
      <c r="BY182" s="612"/>
      <c r="BZ182" s="47">
        <v>65</v>
      </c>
      <c r="CA182" s="47">
        <f t="shared" si="192"/>
        <v>6</v>
      </c>
      <c r="CB182" s="54">
        <v>52</v>
      </c>
      <c r="CC182" s="47">
        <f t="shared" si="153"/>
        <v>6</v>
      </c>
      <c r="CD182" s="47" t="str">
        <f t="shared" si="154"/>
        <v>65_6</v>
      </c>
      <c r="CE182" s="612">
        <v>5979.2710784855553</v>
      </c>
      <c r="CF182" s="132"/>
      <c r="CG182" s="47">
        <v>65</v>
      </c>
      <c r="CH182" s="47">
        <f t="shared" si="193"/>
        <v>6</v>
      </c>
      <c r="CI182" s="54">
        <v>52</v>
      </c>
      <c r="CJ182" s="47">
        <f t="shared" si="155"/>
        <v>6</v>
      </c>
      <c r="CK182" s="47" t="str">
        <f t="shared" si="156"/>
        <v>65_6</v>
      </c>
      <c r="CL182" s="132">
        <f t="shared" si="172"/>
        <v>5789.7998774945463</v>
      </c>
      <c r="CM182" s="132">
        <f t="shared" si="173"/>
        <v>5847.6978762694916</v>
      </c>
      <c r="CN182" s="132">
        <f t="shared" si="159"/>
        <v>5979.2710784855553</v>
      </c>
      <c r="CO182" s="132">
        <f t="shared" si="160"/>
        <v>5829.713310400025</v>
      </c>
      <c r="CP182" s="42">
        <f t="shared" si="161"/>
        <v>37.369957117948879</v>
      </c>
      <c r="CQ182" s="5"/>
      <c r="CR182" s="5"/>
      <c r="CS182" s="5"/>
      <c r="CT182" s="5"/>
      <c r="CU182" s="5"/>
      <c r="CV182" s="5"/>
      <c r="CW182" s="5"/>
      <c r="CX182" s="5"/>
      <c r="CY182" s="5"/>
      <c r="CZ182" s="5"/>
      <c r="DA182" s="5"/>
      <c r="DB182" s="5"/>
      <c r="DC182" s="5"/>
      <c r="DD182" s="5"/>
      <c r="DE182" s="5"/>
      <c r="DF182" s="5"/>
      <c r="DG182" s="6"/>
    </row>
    <row r="183" spans="1:111" x14ac:dyDescent="0.25">
      <c r="A183" s="47">
        <v>65</v>
      </c>
      <c r="B183" s="54">
        <v>6</v>
      </c>
      <c r="C183" s="54">
        <v>52</v>
      </c>
      <c r="D183" s="47">
        <f t="shared" si="157"/>
        <v>6</v>
      </c>
      <c r="E183" s="47" t="str">
        <f t="shared" si="158"/>
        <v>65_6</v>
      </c>
      <c r="F183" s="54">
        <v>4751</v>
      </c>
      <c r="G183" s="1"/>
      <c r="H183" s="47">
        <v>65</v>
      </c>
      <c r="I183" s="54">
        <v>6</v>
      </c>
      <c r="J183" s="54">
        <v>52</v>
      </c>
      <c r="K183" s="47">
        <f t="shared" si="133"/>
        <v>6</v>
      </c>
      <c r="L183" s="47" t="str">
        <f t="shared" si="134"/>
        <v>65_6</v>
      </c>
      <c r="M183" s="54">
        <v>4893</v>
      </c>
      <c r="N183" s="5"/>
      <c r="O183" s="47">
        <v>65</v>
      </c>
      <c r="P183" s="54">
        <v>6</v>
      </c>
      <c r="Q183" s="54">
        <v>52</v>
      </c>
      <c r="R183" s="47">
        <f t="shared" si="135"/>
        <v>6</v>
      </c>
      <c r="S183" s="47" t="str">
        <f t="shared" si="136"/>
        <v>65_6</v>
      </c>
      <c r="T183" s="54">
        <v>4996</v>
      </c>
      <c r="U183" s="5"/>
      <c r="V183" s="47">
        <v>65</v>
      </c>
      <c r="W183" s="47">
        <f t="shared" si="184"/>
        <v>7</v>
      </c>
      <c r="X183" s="54">
        <v>54</v>
      </c>
      <c r="Y183" s="47">
        <f t="shared" si="137"/>
        <v>7</v>
      </c>
      <c r="Z183" s="47" t="str">
        <f t="shared" si="138"/>
        <v>65_7</v>
      </c>
      <c r="AA183" s="54">
        <v>5136</v>
      </c>
      <c r="AB183" s="5"/>
      <c r="AC183" s="47">
        <v>65</v>
      </c>
      <c r="AD183" s="47">
        <f t="shared" si="185"/>
        <v>7</v>
      </c>
      <c r="AE183" s="54">
        <v>54</v>
      </c>
      <c r="AF183" s="47">
        <f t="shared" si="139"/>
        <v>7</v>
      </c>
      <c r="AG183" s="47" t="str">
        <f t="shared" si="140"/>
        <v>65_7</v>
      </c>
      <c r="AH183" s="54">
        <v>5238</v>
      </c>
      <c r="AI183" s="5"/>
      <c r="AJ183" s="47">
        <v>65</v>
      </c>
      <c r="AK183" s="47">
        <f t="shared" si="186"/>
        <v>7</v>
      </c>
      <c r="AL183" s="54">
        <v>54</v>
      </c>
      <c r="AM183" s="47">
        <f t="shared" si="141"/>
        <v>7</v>
      </c>
      <c r="AN183" s="47" t="str">
        <f t="shared" si="142"/>
        <v>65_7</v>
      </c>
      <c r="AO183" s="54">
        <v>5343</v>
      </c>
      <c r="AP183" s="466"/>
      <c r="AQ183" s="47">
        <v>65</v>
      </c>
      <c r="AR183" s="47">
        <f t="shared" si="187"/>
        <v>7</v>
      </c>
      <c r="AS183" s="54">
        <v>54</v>
      </c>
      <c r="AT183" s="47">
        <f t="shared" si="143"/>
        <v>7</v>
      </c>
      <c r="AU183" s="47" t="str">
        <f t="shared" si="144"/>
        <v>65_7</v>
      </c>
      <c r="AV183" s="54">
        <v>5610</v>
      </c>
      <c r="AW183" s="466"/>
      <c r="AX183" s="47">
        <v>65</v>
      </c>
      <c r="AY183" s="47">
        <f t="shared" si="188"/>
        <v>7</v>
      </c>
      <c r="AZ183" s="54">
        <v>54</v>
      </c>
      <c r="BA183" s="47">
        <f t="shared" si="145"/>
        <v>7</v>
      </c>
      <c r="BB183" s="47" t="str">
        <f t="shared" si="146"/>
        <v>65_7</v>
      </c>
      <c r="BC183" s="54">
        <v>5722</v>
      </c>
      <c r="BD183" s="466"/>
      <c r="BE183" s="47">
        <v>65</v>
      </c>
      <c r="BF183" s="47">
        <f t="shared" si="189"/>
        <v>7</v>
      </c>
      <c r="BG183" s="54">
        <v>54</v>
      </c>
      <c r="BH183" s="47">
        <f t="shared" si="147"/>
        <v>7</v>
      </c>
      <c r="BI183" s="47" t="str">
        <f t="shared" si="148"/>
        <v>65_7</v>
      </c>
      <c r="BJ183" s="132">
        <v>5951</v>
      </c>
      <c r="BK183" s="132"/>
      <c r="BL183" s="47">
        <v>65</v>
      </c>
      <c r="BM183" s="47">
        <f t="shared" si="190"/>
        <v>7</v>
      </c>
      <c r="BN183" s="54">
        <v>54</v>
      </c>
      <c r="BO183" s="47">
        <f t="shared" si="149"/>
        <v>7</v>
      </c>
      <c r="BP183" s="47" t="str">
        <f t="shared" si="150"/>
        <v>65_7</v>
      </c>
      <c r="BQ183" s="612">
        <v>5951.2946701554938</v>
      </c>
      <c r="BR183" s="132"/>
      <c r="BS183" s="47">
        <v>65</v>
      </c>
      <c r="BT183" s="47">
        <f t="shared" si="191"/>
        <v>7</v>
      </c>
      <c r="BU183" s="54">
        <v>54</v>
      </c>
      <c r="BV183" s="47">
        <f t="shared" si="151"/>
        <v>7</v>
      </c>
      <c r="BW183" s="47" t="str">
        <f t="shared" si="152"/>
        <v>65_7</v>
      </c>
      <c r="BX183" s="612">
        <v>6010.8076168570487</v>
      </c>
      <c r="BY183" s="612"/>
      <c r="BZ183" s="47">
        <v>65</v>
      </c>
      <c r="CA183" s="47">
        <f t="shared" si="192"/>
        <v>7</v>
      </c>
      <c r="CB183" s="54">
        <v>54</v>
      </c>
      <c r="CC183" s="47">
        <f t="shared" si="153"/>
        <v>7</v>
      </c>
      <c r="CD183" s="47" t="str">
        <f t="shared" si="154"/>
        <v>65_7</v>
      </c>
      <c r="CE183" s="612">
        <v>6146.0507882363318</v>
      </c>
      <c r="CF183" s="132"/>
      <c r="CG183" s="47">
        <v>65</v>
      </c>
      <c r="CH183" s="47">
        <f t="shared" si="193"/>
        <v>7</v>
      </c>
      <c r="CI183" s="54">
        <v>54</v>
      </c>
      <c r="CJ183" s="47">
        <f t="shared" si="155"/>
        <v>7</v>
      </c>
      <c r="CK183" s="47" t="str">
        <f t="shared" si="156"/>
        <v>65_7</v>
      </c>
      <c r="CL183" s="132">
        <f t="shared" si="172"/>
        <v>5951.2946701554938</v>
      </c>
      <c r="CM183" s="132">
        <f t="shared" si="173"/>
        <v>6010.8076168570487</v>
      </c>
      <c r="CN183" s="132">
        <f t="shared" si="159"/>
        <v>6146.0507882363318</v>
      </c>
      <c r="CO183" s="132">
        <f t="shared" si="160"/>
        <v>5992.3214077878774</v>
      </c>
      <c r="CP183" s="42">
        <f t="shared" si="161"/>
        <v>38.412316716588961</v>
      </c>
      <c r="CQ183" s="5"/>
      <c r="CR183" s="5"/>
      <c r="CS183" s="5"/>
      <c r="CT183" s="5"/>
      <c r="CU183" s="5"/>
      <c r="CV183" s="5"/>
      <c r="CW183" s="5"/>
      <c r="CX183" s="5"/>
      <c r="CY183" s="5"/>
      <c r="CZ183" s="5"/>
      <c r="DA183" s="5"/>
      <c r="DB183" s="5"/>
      <c r="DC183" s="5"/>
      <c r="DD183" s="5"/>
      <c r="DE183" s="5"/>
      <c r="DF183" s="5"/>
      <c r="DG183" s="6"/>
    </row>
    <row r="184" spans="1:111" x14ac:dyDescent="0.25">
      <c r="A184" s="47">
        <v>65</v>
      </c>
      <c r="B184" s="54">
        <v>7</v>
      </c>
      <c r="C184" s="54">
        <v>54</v>
      </c>
      <c r="D184" s="47">
        <f t="shared" si="157"/>
        <v>7</v>
      </c>
      <c r="E184" s="47" t="str">
        <f t="shared" si="158"/>
        <v>65_7</v>
      </c>
      <c r="F184" s="54">
        <v>4883</v>
      </c>
      <c r="G184" s="1"/>
      <c r="H184" s="47">
        <v>65</v>
      </c>
      <c r="I184" s="54">
        <v>7</v>
      </c>
      <c r="J184" s="54">
        <v>54</v>
      </c>
      <c r="K184" s="47">
        <f t="shared" si="133"/>
        <v>7</v>
      </c>
      <c r="L184" s="47" t="str">
        <f t="shared" si="134"/>
        <v>65_7</v>
      </c>
      <c r="M184" s="54">
        <v>5030</v>
      </c>
      <c r="N184" s="5"/>
      <c r="O184" s="47">
        <v>65</v>
      </c>
      <c r="P184" s="54">
        <v>7</v>
      </c>
      <c r="Q184" s="54">
        <v>54</v>
      </c>
      <c r="R184" s="47">
        <f t="shared" si="135"/>
        <v>7</v>
      </c>
      <c r="S184" s="47" t="str">
        <f t="shared" si="136"/>
        <v>65_7</v>
      </c>
      <c r="T184" s="54">
        <v>5136</v>
      </c>
      <c r="U184" s="5"/>
      <c r="V184" s="47">
        <v>65</v>
      </c>
      <c r="W184" s="47">
        <f t="shared" si="184"/>
        <v>8</v>
      </c>
      <c r="X184" s="54">
        <v>56</v>
      </c>
      <c r="Y184" s="47">
        <f t="shared" si="137"/>
        <v>8</v>
      </c>
      <c r="Z184" s="47" t="str">
        <f t="shared" si="138"/>
        <v>65_8</v>
      </c>
      <c r="AA184" s="54">
        <v>5276</v>
      </c>
      <c r="AB184" s="5"/>
      <c r="AC184" s="47">
        <v>65</v>
      </c>
      <c r="AD184" s="47">
        <f t="shared" si="185"/>
        <v>8</v>
      </c>
      <c r="AE184" s="54">
        <v>56</v>
      </c>
      <c r="AF184" s="47">
        <f t="shared" si="139"/>
        <v>8</v>
      </c>
      <c r="AG184" s="47" t="str">
        <f t="shared" si="140"/>
        <v>65_8</v>
      </c>
      <c r="AH184" s="54">
        <v>5381</v>
      </c>
      <c r="AI184" s="5"/>
      <c r="AJ184" s="47">
        <v>65</v>
      </c>
      <c r="AK184" s="47">
        <f t="shared" si="186"/>
        <v>8</v>
      </c>
      <c r="AL184" s="54">
        <v>56</v>
      </c>
      <c r="AM184" s="47">
        <f t="shared" si="141"/>
        <v>8</v>
      </c>
      <c r="AN184" s="47" t="str">
        <f t="shared" si="142"/>
        <v>65_8</v>
      </c>
      <c r="AO184" s="54">
        <v>5489</v>
      </c>
      <c r="AP184" s="466"/>
      <c r="AQ184" s="47">
        <v>65</v>
      </c>
      <c r="AR184" s="47">
        <f t="shared" si="187"/>
        <v>8</v>
      </c>
      <c r="AS184" s="54">
        <v>56</v>
      </c>
      <c r="AT184" s="47">
        <f t="shared" si="143"/>
        <v>8</v>
      </c>
      <c r="AU184" s="47" t="str">
        <f t="shared" si="144"/>
        <v>65_8</v>
      </c>
      <c r="AV184" s="54">
        <v>5763</v>
      </c>
      <c r="AW184" s="466"/>
      <c r="AX184" s="47">
        <v>65</v>
      </c>
      <c r="AY184" s="47">
        <f t="shared" si="188"/>
        <v>8</v>
      </c>
      <c r="AZ184" s="54">
        <v>56</v>
      </c>
      <c r="BA184" s="47">
        <f t="shared" si="145"/>
        <v>8</v>
      </c>
      <c r="BB184" s="47" t="str">
        <f t="shared" si="146"/>
        <v>65_8</v>
      </c>
      <c r="BC184" s="54">
        <v>5879</v>
      </c>
      <c r="BD184" s="466"/>
      <c r="BE184" s="47">
        <v>65</v>
      </c>
      <c r="BF184" s="47">
        <f t="shared" si="189"/>
        <v>8</v>
      </c>
      <c r="BG184" s="54">
        <v>56</v>
      </c>
      <c r="BH184" s="47">
        <f t="shared" si="147"/>
        <v>8</v>
      </c>
      <c r="BI184" s="47" t="str">
        <f t="shared" si="148"/>
        <v>65_8</v>
      </c>
      <c r="BJ184" s="132">
        <v>6114</v>
      </c>
      <c r="BK184" s="132"/>
      <c r="BL184" s="47">
        <v>65</v>
      </c>
      <c r="BM184" s="47">
        <f t="shared" si="190"/>
        <v>8</v>
      </c>
      <c r="BN184" s="54">
        <v>56</v>
      </c>
      <c r="BO184" s="47">
        <f t="shared" si="149"/>
        <v>8</v>
      </c>
      <c r="BP184" s="47" t="str">
        <f t="shared" si="150"/>
        <v>65_8</v>
      </c>
      <c r="BQ184" s="612">
        <v>6113.7229587277743</v>
      </c>
      <c r="BR184" s="132"/>
      <c r="BS184" s="47">
        <v>65</v>
      </c>
      <c r="BT184" s="47">
        <f t="shared" si="191"/>
        <v>8</v>
      </c>
      <c r="BU184" s="54">
        <v>56</v>
      </c>
      <c r="BV184" s="47">
        <f t="shared" si="151"/>
        <v>8</v>
      </c>
      <c r="BW184" s="47" t="str">
        <f t="shared" si="152"/>
        <v>65_8</v>
      </c>
      <c r="BX184" s="612">
        <v>6174.8601883150523</v>
      </c>
      <c r="BY184" s="612"/>
      <c r="BZ184" s="47">
        <v>65</v>
      </c>
      <c r="CA184" s="47">
        <f t="shared" si="192"/>
        <v>8</v>
      </c>
      <c r="CB184" s="54">
        <v>56</v>
      </c>
      <c r="CC184" s="47">
        <f t="shared" si="153"/>
        <v>8</v>
      </c>
      <c r="CD184" s="47" t="str">
        <f t="shared" si="154"/>
        <v>65_8</v>
      </c>
      <c r="CE184" s="612">
        <v>6313.7945425521411</v>
      </c>
      <c r="CF184" s="132"/>
      <c r="CG184" s="47">
        <v>65</v>
      </c>
      <c r="CH184" s="47">
        <f t="shared" si="193"/>
        <v>8</v>
      </c>
      <c r="CI184" s="54">
        <v>56</v>
      </c>
      <c r="CJ184" s="47">
        <f t="shared" si="155"/>
        <v>8</v>
      </c>
      <c r="CK184" s="47" t="str">
        <f t="shared" si="156"/>
        <v>65_8</v>
      </c>
      <c r="CL184" s="132">
        <f t="shared" si="172"/>
        <v>6113.7229587277743</v>
      </c>
      <c r="CM184" s="132">
        <f t="shared" si="173"/>
        <v>6174.8601883150523</v>
      </c>
      <c r="CN184" s="132">
        <f t="shared" si="159"/>
        <v>6313.7945425521411</v>
      </c>
      <c r="CO184" s="132">
        <f t="shared" si="160"/>
        <v>6155.8694363745035</v>
      </c>
      <c r="CP184" s="42">
        <f t="shared" si="161"/>
        <v>39.460701515221174</v>
      </c>
      <c r="CQ184" s="5"/>
      <c r="CR184" s="5"/>
      <c r="CS184" s="5"/>
      <c r="CT184" s="5"/>
      <c r="CU184" s="5"/>
      <c r="CV184" s="5"/>
      <c r="CW184" s="5"/>
      <c r="CX184" s="5"/>
      <c r="CY184" s="5"/>
      <c r="CZ184" s="5"/>
      <c r="DA184" s="5"/>
      <c r="DB184" s="5"/>
      <c r="DC184" s="5"/>
      <c r="DD184" s="5"/>
      <c r="DE184" s="5"/>
      <c r="DF184" s="5"/>
      <c r="DG184" s="6"/>
    </row>
    <row r="185" spans="1:111" x14ac:dyDescent="0.25">
      <c r="A185" s="47">
        <v>65</v>
      </c>
      <c r="B185" s="54">
        <v>8</v>
      </c>
      <c r="C185" s="54">
        <v>56</v>
      </c>
      <c r="D185" s="47">
        <f t="shared" si="157"/>
        <v>8</v>
      </c>
      <c r="E185" s="47" t="str">
        <f t="shared" si="158"/>
        <v>65_8</v>
      </c>
      <c r="F185" s="54">
        <v>5017</v>
      </c>
      <c r="G185" s="1"/>
      <c r="H185" s="47">
        <v>65</v>
      </c>
      <c r="I185" s="54">
        <v>8</v>
      </c>
      <c r="J185" s="54">
        <v>56</v>
      </c>
      <c r="K185" s="47">
        <f t="shared" si="133"/>
        <v>8</v>
      </c>
      <c r="L185" s="47" t="str">
        <f t="shared" si="134"/>
        <v>65_8</v>
      </c>
      <c r="M185" s="54">
        <v>5167</v>
      </c>
      <c r="N185" s="5"/>
      <c r="O185" s="47">
        <v>65</v>
      </c>
      <c r="P185" s="54">
        <v>8</v>
      </c>
      <c r="Q185" s="54">
        <v>56</v>
      </c>
      <c r="R185" s="47">
        <f t="shared" si="135"/>
        <v>8</v>
      </c>
      <c r="S185" s="47" t="str">
        <f t="shared" si="136"/>
        <v>65_8</v>
      </c>
      <c r="T185" s="54">
        <v>5276</v>
      </c>
      <c r="U185" s="5"/>
      <c r="V185" s="47">
        <v>65</v>
      </c>
      <c r="W185" s="47">
        <f t="shared" si="184"/>
        <v>9</v>
      </c>
      <c r="X185" s="54">
        <v>57</v>
      </c>
      <c r="Y185" s="47">
        <f t="shared" si="137"/>
        <v>9</v>
      </c>
      <c r="Z185" s="47" t="str">
        <f t="shared" si="138"/>
        <v>65_9</v>
      </c>
      <c r="AA185" s="54">
        <v>5343</v>
      </c>
      <c r="AB185" s="5"/>
      <c r="AC185" s="47">
        <v>65</v>
      </c>
      <c r="AD185" s="47">
        <f t="shared" si="185"/>
        <v>9</v>
      </c>
      <c r="AE185" s="54">
        <v>57</v>
      </c>
      <c r="AF185" s="47">
        <f t="shared" si="139"/>
        <v>9</v>
      </c>
      <c r="AG185" s="47" t="str">
        <f t="shared" si="140"/>
        <v>65_9</v>
      </c>
      <c r="AH185" s="54">
        <v>5450</v>
      </c>
      <c r="AI185" s="5"/>
      <c r="AJ185" s="47">
        <v>65</v>
      </c>
      <c r="AK185" s="47">
        <f t="shared" si="186"/>
        <v>9</v>
      </c>
      <c r="AL185" s="54">
        <v>57</v>
      </c>
      <c r="AM185" s="47">
        <f t="shared" si="141"/>
        <v>9</v>
      </c>
      <c r="AN185" s="47" t="str">
        <f t="shared" si="142"/>
        <v>65_9</v>
      </c>
      <c r="AO185" s="54">
        <v>5559</v>
      </c>
      <c r="AP185" s="466"/>
      <c r="AQ185" s="47">
        <v>65</v>
      </c>
      <c r="AR185" s="47">
        <f t="shared" si="187"/>
        <v>9</v>
      </c>
      <c r="AS185" s="54">
        <v>57</v>
      </c>
      <c r="AT185" s="47">
        <f t="shared" si="143"/>
        <v>9</v>
      </c>
      <c r="AU185" s="47" t="str">
        <f t="shared" si="144"/>
        <v>65_9</v>
      </c>
      <c r="AV185" s="54">
        <v>5837</v>
      </c>
      <c r="AW185" s="466"/>
      <c r="AX185" s="47">
        <v>65</v>
      </c>
      <c r="AY185" s="47">
        <f t="shared" si="188"/>
        <v>9</v>
      </c>
      <c r="AZ185" s="54">
        <v>57</v>
      </c>
      <c r="BA185" s="47">
        <f t="shared" si="145"/>
        <v>9</v>
      </c>
      <c r="BB185" s="47" t="str">
        <f t="shared" si="146"/>
        <v>65_9</v>
      </c>
      <c r="BC185" s="54">
        <v>5954</v>
      </c>
      <c r="BD185" s="466"/>
      <c r="BE185" s="47">
        <v>65</v>
      </c>
      <c r="BF185" s="47">
        <f t="shared" si="189"/>
        <v>9</v>
      </c>
      <c r="BG185" s="54">
        <v>57</v>
      </c>
      <c r="BH185" s="47">
        <f t="shared" si="147"/>
        <v>9</v>
      </c>
      <c r="BI185" s="47" t="str">
        <f t="shared" si="148"/>
        <v>65_9</v>
      </c>
      <c r="BJ185" s="132">
        <v>6192</v>
      </c>
      <c r="BK185" s="132"/>
      <c r="BL185" s="47">
        <v>65</v>
      </c>
      <c r="BM185" s="47">
        <f t="shared" si="190"/>
        <v>9</v>
      </c>
      <c r="BN185" s="54">
        <v>57</v>
      </c>
      <c r="BO185" s="47">
        <f t="shared" si="149"/>
        <v>9</v>
      </c>
      <c r="BP185" s="47" t="str">
        <f t="shared" si="150"/>
        <v>65_9</v>
      </c>
      <c r="BQ185" s="612">
        <v>6192.1366152799101</v>
      </c>
      <c r="BR185" s="132"/>
      <c r="BS185" s="47">
        <v>65</v>
      </c>
      <c r="BT185" s="47">
        <f t="shared" si="191"/>
        <v>9</v>
      </c>
      <c r="BU185" s="54">
        <v>57</v>
      </c>
      <c r="BV185" s="47">
        <f t="shared" si="151"/>
        <v>9</v>
      </c>
      <c r="BW185" s="47" t="str">
        <f t="shared" si="152"/>
        <v>65_9</v>
      </c>
      <c r="BX185" s="612">
        <v>6254.0579814327093</v>
      </c>
      <c r="BY185" s="612"/>
      <c r="BZ185" s="47">
        <v>65</v>
      </c>
      <c r="CA185" s="47">
        <f t="shared" si="192"/>
        <v>9</v>
      </c>
      <c r="CB185" s="54">
        <v>57</v>
      </c>
      <c r="CC185" s="47">
        <f t="shared" si="153"/>
        <v>9</v>
      </c>
      <c r="CD185" s="47" t="str">
        <f t="shared" si="154"/>
        <v>65_9</v>
      </c>
      <c r="CE185" s="612">
        <v>6394.7742860149447</v>
      </c>
      <c r="CF185" s="132"/>
      <c r="CG185" s="47">
        <v>65</v>
      </c>
      <c r="CH185" s="47">
        <f t="shared" si="193"/>
        <v>9</v>
      </c>
      <c r="CI185" s="54">
        <v>57</v>
      </c>
      <c r="CJ185" s="47">
        <f t="shared" si="155"/>
        <v>9</v>
      </c>
      <c r="CK185" s="47" t="str">
        <f t="shared" si="156"/>
        <v>65_9</v>
      </c>
      <c r="CL185" s="132">
        <f t="shared" si="172"/>
        <v>6192.1366152799101</v>
      </c>
      <c r="CM185" s="132">
        <f t="shared" si="173"/>
        <v>6254.0579814327093</v>
      </c>
      <c r="CN185" s="132">
        <f t="shared" si="159"/>
        <v>6394.7742860149447</v>
      </c>
      <c r="CO185" s="132">
        <f t="shared" si="160"/>
        <v>6234.8236570714953</v>
      </c>
      <c r="CP185" s="42">
        <f t="shared" si="161"/>
        <v>39.966818314560868</v>
      </c>
      <c r="CQ185" s="5"/>
      <c r="CR185" s="5"/>
      <c r="CS185" s="5"/>
      <c r="CT185" s="5"/>
      <c r="CU185" s="5"/>
      <c r="CV185" s="5"/>
      <c r="CW185" s="5"/>
      <c r="CX185" s="5"/>
      <c r="CY185" s="5"/>
      <c r="CZ185" s="5"/>
      <c r="DA185" s="5"/>
      <c r="DB185" s="5"/>
      <c r="DC185" s="5"/>
      <c r="DD185" s="5"/>
      <c r="DE185" s="5"/>
      <c r="DF185" s="5"/>
      <c r="DG185" s="6"/>
    </row>
    <row r="186" spans="1:111" x14ac:dyDescent="0.25">
      <c r="A186" s="47">
        <v>65</v>
      </c>
      <c r="B186" s="54">
        <v>9</v>
      </c>
      <c r="C186" s="54">
        <v>57</v>
      </c>
      <c r="D186" s="47">
        <f t="shared" si="157"/>
        <v>9</v>
      </c>
      <c r="E186" s="47" t="str">
        <f t="shared" si="158"/>
        <v>65_9</v>
      </c>
      <c r="F186" s="54">
        <v>5081</v>
      </c>
      <c r="G186" s="1"/>
      <c r="H186" s="47">
        <v>65</v>
      </c>
      <c r="I186" s="54">
        <v>9</v>
      </c>
      <c r="J186" s="54">
        <v>57</v>
      </c>
      <c r="K186" s="47">
        <f t="shared" si="133"/>
        <v>9</v>
      </c>
      <c r="L186" s="47" t="str">
        <f t="shared" si="134"/>
        <v>65_9</v>
      </c>
      <c r="M186" s="54">
        <v>5233</v>
      </c>
      <c r="N186" s="5"/>
      <c r="O186" s="47">
        <v>65</v>
      </c>
      <c r="P186" s="54">
        <v>9</v>
      </c>
      <c r="Q186" s="54">
        <v>57</v>
      </c>
      <c r="R186" s="47">
        <f t="shared" si="135"/>
        <v>9</v>
      </c>
      <c r="S186" s="47" t="str">
        <f t="shared" si="136"/>
        <v>65_9</v>
      </c>
      <c r="T186" s="54">
        <v>5343</v>
      </c>
      <c r="U186" s="5"/>
      <c r="V186" s="47">
        <v>65</v>
      </c>
      <c r="W186" s="47">
        <f t="shared" si="184"/>
        <v>10</v>
      </c>
      <c r="X186" s="54">
        <v>58</v>
      </c>
      <c r="Y186" s="47">
        <f t="shared" si="137"/>
        <v>10</v>
      </c>
      <c r="Z186" s="47" t="str">
        <f t="shared" si="138"/>
        <v>65_10</v>
      </c>
      <c r="AA186" s="54">
        <v>5413</v>
      </c>
      <c r="AB186" s="5"/>
      <c r="AC186" s="47">
        <v>65</v>
      </c>
      <c r="AD186" s="47">
        <f t="shared" si="185"/>
        <v>10</v>
      </c>
      <c r="AE186" s="54">
        <v>58</v>
      </c>
      <c r="AF186" s="47">
        <f t="shared" si="139"/>
        <v>10</v>
      </c>
      <c r="AG186" s="47" t="str">
        <f t="shared" si="140"/>
        <v>65_10</v>
      </c>
      <c r="AH186" s="54">
        <v>5521</v>
      </c>
      <c r="AI186" s="5"/>
      <c r="AJ186" s="47">
        <v>65</v>
      </c>
      <c r="AK186" s="47">
        <f t="shared" si="186"/>
        <v>10</v>
      </c>
      <c r="AL186" s="54">
        <v>58</v>
      </c>
      <c r="AM186" s="47">
        <f t="shared" si="141"/>
        <v>10</v>
      </c>
      <c r="AN186" s="47" t="str">
        <f t="shared" si="142"/>
        <v>65_10</v>
      </c>
      <c r="AO186" s="54">
        <v>5631</v>
      </c>
      <c r="AP186" s="466"/>
      <c r="AQ186" s="47">
        <v>65</v>
      </c>
      <c r="AR186" s="47">
        <f t="shared" si="187"/>
        <v>10</v>
      </c>
      <c r="AS186" s="54">
        <v>58</v>
      </c>
      <c r="AT186" s="47">
        <f t="shared" si="143"/>
        <v>10</v>
      </c>
      <c r="AU186" s="47" t="str">
        <f t="shared" si="144"/>
        <v>65_10</v>
      </c>
      <c r="AV186" s="54">
        <v>5913</v>
      </c>
      <c r="AW186" s="466"/>
      <c r="AX186" s="47">
        <v>65</v>
      </c>
      <c r="AY186" s="47">
        <f t="shared" si="188"/>
        <v>10</v>
      </c>
      <c r="AZ186" s="54">
        <v>58</v>
      </c>
      <c r="BA186" s="47">
        <f t="shared" si="145"/>
        <v>10</v>
      </c>
      <c r="BB186" s="47" t="str">
        <f t="shared" si="146"/>
        <v>65_10</v>
      </c>
      <c r="BC186" s="54">
        <v>6031</v>
      </c>
      <c r="BD186" s="466"/>
      <c r="BE186" s="47">
        <v>65</v>
      </c>
      <c r="BF186" s="47">
        <f t="shared" si="189"/>
        <v>10</v>
      </c>
      <c r="BG186" s="54">
        <v>58</v>
      </c>
      <c r="BH186" s="47">
        <f t="shared" si="147"/>
        <v>10</v>
      </c>
      <c r="BI186" s="47" t="str">
        <f t="shared" si="148"/>
        <v>65_10</v>
      </c>
      <c r="BJ186" s="132">
        <v>6271</v>
      </c>
      <c r="BK186" s="132"/>
      <c r="BL186" s="47">
        <v>65</v>
      </c>
      <c r="BM186" s="47">
        <f t="shared" si="190"/>
        <v>10</v>
      </c>
      <c r="BN186" s="54">
        <v>58</v>
      </c>
      <c r="BO186" s="47">
        <f t="shared" si="149"/>
        <v>10</v>
      </c>
      <c r="BP186" s="47" t="str">
        <f t="shared" si="150"/>
        <v>65_10</v>
      </c>
      <c r="BQ186" s="612">
        <v>6271.1704458218355</v>
      </c>
      <c r="BR186" s="132"/>
      <c r="BS186" s="47">
        <v>65</v>
      </c>
      <c r="BT186" s="47">
        <f t="shared" si="191"/>
        <v>10</v>
      </c>
      <c r="BU186" s="54">
        <v>58</v>
      </c>
      <c r="BV186" s="47">
        <f t="shared" si="151"/>
        <v>10</v>
      </c>
      <c r="BW186" s="47" t="str">
        <f t="shared" si="152"/>
        <v>65_10</v>
      </c>
      <c r="BX186" s="612">
        <v>6333.8821502800538</v>
      </c>
      <c r="BY186" s="612"/>
      <c r="BZ186" s="47">
        <v>65</v>
      </c>
      <c r="CA186" s="47">
        <f t="shared" si="192"/>
        <v>10</v>
      </c>
      <c r="CB186" s="54">
        <v>58</v>
      </c>
      <c r="CC186" s="47">
        <f t="shared" si="153"/>
        <v>10</v>
      </c>
      <c r="CD186" s="47" t="str">
        <f t="shared" si="154"/>
        <v>65_10</v>
      </c>
      <c r="CE186" s="612">
        <v>6476.3944986613551</v>
      </c>
      <c r="CF186" s="132"/>
      <c r="CG186" s="47">
        <v>65</v>
      </c>
      <c r="CH186" s="47">
        <f t="shared" si="193"/>
        <v>10</v>
      </c>
      <c r="CI186" s="54">
        <v>58</v>
      </c>
      <c r="CJ186" s="47">
        <f t="shared" si="155"/>
        <v>10</v>
      </c>
      <c r="CK186" s="47" t="str">
        <f t="shared" si="156"/>
        <v>65_10</v>
      </c>
      <c r="CL186" s="132">
        <f t="shared" si="172"/>
        <v>6271.1704458218355</v>
      </c>
      <c r="CM186" s="132">
        <f t="shared" si="173"/>
        <v>6333.8821502800538</v>
      </c>
      <c r="CN186" s="132">
        <f t="shared" si="159"/>
        <v>6476.3944986613551</v>
      </c>
      <c r="CO186" s="132">
        <f t="shared" si="160"/>
        <v>6314.4023270827192</v>
      </c>
      <c r="CP186" s="42">
        <f t="shared" si="161"/>
        <v>40.476937994119993</v>
      </c>
      <c r="CQ186" s="5"/>
      <c r="CR186" s="5"/>
      <c r="CS186" s="5"/>
      <c r="CT186" s="5"/>
      <c r="CU186" s="5"/>
      <c r="CV186" s="5"/>
      <c r="CW186" s="5"/>
      <c r="CX186" s="5"/>
      <c r="CY186" s="5"/>
      <c r="CZ186" s="5"/>
      <c r="DA186" s="5"/>
      <c r="DB186" s="5"/>
      <c r="DC186" s="5"/>
      <c r="DD186" s="5"/>
      <c r="DE186" s="5"/>
      <c r="DF186" s="5"/>
      <c r="DG186" s="6"/>
    </row>
    <row r="187" spans="1:111" x14ac:dyDescent="0.25">
      <c r="A187" s="47">
        <v>65</v>
      </c>
      <c r="B187" s="54">
        <v>10</v>
      </c>
      <c r="C187" s="54">
        <v>58</v>
      </c>
      <c r="D187" s="47">
        <f t="shared" si="157"/>
        <v>10</v>
      </c>
      <c r="E187" s="47" t="str">
        <f t="shared" si="158"/>
        <v>65_10</v>
      </c>
      <c r="F187" s="54">
        <v>5147</v>
      </c>
      <c r="G187" s="1"/>
      <c r="H187" s="47">
        <v>65</v>
      </c>
      <c r="I187" s="54">
        <v>10</v>
      </c>
      <c r="J187" s="54">
        <v>58</v>
      </c>
      <c r="K187" s="47">
        <f t="shared" si="133"/>
        <v>10</v>
      </c>
      <c r="L187" s="47" t="str">
        <f t="shared" si="134"/>
        <v>65_10</v>
      </c>
      <c r="M187" s="54">
        <v>5301</v>
      </c>
      <c r="N187" s="5"/>
      <c r="O187" s="47">
        <v>65</v>
      </c>
      <c r="P187" s="54">
        <v>10</v>
      </c>
      <c r="Q187" s="54">
        <v>58</v>
      </c>
      <c r="R187" s="47">
        <f t="shared" si="135"/>
        <v>10</v>
      </c>
      <c r="S187" s="47" t="str">
        <f t="shared" si="136"/>
        <v>65_10</v>
      </c>
      <c r="T187" s="54">
        <v>5413</v>
      </c>
      <c r="U187" s="5"/>
      <c r="V187" s="47">
        <v>65</v>
      </c>
      <c r="W187" s="47">
        <f t="shared" si="184"/>
        <v>11</v>
      </c>
      <c r="X187" s="54">
        <v>59</v>
      </c>
      <c r="Y187" s="47">
        <f t="shared" si="137"/>
        <v>11</v>
      </c>
      <c r="Z187" s="47" t="str">
        <f t="shared" si="138"/>
        <v>65_11</v>
      </c>
      <c r="AA187" s="54">
        <v>5484</v>
      </c>
      <c r="AB187" s="5"/>
      <c r="AC187" s="47">
        <v>65</v>
      </c>
      <c r="AD187" s="47">
        <f t="shared" si="185"/>
        <v>11</v>
      </c>
      <c r="AE187" s="54">
        <v>59</v>
      </c>
      <c r="AF187" s="47">
        <f t="shared" si="139"/>
        <v>11</v>
      </c>
      <c r="AG187" s="47" t="str">
        <f t="shared" si="140"/>
        <v>65_11</v>
      </c>
      <c r="AH187" s="54">
        <v>5594</v>
      </c>
      <c r="AI187" s="5"/>
      <c r="AJ187" s="47">
        <v>65</v>
      </c>
      <c r="AK187" s="47">
        <f t="shared" si="186"/>
        <v>11</v>
      </c>
      <c r="AL187" s="54">
        <v>59</v>
      </c>
      <c r="AM187" s="47">
        <f t="shared" si="141"/>
        <v>11</v>
      </c>
      <c r="AN187" s="47" t="str">
        <f t="shared" si="142"/>
        <v>65_11</v>
      </c>
      <c r="AO187" s="54">
        <v>5706</v>
      </c>
      <c r="AP187" s="466"/>
      <c r="AQ187" s="47">
        <v>65</v>
      </c>
      <c r="AR187" s="47">
        <f t="shared" si="187"/>
        <v>11</v>
      </c>
      <c r="AS187" s="54">
        <v>59</v>
      </c>
      <c r="AT187" s="47">
        <f t="shared" si="143"/>
        <v>11</v>
      </c>
      <c r="AU187" s="47" t="str">
        <f t="shared" si="144"/>
        <v>65_11</v>
      </c>
      <c r="AV187" s="54">
        <v>5991</v>
      </c>
      <c r="AW187" s="466"/>
      <c r="AX187" s="47">
        <v>65</v>
      </c>
      <c r="AY187" s="47">
        <f t="shared" si="188"/>
        <v>11</v>
      </c>
      <c r="AZ187" s="54">
        <v>59</v>
      </c>
      <c r="BA187" s="47">
        <f t="shared" si="145"/>
        <v>11</v>
      </c>
      <c r="BB187" s="47" t="str">
        <f t="shared" si="146"/>
        <v>65_11</v>
      </c>
      <c r="BC187" s="54">
        <v>6111</v>
      </c>
      <c r="BD187" s="466"/>
      <c r="BE187" s="47">
        <v>65</v>
      </c>
      <c r="BF187" s="47">
        <f t="shared" si="189"/>
        <v>11</v>
      </c>
      <c r="BG187" s="54">
        <v>59</v>
      </c>
      <c r="BH187" s="47">
        <f t="shared" si="147"/>
        <v>11</v>
      </c>
      <c r="BI187" s="47" t="str">
        <f t="shared" si="148"/>
        <v>65_11</v>
      </c>
      <c r="BJ187" s="132">
        <v>6351</v>
      </c>
      <c r="BK187" s="132"/>
      <c r="BL187" s="47">
        <v>65</v>
      </c>
      <c r="BM187" s="47">
        <f t="shared" si="190"/>
        <v>11</v>
      </c>
      <c r="BN187" s="54">
        <v>59</v>
      </c>
      <c r="BO187" s="47">
        <f t="shared" si="149"/>
        <v>11</v>
      </c>
      <c r="BP187" s="47" t="str">
        <f t="shared" si="150"/>
        <v>65_11</v>
      </c>
      <c r="BQ187" s="612">
        <v>6351.0561536187652</v>
      </c>
      <c r="BR187" s="132"/>
      <c r="BS187" s="47">
        <v>65</v>
      </c>
      <c r="BT187" s="47">
        <f t="shared" si="191"/>
        <v>11</v>
      </c>
      <c r="BU187" s="54">
        <v>59</v>
      </c>
      <c r="BV187" s="47">
        <f t="shared" si="151"/>
        <v>11</v>
      </c>
      <c r="BW187" s="47" t="str">
        <f t="shared" si="152"/>
        <v>65_11</v>
      </c>
      <c r="BX187" s="612">
        <v>6414.5667151549533</v>
      </c>
      <c r="BY187" s="612"/>
      <c r="BZ187" s="47">
        <v>65</v>
      </c>
      <c r="CA187" s="47">
        <f t="shared" si="192"/>
        <v>11</v>
      </c>
      <c r="CB187" s="54">
        <v>59</v>
      </c>
      <c r="CC187" s="47">
        <f t="shared" si="153"/>
        <v>11</v>
      </c>
      <c r="CD187" s="47" t="str">
        <f t="shared" si="154"/>
        <v>65_11</v>
      </c>
      <c r="CE187" s="612">
        <v>6558.8944662459398</v>
      </c>
      <c r="CF187" s="132"/>
      <c r="CG187" s="47">
        <v>65</v>
      </c>
      <c r="CH187" s="47">
        <f t="shared" si="193"/>
        <v>11</v>
      </c>
      <c r="CI187" s="54">
        <v>59</v>
      </c>
      <c r="CJ187" s="47">
        <f t="shared" si="155"/>
        <v>11</v>
      </c>
      <c r="CK187" s="47" t="str">
        <f t="shared" si="156"/>
        <v>65_11</v>
      </c>
      <c r="CL187" s="132">
        <f t="shared" si="172"/>
        <v>6351.0561536187652</v>
      </c>
      <c r="CM187" s="132">
        <f t="shared" si="173"/>
        <v>6414.5667151549533</v>
      </c>
      <c r="CN187" s="132">
        <f t="shared" si="159"/>
        <v>6558.8944662459398</v>
      </c>
      <c r="CO187" s="132">
        <f t="shared" si="160"/>
        <v>6394.8387469777745</v>
      </c>
      <c r="CP187" s="42">
        <f t="shared" si="161"/>
        <v>40.992556070370348</v>
      </c>
      <c r="CQ187" s="5"/>
      <c r="CR187" s="5"/>
      <c r="CS187" s="5"/>
      <c r="CT187" s="5"/>
      <c r="CU187" s="5"/>
      <c r="CV187" s="5"/>
      <c r="CW187" s="5"/>
      <c r="CX187" s="5"/>
      <c r="CY187" s="5"/>
      <c r="CZ187" s="5"/>
      <c r="DA187" s="5"/>
      <c r="DB187" s="5"/>
      <c r="DC187" s="5"/>
      <c r="DD187" s="5"/>
      <c r="DE187" s="5"/>
      <c r="DF187" s="5"/>
      <c r="DG187" s="6"/>
    </row>
    <row r="188" spans="1:111" x14ac:dyDescent="0.25">
      <c r="A188" s="47">
        <v>65</v>
      </c>
      <c r="B188" s="54">
        <v>11</v>
      </c>
      <c r="C188" s="54">
        <v>59</v>
      </c>
      <c r="D188" s="47">
        <f t="shared" si="157"/>
        <v>11</v>
      </c>
      <c r="E188" s="47" t="str">
        <f t="shared" si="158"/>
        <v>65_11</v>
      </c>
      <c r="F188" s="54">
        <v>5215</v>
      </c>
      <c r="G188" s="1"/>
      <c r="H188" s="47">
        <v>65</v>
      </c>
      <c r="I188" s="54">
        <v>11</v>
      </c>
      <c r="J188" s="54">
        <v>59</v>
      </c>
      <c r="K188" s="47">
        <f t="shared" si="133"/>
        <v>11</v>
      </c>
      <c r="L188" s="47" t="str">
        <f t="shared" si="134"/>
        <v>65_11</v>
      </c>
      <c r="M188" s="54">
        <v>5372</v>
      </c>
      <c r="N188" s="5"/>
      <c r="O188" s="47">
        <v>65</v>
      </c>
      <c r="P188" s="54">
        <v>11</v>
      </c>
      <c r="Q188" s="54">
        <v>59</v>
      </c>
      <c r="R188" s="47">
        <f t="shared" si="135"/>
        <v>11</v>
      </c>
      <c r="S188" s="47" t="str">
        <f t="shared" si="136"/>
        <v>65_11</v>
      </c>
      <c r="T188" s="54">
        <v>5484</v>
      </c>
      <c r="U188" s="5"/>
      <c r="V188" s="47">
        <v>65</v>
      </c>
      <c r="W188" s="47">
        <f t="shared" si="184"/>
        <v>12</v>
      </c>
      <c r="X188" s="54">
        <v>60</v>
      </c>
      <c r="Y188" s="47">
        <f t="shared" si="137"/>
        <v>12</v>
      </c>
      <c r="Z188" s="47" t="str">
        <f t="shared" si="138"/>
        <v>65_12</v>
      </c>
      <c r="AA188" s="54">
        <v>5553</v>
      </c>
      <c r="AB188" s="5"/>
      <c r="AC188" s="47">
        <v>65</v>
      </c>
      <c r="AD188" s="47">
        <f t="shared" si="185"/>
        <v>12</v>
      </c>
      <c r="AE188" s="54">
        <v>60</v>
      </c>
      <c r="AF188" s="47">
        <f t="shared" si="139"/>
        <v>12</v>
      </c>
      <c r="AG188" s="47" t="str">
        <f t="shared" si="140"/>
        <v>65_12</v>
      </c>
      <c r="AH188" s="54">
        <v>5664</v>
      </c>
      <c r="AI188" s="5"/>
      <c r="AJ188" s="47">
        <v>65</v>
      </c>
      <c r="AK188" s="47">
        <f t="shared" si="186"/>
        <v>12</v>
      </c>
      <c r="AL188" s="54">
        <v>60</v>
      </c>
      <c r="AM188" s="47">
        <f t="shared" si="141"/>
        <v>12</v>
      </c>
      <c r="AN188" s="47" t="str">
        <f t="shared" si="142"/>
        <v>65_12</v>
      </c>
      <c r="AO188" s="54">
        <v>5777</v>
      </c>
      <c r="AP188" s="466"/>
      <c r="AQ188" s="47">
        <v>65</v>
      </c>
      <c r="AR188" s="47">
        <f t="shared" si="187"/>
        <v>12</v>
      </c>
      <c r="AS188" s="54">
        <v>60</v>
      </c>
      <c r="AT188" s="47">
        <f t="shared" si="143"/>
        <v>12</v>
      </c>
      <c r="AU188" s="47" t="str">
        <f t="shared" si="144"/>
        <v>65_12</v>
      </c>
      <c r="AV188" s="54">
        <v>6066</v>
      </c>
      <c r="AW188" s="466"/>
      <c r="AX188" s="47">
        <v>65</v>
      </c>
      <c r="AY188" s="47">
        <f t="shared" si="188"/>
        <v>12</v>
      </c>
      <c r="AZ188" s="54">
        <v>60</v>
      </c>
      <c r="BA188" s="47">
        <f t="shared" si="145"/>
        <v>12</v>
      </c>
      <c r="BB188" s="47" t="str">
        <f t="shared" si="146"/>
        <v>65_12</v>
      </c>
      <c r="BC188" s="54">
        <v>6187</v>
      </c>
      <c r="BD188" s="466"/>
      <c r="BE188" s="47">
        <v>65</v>
      </c>
      <c r="BF188" s="47">
        <f t="shared" si="189"/>
        <v>12</v>
      </c>
      <c r="BG188" s="54">
        <v>60</v>
      </c>
      <c r="BH188" s="47">
        <f t="shared" si="147"/>
        <v>12</v>
      </c>
      <c r="BI188" s="47" t="str">
        <f t="shared" si="148"/>
        <v>65_12</v>
      </c>
      <c r="BJ188" s="132">
        <v>6427</v>
      </c>
      <c r="BK188" s="132"/>
      <c r="BL188" s="47">
        <v>65</v>
      </c>
      <c r="BM188" s="47">
        <f t="shared" si="190"/>
        <v>12</v>
      </c>
      <c r="BN188" s="54">
        <v>60</v>
      </c>
      <c r="BO188" s="47">
        <f t="shared" si="149"/>
        <v>12</v>
      </c>
      <c r="BP188" s="47" t="str">
        <f t="shared" si="150"/>
        <v>65_12</v>
      </c>
      <c r="BQ188" s="612">
        <v>6427.3514925259524</v>
      </c>
      <c r="BR188" s="132"/>
      <c r="BS188" s="47">
        <v>65</v>
      </c>
      <c r="BT188" s="47">
        <f t="shared" si="191"/>
        <v>12</v>
      </c>
      <c r="BU188" s="54">
        <v>60</v>
      </c>
      <c r="BV188" s="47">
        <f t="shared" si="151"/>
        <v>12</v>
      </c>
      <c r="BW188" s="47" t="str">
        <f t="shared" si="152"/>
        <v>65_12</v>
      </c>
      <c r="BX188" s="612">
        <v>6491.6250074512118</v>
      </c>
      <c r="BY188" s="612"/>
      <c r="BZ188" s="47">
        <v>65</v>
      </c>
      <c r="CA188" s="47">
        <f t="shared" si="192"/>
        <v>12</v>
      </c>
      <c r="CB188" s="54">
        <v>60</v>
      </c>
      <c r="CC188" s="47">
        <f t="shared" si="153"/>
        <v>12</v>
      </c>
      <c r="CD188" s="47" t="str">
        <f t="shared" si="154"/>
        <v>65_12</v>
      </c>
      <c r="CE188" s="612">
        <v>6637.6865701188635</v>
      </c>
      <c r="CF188" s="132"/>
      <c r="CG188" s="47">
        <v>65</v>
      </c>
      <c r="CH188" s="47">
        <f t="shared" si="193"/>
        <v>12</v>
      </c>
      <c r="CI188" s="54">
        <v>60</v>
      </c>
      <c r="CJ188" s="47">
        <f t="shared" si="155"/>
        <v>12</v>
      </c>
      <c r="CK188" s="47" t="str">
        <f t="shared" si="156"/>
        <v>65_12</v>
      </c>
      <c r="CL188" s="132">
        <f t="shared" si="172"/>
        <v>6427.3514925259524</v>
      </c>
      <c r="CM188" s="132">
        <f t="shared" si="173"/>
        <v>6491.6250074512118</v>
      </c>
      <c r="CN188" s="132">
        <f t="shared" si="159"/>
        <v>6637.6865701188635</v>
      </c>
      <c r="CO188" s="132">
        <f t="shared" si="160"/>
        <v>6471.6600468775532</v>
      </c>
      <c r="CP188" s="42">
        <f t="shared" si="161"/>
        <v>41.485000300497134</v>
      </c>
      <c r="CQ188" s="5"/>
      <c r="CR188" s="5"/>
      <c r="CS188" s="5"/>
      <c r="CT188" s="5"/>
      <c r="CU188" s="5"/>
      <c r="CV188" s="5"/>
      <c r="CW188" s="5"/>
      <c r="CX188" s="5"/>
      <c r="CY188" s="5"/>
      <c r="CZ188" s="5"/>
      <c r="DA188" s="5"/>
      <c r="DB188" s="5"/>
      <c r="DC188" s="5"/>
      <c r="DD188" s="5"/>
      <c r="DE188" s="5"/>
      <c r="DF188" s="5"/>
      <c r="DG188" s="6"/>
    </row>
    <row r="189" spans="1:111" x14ac:dyDescent="0.25">
      <c r="A189" s="47">
        <v>65</v>
      </c>
      <c r="B189" s="54">
        <v>12</v>
      </c>
      <c r="C189" s="54">
        <v>60</v>
      </c>
      <c r="D189" s="47">
        <f t="shared" si="157"/>
        <v>12</v>
      </c>
      <c r="E189" s="47" t="str">
        <f t="shared" si="158"/>
        <v>65_12</v>
      </c>
      <c r="F189" s="54">
        <v>5280</v>
      </c>
      <c r="G189" s="1"/>
      <c r="H189" s="47">
        <v>65</v>
      </c>
      <c r="I189" s="54">
        <v>12</v>
      </c>
      <c r="J189" s="54">
        <v>60</v>
      </c>
      <c r="K189" s="47">
        <f t="shared" si="133"/>
        <v>12</v>
      </c>
      <c r="L189" s="47" t="str">
        <f t="shared" si="134"/>
        <v>65_12</v>
      </c>
      <c r="M189" s="54">
        <v>5439</v>
      </c>
      <c r="N189" s="5"/>
      <c r="O189" s="47">
        <v>65</v>
      </c>
      <c r="P189" s="54">
        <v>12</v>
      </c>
      <c r="Q189" s="54">
        <v>60</v>
      </c>
      <c r="R189" s="47">
        <f t="shared" si="135"/>
        <v>12</v>
      </c>
      <c r="S189" s="47" t="str">
        <f t="shared" si="136"/>
        <v>65_12</v>
      </c>
      <c r="T189" s="54">
        <v>5553</v>
      </c>
      <c r="U189" s="5"/>
      <c r="V189" s="47">
        <v>65</v>
      </c>
      <c r="W189" s="47">
        <f t="shared" si="184"/>
        <v>13</v>
      </c>
      <c r="X189" s="54">
        <v>61</v>
      </c>
      <c r="Y189" s="47">
        <f t="shared" si="137"/>
        <v>13</v>
      </c>
      <c r="Z189" s="47" t="str">
        <f t="shared" si="138"/>
        <v>65_13</v>
      </c>
      <c r="AA189" s="54">
        <v>5621</v>
      </c>
      <c r="AB189" s="5"/>
      <c r="AC189" s="47">
        <v>65</v>
      </c>
      <c r="AD189" s="47">
        <f t="shared" si="185"/>
        <v>13</v>
      </c>
      <c r="AE189" s="54">
        <v>61</v>
      </c>
      <c r="AF189" s="47">
        <f t="shared" si="139"/>
        <v>13</v>
      </c>
      <c r="AG189" s="47" t="str">
        <f t="shared" si="140"/>
        <v>65_13</v>
      </c>
      <c r="AH189" s="54">
        <v>5734</v>
      </c>
      <c r="AI189" s="5"/>
      <c r="AJ189" s="47">
        <v>65</v>
      </c>
      <c r="AK189" s="47">
        <f t="shared" si="186"/>
        <v>13</v>
      </c>
      <c r="AL189" s="54">
        <v>61</v>
      </c>
      <c r="AM189" s="47">
        <f t="shared" si="141"/>
        <v>13</v>
      </c>
      <c r="AN189" s="47" t="str">
        <f t="shared" si="142"/>
        <v>65_13</v>
      </c>
      <c r="AO189" s="54">
        <v>5848</v>
      </c>
      <c r="AP189" s="466"/>
      <c r="AQ189" s="47">
        <v>65</v>
      </c>
      <c r="AR189" s="47">
        <f t="shared" si="187"/>
        <v>13</v>
      </c>
      <c r="AS189" s="54">
        <v>61</v>
      </c>
      <c r="AT189" s="47">
        <f t="shared" si="143"/>
        <v>13</v>
      </c>
      <c r="AU189" s="47" t="str">
        <f t="shared" si="144"/>
        <v>65_13</v>
      </c>
      <c r="AV189" s="54">
        <v>6141</v>
      </c>
      <c r="AW189" s="466"/>
      <c r="AX189" s="47">
        <v>65</v>
      </c>
      <c r="AY189" s="47">
        <f t="shared" si="188"/>
        <v>13</v>
      </c>
      <c r="AZ189" s="54">
        <v>61</v>
      </c>
      <c r="BA189" s="47">
        <f t="shared" si="145"/>
        <v>13</v>
      </c>
      <c r="BB189" s="47" t="str">
        <f t="shared" si="146"/>
        <v>65_13</v>
      </c>
      <c r="BC189" s="54">
        <v>6264</v>
      </c>
      <c r="BD189" s="466"/>
      <c r="BE189" s="47">
        <v>65</v>
      </c>
      <c r="BF189" s="47">
        <f t="shared" si="189"/>
        <v>13</v>
      </c>
      <c r="BG189" s="54">
        <v>61</v>
      </c>
      <c r="BH189" s="47">
        <f t="shared" si="147"/>
        <v>13</v>
      </c>
      <c r="BI189" s="47" t="str">
        <f t="shared" si="148"/>
        <v>65_13</v>
      </c>
      <c r="BJ189" s="132">
        <v>6504</v>
      </c>
      <c r="BK189" s="132"/>
      <c r="BL189" s="47">
        <v>65</v>
      </c>
      <c r="BM189" s="47">
        <f t="shared" si="190"/>
        <v>13</v>
      </c>
      <c r="BN189" s="54">
        <v>61</v>
      </c>
      <c r="BO189" s="47">
        <f t="shared" si="149"/>
        <v>13</v>
      </c>
      <c r="BP189" s="47" t="str">
        <f t="shared" si="150"/>
        <v>65_13</v>
      </c>
      <c r="BQ189" s="612">
        <v>6503.6468314331323</v>
      </c>
      <c r="BR189" s="132"/>
      <c r="BS189" s="47">
        <v>65</v>
      </c>
      <c r="BT189" s="47">
        <f t="shared" si="191"/>
        <v>13</v>
      </c>
      <c r="BU189" s="54">
        <v>61</v>
      </c>
      <c r="BV189" s="47">
        <f t="shared" si="151"/>
        <v>13</v>
      </c>
      <c r="BW189" s="47" t="str">
        <f t="shared" si="152"/>
        <v>65_13</v>
      </c>
      <c r="BX189" s="612">
        <v>6568.6832997474639</v>
      </c>
      <c r="BY189" s="612"/>
      <c r="BZ189" s="47">
        <v>65</v>
      </c>
      <c r="CA189" s="47">
        <f t="shared" si="192"/>
        <v>13</v>
      </c>
      <c r="CB189" s="54">
        <v>61</v>
      </c>
      <c r="CC189" s="47">
        <f t="shared" si="153"/>
        <v>13</v>
      </c>
      <c r="CD189" s="47" t="str">
        <f t="shared" si="154"/>
        <v>65_13</v>
      </c>
      <c r="CE189" s="612">
        <v>6716.4786739917818</v>
      </c>
      <c r="CF189" s="132"/>
      <c r="CG189" s="47">
        <v>65</v>
      </c>
      <c r="CH189" s="47">
        <f t="shared" si="193"/>
        <v>13</v>
      </c>
      <c r="CI189" s="54">
        <v>61</v>
      </c>
      <c r="CJ189" s="47">
        <f t="shared" si="155"/>
        <v>13</v>
      </c>
      <c r="CK189" s="47" t="str">
        <f t="shared" si="156"/>
        <v>65_13</v>
      </c>
      <c r="CL189" s="132">
        <f t="shared" si="172"/>
        <v>6503.6468314331323</v>
      </c>
      <c r="CM189" s="132">
        <f t="shared" si="173"/>
        <v>6568.6832997474639</v>
      </c>
      <c r="CN189" s="132">
        <f t="shared" si="159"/>
        <v>6716.4786739917818</v>
      </c>
      <c r="CO189" s="132">
        <f t="shared" si="160"/>
        <v>6548.4813467773247</v>
      </c>
      <c r="CP189" s="42">
        <f t="shared" si="161"/>
        <v>41.977444530623877</v>
      </c>
      <c r="CQ189" s="5"/>
      <c r="CR189" s="5"/>
      <c r="CS189" s="5"/>
      <c r="CT189" s="5"/>
      <c r="CU189" s="5"/>
      <c r="CV189" s="5"/>
      <c r="CW189" s="5"/>
      <c r="CX189" s="5"/>
      <c r="CY189" s="5"/>
      <c r="CZ189" s="5"/>
      <c r="DA189" s="5"/>
      <c r="DB189" s="5"/>
      <c r="DC189" s="5"/>
      <c r="DD189" s="5"/>
      <c r="DE189" s="5"/>
      <c r="DF189" s="5"/>
      <c r="DG189" s="6"/>
    </row>
    <row r="190" spans="1:111" x14ac:dyDescent="0.25">
      <c r="A190" s="47">
        <v>69</v>
      </c>
      <c r="B190" s="54">
        <v>0</v>
      </c>
      <c r="C190" s="54">
        <v>42</v>
      </c>
      <c r="D190" s="47">
        <f t="shared" si="157"/>
        <v>0</v>
      </c>
      <c r="E190" s="47" t="str">
        <f t="shared" si="158"/>
        <v>69_0</v>
      </c>
      <c r="F190" s="54">
        <v>4084</v>
      </c>
      <c r="G190" s="1"/>
      <c r="H190" s="47">
        <v>69</v>
      </c>
      <c r="I190" s="54">
        <v>0</v>
      </c>
      <c r="J190" s="54">
        <v>42</v>
      </c>
      <c r="K190" s="47">
        <f t="shared" si="133"/>
        <v>0</v>
      </c>
      <c r="L190" s="47" t="str">
        <f t="shared" si="134"/>
        <v>69_0</v>
      </c>
      <c r="M190" s="54">
        <v>4206</v>
      </c>
      <c r="N190" s="5"/>
      <c r="O190" s="47">
        <v>69</v>
      </c>
      <c r="P190" s="54">
        <v>0</v>
      </c>
      <c r="Q190" s="54">
        <v>42</v>
      </c>
      <c r="R190" s="47">
        <f t="shared" si="135"/>
        <v>0</v>
      </c>
      <c r="S190" s="47" t="str">
        <f t="shared" si="136"/>
        <v>69_0</v>
      </c>
      <c r="T190" s="54">
        <v>4295</v>
      </c>
      <c r="U190" s="5"/>
      <c r="V190" s="47">
        <v>69</v>
      </c>
      <c r="W190" s="54">
        <v>0</v>
      </c>
      <c r="X190" s="54">
        <v>42</v>
      </c>
      <c r="Y190" s="47">
        <f t="shared" si="137"/>
        <v>0</v>
      </c>
      <c r="Z190" s="47" t="str">
        <f t="shared" si="138"/>
        <v>69_0</v>
      </c>
      <c r="AA190" s="54">
        <v>4295</v>
      </c>
      <c r="AB190" s="5"/>
      <c r="AC190" s="47">
        <v>69</v>
      </c>
      <c r="AD190" s="54">
        <v>0</v>
      </c>
      <c r="AE190" s="54">
        <v>42</v>
      </c>
      <c r="AF190" s="47">
        <f t="shared" si="139"/>
        <v>0</v>
      </c>
      <c r="AG190" s="47" t="str">
        <f t="shared" si="140"/>
        <v>69_0</v>
      </c>
      <c r="AH190" s="54">
        <v>4381</v>
      </c>
      <c r="AI190" s="5"/>
      <c r="AJ190" s="47">
        <v>69</v>
      </c>
      <c r="AK190" s="54">
        <v>0</v>
      </c>
      <c r="AL190" s="54">
        <v>42</v>
      </c>
      <c r="AM190" s="47">
        <f t="shared" si="141"/>
        <v>0</v>
      </c>
      <c r="AN190" s="47" t="str">
        <f t="shared" si="142"/>
        <v>69_0</v>
      </c>
      <c r="AO190" s="54">
        <v>4468</v>
      </c>
      <c r="AP190" s="466"/>
      <c r="AQ190" s="47">
        <v>69</v>
      </c>
      <c r="AR190" s="54">
        <v>0</v>
      </c>
      <c r="AS190" s="54">
        <v>42</v>
      </c>
      <c r="AT190" s="47">
        <f t="shared" si="143"/>
        <v>0</v>
      </c>
      <c r="AU190" s="47" t="str">
        <f t="shared" si="144"/>
        <v>69_0</v>
      </c>
      <c r="AV190" s="54">
        <v>4692</v>
      </c>
      <c r="AW190" s="466"/>
      <c r="AX190" s="47">
        <v>69</v>
      </c>
      <c r="AY190" s="54">
        <v>0</v>
      </c>
      <c r="AZ190" s="54">
        <v>42</v>
      </c>
      <c r="BA190" s="47">
        <f t="shared" si="145"/>
        <v>0</v>
      </c>
      <c r="BB190" s="47" t="str">
        <f t="shared" si="146"/>
        <v>69_0</v>
      </c>
      <c r="BC190" s="54">
        <v>4785</v>
      </c>
      <c r="BD190" s="466"/>
      <c r="BE190" s="47">
        <v>69</v>
      </c>
      <c r="BF190" s="54">
        <v>0</v>
      </c>
      <c r="BG190" s="54">
        <v>42</v>
      </c>
      <c r="BH190" s="47">
        <f t="shared" si="147"/>
        <v>0</v>
      </c>
      <c r="BI190" s="47" t="str">
        <f t="shared" si="148"/>
        <v>69_0</v>
      </c>
      <c r="BJ190" s="132">
        <v>4977</v>
      </c>
      <c r="BK190" s="132"/>
      <c r="BL190" s="47">
        <v>69</v>
      </c>
      <c r="BM190" s="54">
        <v>0</v>
      </c>
      <c r="BN190" s="54">
        <v>42</v>
      </c>
      <c r="BO190" s="47">
        <f t="shared" si="149"/>
        <v>0</v>
      </c>
      <c r="BP190" s="47" t="str">
        <f t="shared" si="150"/>
        <v>69_0</v>
      </c>
      <c r="BQ190" s="612">
        <v>4976.8475696583773</v>
      </c>
      <c r="BR190" s="132"/>
      <c r="BS190" s="47">
        <v>69</v>
      </c>
      <c r="BT190" s="54">
        <v>0</v>
      </c>
      <c r="BU190" s="54">
        <v>42</v>
      </c>
      <c r="BV190" s="47">
        <f t="shared" si="151"/>
        <v>0</v>
      </c>
      <c r="BW190" s="47" t="str">
        <f t="shared" si="152"/>
        <v>69_0</v>
      </c>
      <c r="BX190" s="612">
        <v>5026.616045354961</v>
      </c>
      <c r="BY190" s="612"/>
      <c r="BZ190" s="47">
        <v>69</v>
      </c>
      <c r="CA190" s="54">
        <v>0</v>
      </c>
      <c r="CB190" s="54">
        <v>42</v>
      </c>
      <c r="CC190" s="47">
        <f t="shared" si="153"/>
        <v>0</v>
      </c>
      <c r="CD190" s="47" t="str">
        <f t="shared" si="154"/>
        <v>69_0</v>
      </c>
      <c r="CE190" s="612">
        <v>5139.7149063754478</v>
      </c>
      <c r="CF190" s="132"/>
      <c r="CG190" s="47">
        <v>69</v>
      </c>
      <c r="CH190" s="54">
        <v>0</v>
      </c>
      <c r="CI190" s="54">
        <v>42</v>
      </c>
      <c r="CJ190" s="47">
        <f t="shared" si="155"/>
        <v>0</v>
      </c>
      <c r="CK190" s="47" t="str">
        <f t="shared" si="156"/>
        <v>69_0</v>
      </c>
      <c r="CL190" s="132">
        <f t="shared" si="172"/>
        <v>4976.8475696583773</v>
      </c>
      <c r="CM190" s="132">
        <f t="shared" si="173"/>
        <v>5026.616045354961</v>
      </c>
      <c r="CN190" s="132">
        <f t="shared" si="159"/>
        <v>5139.7149063754478</v>
      </c>
      <c r="CO190" s="132">
        <f t="shared" si="160"/>
        <v>5011.156712591709</v>
      </c>
      <c r="CP190" s="42">
        <f t="shared" si="161"/>
        <v>32.122799439690439</v>
      </c>
      <c r="CQ190" s="5"/>
      <c r="CR190" s="5"/>
      <c r="CS190" s="5"/>
      <c r="CT190" s="5"/>
      <c r="CU190" s="5"/>
      <c r="CV190" s="5"/>
      <c r="CW190" s="5"/>
      <c r="CX190" s="5"/>
      <c r="CY190" s="5"/>
      <c r="CZ190" s="5"/>
      <c r="DA190" s="5"/>
      <c r="DB190" s="5"/>
      <c r="DC190" s="5"/>
      <c r="DD190" s="5"/>
      <c r="DE190" s="5"/>
      <c r="DF190" s="5"/>
      <c r="DG190" s="6"/>
    </row>
    <row r="191" spans="1:111" x14ac:dyDescent="0.25">
      <c r="A191" s="47">
        <v>69</v>
      </c>
      <c r="B191" s="54">
        <v>1</v>
      </c>
      <c r="C191" s="54">
        <v>44</v>
      </c>
      <c r="D191" s="47">
        <f t="shared" si="157"/>
        <v>1</v>
      </c>
      <c r="E191" s="47" t="str">
        <f t="shared" si="158"/>
        <v>69_1</v>
      </c>
      <c r="F191" s="54">
        <v>4227</v>
      </c>
      <c r="G191" s="1"/>
      <c r="H191" s="47">
        <v>69</v>
      </c>
      <c r="I191" s="54">
        <v>1</v>
      </c>
      <c r="J191" s="54">
        <v>44</v>
      </c>
      <c r="K191" s="47">
        <f t="shared" si="133"/>
        <v>1</v>
      </c>
      <c r="L191" s="47" t="str">
        <f t="shared" si="134"/>
        <v>69_1</v>
      </c>
      <c r="M191" s="54">
        <v>4353</v>
      </c>
      <c r="N191" s="73"/>
      <c r="O191" s="47">
        <v>69</v>
      </c>
      <c r="P191" s="54">
        <v>1</v>
      </c>
      <c r="Q191" s="54">
        <v>44</v>
      </c>
      <c r="R191" s="47">
        <f t="shared" si="135"/>
        <v>1</v>
      </c>
      <c r="S191" s="47" t="str">
        <f t="shared" si="136"/>
        <v>69_1</v>
      </c>
      <c r="T191" s="54">
        <v>4445</v>
      </c>
      <c r="U191" s="5"/>
      <c r="V191" s="47">
        <v>69</v>
      </c>
      <c r="W191" s="54">
        <v>1</v>
      </c>
      <c r="X191" s="54">
        <v>44</v>
      </c>
      <c r="Y191" s="47">
        <f t="shared" si="137"/>
        <v>1</v>
      </c>
      <c r="Z191" s="47" t="str">
        <f t="shared" si="138"/>
        <v>69_1</v>
      </c>
      <c r="AA191" s="54">
        <v>4445</v>
      </c>
      <c r="AB191" s="5"/>
      <c r="AC191" s="47">
        <v>69</v>
      </c>
      <c r="AD191" s="54">
        <v>1</v>
      </c>
      <c r="AE191" s="54">
        <v>44</v>
      </c>
      <c r="AF191" s="47">
        <f t="shared" si="139"/>
        <v>1</v>
      </c>
      <c r="AG191" s="47" t="str">
        <f t="shared" si="140"/>
        <v>69_1</v>
      </c>
      <c r="AH191" s="54">
        <v>4534</v>
      </c>
      <c r="AI191" s="73"/>
      <c r="AJ191" s="47">
        <v>69</v>
      </c>
      <c r="AK191" s="54">
        <v>1</v>
      </c>
      <c r="AL191" s="54">
        <v>44</v>
      </c>
      <c r="AM191" s="47">
        <f t="shared" si="141"/>
        <v>1</v>
      </c>
      <c r="AN191" s="47" t="str">
        <f t="shared" si="142"/>
        <v>69_1</v>
      </c>
      <c r="AO191" s="54">
        <v>4624</v>
      </c>
      <c r="AP191" s="466"/>
      <c r="AQ191" s="47">
        <v>69</v>
      </c>
      <c r="AR191" s="54">
        <v>1</v>
      </c>
      <c r="AS191" s="54">
        <v>44</v>
      </c>
      <c r="AT191" s="47">
        <f t="shared" si="143"/>
        <v>1</v>
      </c>
      <c r="AU191" s="47" t="str">
        <f t="shared" si="144"/>
        <v>69_1</v>
      </c>
      <c r="AV191" s="54">
        <v>4856</v>
      </c>
      <c r="AW191" s="466"/>
      <c r="AX191" s="47">
        <v>69</v>
      </c>
      <c r="AY191" s="54">
        <v>1</v>
      </c>
      <c r="AZ191" s="54">
        <v>44</v>
      </c>
      <c r="BA191" s="47">
        <f t="shared" si="145"/>
        <v>1</v>
      </c>
      <c r="BB191" s="47" t="str">
        <f t="shared" si="146"/>
        <v>69_1</v>
      </c>
      <c r="BC191" s="54">
        <v>4953</v>
      </c>
      <c r="BD191" s="466"/>
      <c r="BE191" s="47">
        <v>69</v>
      </c>
      <c r="BF191" s="54">
        <v>1</v>
      </c>
      <c r="BG191" s="54">
        <v>44</v>
      </c>
      <c r="BH191" s="47">
        <f t="shared" si="147"/>
        <v>1</v>
      </c>
      <c r="BI191" s="47" t="str">
        <f t="shared" si="148"/>
        <v>69_1</v>
      </c>
      <c r="BJ191" s="132">
        <v>5151</v>
      </c>
      <c r="BK191" s="132"/>
      <c r="BL191" s="47">
        <v>69</v>
      </c>
      <c r="BM191" s="54">
        <v>1</v>
      </c>
      <c r="BN191" s="54">
        <v>44</v>
      </c>
      <c r="BO191" s="47">
        <f t="shared" si="149"/>
        <v>1</v>
      </c>
      <c r="BP191" s="47" t="str">
        <f t="shared" si="150"/>
        <v>69_1</v>
      </c>
      <c r="BQ191" s="612">
        <v>5150.9230867163833</v>
      </c>
      <c r="BR191" s="132"/>
      <c r="BS191" s="47">
        <v>69</v>
      </c>
      <c r="BT191" s="54">
        <v>1</v>
      </c>
      <c r="BU191" s="54">
        <v>44</v>
      </c>
      <c r="BV191" s="47">
        <f t="shared" si="151"/>
        <v>1</v>
      </c>
      <c r="BW191" s="47" t="str">
        <f t="shared" si="152"/>
        <v>69_1</v>
      </c>
      <c r="BX191" s="612">
        <v>5202.432317583547</v>
      </c>
      <c r="BY191" s="612"/>
      <c r="BZ191" s="47">
        <v>69</v>
      </c>
      <c r="CA191" s="54">
        <v>1</v>
      </c>
      <c r="CB191" s="54">
        <v>44</v>
      </c>
      <c r="CC191" s="47">
        <f t="shared" si="153"/>
        <v>1</v>
      </c>
      <c r="CD191" s="47" t="str">
        <f t="shared" si="154"/>
        <v>69_1</v>
      </c>
      <c r="CE191" s="612">
        <v>5319.4870447291769</v>
      </c>
      <c r="CF191" s="132"/>
      <c r="CG191" s="47">
        <v>69</v>
      </c>
      <c r="CH191" s="54">
        <v>1</v>
      </c>
      <c r="CI191" s="54">
        <v>44</v>
      </c>
      <c r="CJ191" s="47">
        <f t="shared" si="155"/>
        <v>1</v>
      </c>
      <c r="CK191" s="47" t="str">
        <f t="shared" si="156"/>
        <v>69_1</v>
      </c>
      <c r="CL191" s="132">
        <f t="shared" si="172"/>
        <v>5150.9230867163833</v>
      </c>
      <c r="CM191" s="132">
        <f t="shared" si="173"/>
        <v>5202.432317583547</v>
      </c>
      <c r="CN191" s="132">
        <f t="shared" si="159"/>
        <v>5319.4870447291769</v>
      </c>
      <c r="CO191" s="132">
        <f t="shared" si="160"/>
        <v>5186.4322627454349</v>
      </c>
      <c r="CP191" s="42">
        <f t="shared" si="161"/>
        <v>33.246360658624582</v>
      </c>
      <c r="CQ191" s="5"/>
      <c r="CR191" s="5"/>
      <c r="CS191" s="5"/>
      <c r="CT191" s="5"/>
      <c r="CU191" s="5"/>
      <c r="CV191" s="5"/>
      <c r="CW191" s="5"/>
      <c r="CX191" s="5"/>
      <c r="CY191" s="5"/>
      <c r="CZ191" s="5"/>
      <c r="DA191" s="5"/>
      <c r="DB191" s="5"/>
      <c r="DC191" s="5"/>
      <c r="DD191" s="5"/>
      <c r="DE191" s="5"/>
      <c r="DF191" s="5"/>
      <c r="DG191" s="6"/>
    </row>
    <row r="192" spans="1:111" x14ac:dyDescent="0.25">
      <c r="A192" s="47">
        <v>69</v>
      </c>
      <c r="B192" s="54">
        <v>2</v>
      </c>
      <c r="C192" s="54">
        <v>46</v>
      </c>
      <c r="D192" s="47">
        <f t="shared" si="157"/>
        <v>2</v>
      </c>
      <c r="E192" s="47" t="str">
        <f t="shared" si="158"/>
        <v>69_2</v>
      </c>
      <c r="F192" s="54">
        <v>4355</v>
      </c>
      <c r="G192" s="1"/>
      <c r="H192" s="47">
        <v>69</v>
      </c>
      <c r="I192" s="54">
        <v>2</v>
      </c>
      <c r="J192" s="54">
        <v>46</v>
      </c>
      <c r="K192" s="47">
        <f t="shared" si="133"/>
        <v>2</v>
      </c>
      <c r="L192" s="47" t="str">
        <f t="shared" si="134"/>
        <v>69_2</v>
      </c>
      <c r="M192" s="54">
        <v>4485</v>
      </c>
      <c r="N192" s="74"/>
      <c r="O192" s="47">
        <v>69</v>
      </c>
      <c r="P192" s="54">
        <v>2</v>
      </c>
      <c r="Q192" s="54">
        <v>46</v>
      </c>
      <c r="R192" s="47">
        <f t="shared" si="135"/>
        <v>2</v>
      </c>
      <c r="S192" s="47" t="str">
        <f t="shared" si="136"/>
        <v>69_2</v>
      </c>
      <c r="T192" s="54">
        <v>4580</v>
      </c>
      <c r="U192" s="5"/>
      <c r="V192" s="47">
        <v>69</v>
      </c>
      <c r="W192" s="54">
        <v>2</v>
      </c>
      <c r="X192" s="54">
        <v>46</v>
      </c>
      <c r="Y192" s="47">
        <f t="shared" si="137"/>
        <v>2</v>
      </c>
      <c r="Z192" s="47" t="str">
        <f t="shared" si="138"/>
        <v>69_2</v>
      </c>
      <c r="AA192" s="54">
        <v>4580</v>
      </c>
      <c r="AB192" s="5"/>
      <c r="AC192" s="47">
        <v>69</v>
      </c>
      <c r="AD192" s="54">
        <v>2</v>
      </c>
      <c r="AE192" s="54">
        <v>46</v>
      </c>
      <c r="AF192" s="47">
        <f t="shared" si="139"/>
        <v>2</v>
      </c>
      <c r="AG192" s="47" t="str">
        <f t="shared" si="140"/>
        <v>69_2</v>
      </c>
      <c r="AH192" s="54">
        <v>4671</v>
      </c>
      <c r="AI192" s="74"/>
      <c r="AJ192" s="47">
        <v>69</v>
      </c>
      <c r="AK192" s="54">
        <v>2</v>
      </c>
      <c r="AL192" s="54">
        <v>46</v>
      </c>
      <c r="AM192" s="47">
        <f t="shared" si="141"/>
        <v>2</v>
      </c>
      <c r="AN192" s="47" t="str">
        <f t="shared" si="142"/>
        <v>69_2</v>
      </c>
      <c r="AO192" s="54">
        <v>4765</v>
      </c>
      <c r="AP192" s="466"/>
      <c r="AQ192" s="47">
        <v>69</v>
      </c>
      <c r="AR192" s="54">
        <v>2</v>
      </c>
      <c r="AS192" s="54">
        <v>46</v>
      </c>
      <c r="AT192" s="47">
        <f t="shared" si="143"/>
        <v>2</v>
      </c>
      <c r="AU192" s="47" t="str">
        <f t="shared" si="144"/>
        <v>69_2</v>
      </c>
      <c r="AV192" s="54">
        <v>5003</v>
      </c>
      <c r="AW192" s="466"/>
      <c r="AX192" s="47">
        <v>69</v>
      </c>
      <c r="AY192" s="54">
        <v>2</v>
      </c>
      <c r="AZ192" s="54">
        <v>46</v>
      </c>
      <c r="BA192" s="47">
        <f t="shared" si="145"/>
        <v>2</v>
      </c>
      <c r="BB192" s="47" t="str">
        <f t="shared" si="146"/>
        <v>69_2</v>
      </c>
      <c r="BC192" s="54">
        <v>5103</v>
      </c>
      <c r="BD192" s="466"/>
      <c r="BE192" s="47">
        <v>69</v>
      </c>
      <c r="BF192" s="54">
        <v>2</v>
      </c>
      <c r="BG192" s="54">
        <v>46</v>
      </c>
      <c r="BH192" s="47">
        <f t="shared" si="147"/>
        <v>2</v>
      </c>
      <c r="BI192" s="47" t="str">
        <f t="shared" si="148"/>
        <v>69_2</v>
      </c>
      <c r="BJ192" s="132">
        <v>5307</v>
      </c>
      <c r="BK192" s="132"/>
      <c r="BL192" s="47">
        <v>69</v>
      </c>
      <c r="BM192" s="54">
        <v>2</v>
      </c>
      <c r="BN192" s="54">
        <v>46</v>
      </c>
      <c r="BO192" s="47">
        <f t="shared" si="149"/>
        <v>2</v>
      </c>
      <c r="BP192" s="47" t="str">
        <f t="shared" si="150"/>
        <v>69_2</v>
      </c>
      <c r="BQ192" s="612">
        <v>5306.9251894350336</v>
      </c>
      <c r="BR192" s="132"/>
      <c r="BS192" s="47">
        <v>69</v>
      </c>
      <c r="BT192" s="54">
        <v>2</v>
      </c>
      <c r="BU192" s="54">
        <v>46</v>
      </c>
      <c r="BV192" s="47">
        <f t="shared" si="151"/>
        <v>2</v>
      </c>
      <c r="BW192" s="47" t="str">
        <f t="shared" si="152"/>
        <v>69_2</v>
      </c>
      <c r="BX192" s="612">
        <v>5359.9944413293842</v>
      </c>
      <c r="BY192" s="612"/>
      <c r="BZ192" s="47">
        <v>69</v>
      </c>
      <c r="CA192" s="54">
        <v>2</v>
      </c>
      <c r="CB192" s="54">
        <v>46</v>
      </c>
      <c r="CC192" s="47">
        <f t="shared" si="153"/>
        <v>2</v>
      </c>
      <c r="CD192" s="47" t="str">
        <f t="shared" si="154"/>
        <v>69_2</v>
      </c>
      <c r="CE192" s="612">
        <v>5480.5943162592948</v>
      </c>
      <c r="CF192" s="132"/>
      <c r="CG192" s="47">
        <v>69</v>
      </c>
      <c r="CH192" s="54">
        <v>2</v>
      </c>
      <c r="CI192" s="54">
        <v>46</v>
      </c>
      <c r="CJ192" s="47">
        <f t="shared" si="155"/>
        <v>2</v>
      </c>
      <c r="CK192" s="47" t="str">
        <f t="shared" si="156"/>
        <v>69_2</v>
      </c>
      <c r="CL192" s="132">
        <f t="shared" si="172"/>
        <v>5306.9251894350336</v>
      </c>
      <c r="CM192" s="132">
        <f t="shared" si="173"/>
        <v>5359.9944413293842</v>
      </c>
      <c r="CN192" s="132">
        <f t="shared" si="159"/>
        <v>5480.5943162592948</v>
      </c>
      <c r="CO192" s="132">
        <f t="shared" si="160"/>
        <v>5343.5098049597018</v>
      </c>
      <c r="CP192" s="42">
        <f t="shared" si="161"/>
        <v>34.253267980510905</v>
      </c>
      <c r="CQ192" s="5"/>
      <c r="CR192" s="5"/>
      <c r="CS192" s="5"/>
      <c r="CT192" s="5"/>
      <c r="CU192" s="5"/>
      <c r="CV192" s="5"/>
      <c r="CW192" s="5"/>
      <c r="CX192" s="5"/>
      <c r="CY192" s="5"/>
      <c r="CZ192" s="5"/>
      <c r="DA192" s="5"/>
      <c r="DB192" s="5"/>
      <c r="DC192" s="5"/>
      <c r="DD192" s="5"/>
      <c r="DE192" s="5"/>
      <c r="DF192" s="5"/>
      <c r="DG192" s="6"/>
    </row>
    <row r="193" spans="1:111" x14ac:dyDescent="0.25">
      <c r="A193" s="47">
        <v>69</v>
      </c>
      <c r="B193" s="54">
        <v>3</v>
      </c>
      <c r="C193" s="54">
        <v>48</v>
      </c>
      <c r="D193" s="47">
        <f t="shared" si="157"/>
        <v>3</v>
      </c>
      <c r="E193" s="47" t="str">
        <f t="shared" si="158"/>
        <v>69_3</v>
      </c>
      <c r="F193" s="54">
        <v>4486</v>
      </c>
      <c r="G193" s="1"/>
      <c r="H193" s="47">
        <v>69</v>
      </c>
      <c r="I193" s="54">
        <v>3</v>
      </c>
      <c r="J193" s="54">
        <v>48</v>
      </c>
      <c r="K193" s="47">
        <f t="shared" si="133"/>
        <v>3</v>
      </c>
      <c r="L193" s="47" t="str">
        <f t="shared" si="134"/>
        <v>69_3</v>
      </c>
      <c r="M193" s="54">
        <v>4620</v>
      </c>
      <c r="N193" s="74"/>
      <c r="O193" s="47">
        <v>69</v>
      </c>
      <c r="P193" s="54">
        <v>3</v>
      </c>
      <c r="Q193" s="54">
        <v>48</v>
      </c>
      <c r="R193" s="47">
        <f t="shared" si="135"/>
        <v>3</v>
      </c>
      <c r="S193" s="47" t="str">
        <f t="shared" si="136"/>
        <v>69_3</v>
      </c>
      <c r="T193" s="54">
        <v>4717</v>
      </c>
      <c r="U193" s="5"/>
      <c r="V193" s="47">
        <v>69</v>
      </c>
      <c r="W193" s="54">
        <v>3</v>
      </c>
      <c r="X193" s="54">
        <v>48</v>
      </c>
      <c r="Y193" s="47">
        <f t="shared" si="137"/>
        <v>3</v>
      </c>
      <c r="Z193" s="47" t="str">
        <f t="shared" si="138"/>
        <v>69_3</v>
      </c>
      <c r="AA193" s="54">
        <v>4717</v>
      </c>
      <c r="AB193" s="5"/>
      <c r="AC193" s="47">
        <v>69</v>
      </c>
      <c r="AD193" s="54">
        <v>3</v>
      </c>
      <c r="AE193" s="54">
        <v>48</v>
      </c>
      <c r="AF193" s="47">
        <f t="shared" si="139"/>
        <v>3</v>
      </c>
      <c r="AG193" s="47" t="str">
        <f t="shared" si="140"/>
        <v>69_3</v>
      </c>
      <c r="AH193" s="54">
        <v>4812</v>
      </c>
      <c r="AI193" s="74"/>
      <c r="AJ193" s="47">
        <v>69</v>
      </c>
      <c r="AK193" s="54">
        <v>3</v>
      </c>
      <c r="AL193" s="54">
        <v>48</v>
      </c>
      <c r="AM193" s="47">
        <f t="shared" si="141"/>
        <v>3</v>
      </c>
      <c r="AN193" s="47" t="str">
        <f t="shared" si="142"/>
        <v>69_3</v>
      </c>
      <c r="AO193" s="54">
        <v>4908</v>
      </c>
      <c r="AP193" s="466"/>
      <c r="AQ193" s="47">
        <v>69</v>
      </c>
      <c r="AR193" s="54">
        <v>3</v>
      </c>
      <c r="AS193" s="54">
        <v>48</v>
      </c>
      <c r="AT193" s="47">
        <f t="shared" si="143"/>
        <v>3</v>
      </c>
      <c r="AU193" s="47" t="str">
        <f t="shared" si="144"/>
        <v>69_3</v>
      </c>
      <c r="AV193" s="54">
        <v>5153</v>
      </c>
      <c r="AW193" s="466"/>
      <c r="AX193" s="47">
        <v>69</v>
      </c>
      <c r="AY193" s="54">
        <v>3</v>
      </c>
      <c r="AZ193" s="54">
        <v>48</v>
      </c>
      <c r="BA193" s="47">
        <f t="shared" si="145"/>
        <v>3</v>
      </c>
      <c r="BB193" s="47" t="str">
        <f t="shared" si="146"/>
        <v>69_3</v>
      </c>
      <c r="BC193" s="54">
        <v>5257</v>
      </c>
      <c r="BD193" s="466"/>
      <c r="BE193" s="47">
        <v>69</v>
      </c>
      <c r="BF193" s="54">
        <v>3</v>
      </c>
      <c r="BG193" s="54">
        <v>48</v>
      </c>
      <c r="BH193" s="47">
        <f t="shared" si="147"/>
        <v>3</v>
      </c>
      <c r="BI193" s="47" t="str">
        <f t="shared" si="148"/>
        <v>69_3</v>
      </c>
      <c r="BJ193" s="132">
        <v>5467</v>
      </c>
      <c r="BK193" s="132"/>
      <c r="BL193" s="47">
        <v>69</v>
      </c>
      <c r="BM193" s="54">
        <v>3</v>
      </c>
      <c r="BN193" s="54">
        <v>48</v>
      </c>
      <c r="BO193" s="47">
        <f t="shared" si="149"/>
        <v>3</v>
      </c>
      <c r="BP193" s="47" t="str">
        <f t="shared" si="150"/>
        <v>69_3</v>
      </c>
      <c r="BQ193" s="612">
        <v>5466.8102921726568</v>
      </c>
      <c r="BR193" s="132"/>
      <c r="BS193" s="47">
        <v>69</v>
      </c>
      <c r="BT193" s="54">
        <v>3</v>
      </c>
      <c r="BU193" s="54">
        <v>48</v>
      </c>
      <c r="BV193" s="47">
        <f t="shared" si="151"/>
        <v>3</v>
      </c>
      <c r="BW193" s="47" t="str">
        <f t="shared" si="152"/>
        <v>69_3</v>
      </c>
      <c r="BX193" s="612">
        <v>5521.4783950943838</v>
      </c>
      <c r="BY193" s="612"/>
      <c r="BZ193" s="47">
        <v>69</v>
      </c>
      <c r="CA193" s="54">
        <v>3</v>
      </c>
      <c r="CB193" s="54">
        <v>48</v>
      </c>
      <c r="CC193" s="47">
        <f t="shared" si="153"/>
        <v>3</v>
      </c>
      <c r="CD193" s="47" t="str">
        <f t="shared" si="154"/>
        <v>69_3</v>
      </c>
      <c r="CE193" s="612">
        <v>5645.711658984007</v>
      </c>
      <c r="CF193" s="132"/>
      <c r="CG193" s="47">
        <v>69</v>
      </c>
      <c r="CH193" s="54">
        <v>3</v>
      </c>
      <c r="CI193" s="54">
        <v>48</v>
      </c>
      <c r="CJ193" s="47">
        <f t="shared" si="155"/>
        <v>3</v>
      </c>
      <c r="CK193" s="47" t="str">
        <f t="shared" si="156"/>
        <v>69_3</v>
      </c>
      <c r="CL193" s="132">
        <f t="shared" si="172"/>
        <v>5466.8102921726568</v>
      </c>
      <c r="CM193" s="132">
        <f t="shared" si="173"/>
        <v>5521.4783950943838</v>
      </c>
      <c r="CN193" s="132">
        <f t="shared" si="159"/>
        <v>5645.711658984007</v>
      </c>
      <c r="CO193" s="132">
        <f t="shared" si="160"/>
        <v>5504.4971156243228</v>
      </c>
      <c r="CP193" s="42">
        <f t="shared" si="161"/>
        <v>35.285237920668735</v>
      </c>
      <c r="CQ193" s="5"/>
      <c r="CR193" s="5"/>
      <c r="CS193" s="5"/>
      <c r="CT193" s="5"/>
      <c r="CU193" s="5"/>
      <c r="CV193" s="5"/>
      <c r="CW193" s="5"/>
      <c r="CX193" s="5"/>
      <c r="CY193" s="5"/>
      <c r="CZ193" s="5"/>
      <c r="DA193" s="5"/>
      <c r="DB193" s="5"/>
      <c r="DC193" s="5"/>
      <c r="DD193" s="5"/>
      <c r="DE193" s="5"/>
      <c r="DF193" s="5"/>
      <c r="DG193" s="6"/>
    </row>
    <row r="194" spans="1:111" x14ac:dyDescent="0.25">
      <c r="A194" s="47">
        <v>70</v>
      </c>
      <c r="B194" s="54">
        <v>0</v>
      </c>
      <c r="C194" s="54">
        <v>50</v>
      </c>
      <c r="D194" s="47">
        <f t="shared" si="157"/>
        <v>0</v>
      </c>
      <c r="E194" s="47" t="str">
        <f t="shared" si="158"/>
        <v>70_0</v>
      </c>
      <c r="F194" s="54">
        <v>4619</v>
      </c>
      <c r="G194" s="1"/>
      <c r="H194" s="47">
        <v>70</v>
      </c>
      <c r="I194" s="54">
        <v>0</v>
      </c>
      <c r="J194" s="54">
        <v>50</v>
      </c>
      <c r="K194" s="47">
        <f t="shared" si="133"/>
        <v>0</v>
      </c>
      <c r="L194" s="47" t="str">
        <f t="shared" si="134"/>
        <v>70_0</v>
      </c>
      <c r="M194" s="54">
        <v>4758</v>
      </c>
      <c r="N194" s="74"/>
      <c r="O194" s="47">
        <v>70</v>
      </c>
      <c r="P194" s="54">
        <v>0</v>
      </c>
      <c r="Q194" s="54">
        <v>50</v>
      </c>
      <c r="R194" s="47">
        <f t="shared" si="135"/>
        <v>0</v>
      </c>
      <c r="S194" s="47" t="str">
        <f t="shared" si="136"/>
        <v>70_0</v>
      </c>
      <c r="T194" s="54">
        <v>4858</v>
      </c>
      <c r="U194" s="5"/>
      <c r="V194" s="47">
        <v>70</v>
      </c>
      <c r="W194" s="54">
        <v>0</v>
      </c>
      <c r="X194" s="54">
        <v>50</v>
      </c>
      <c r="Y194" s="47">
        <f t="shared" si="137"/>
        <v>0</v>
      </c>
      <c r="Z194" s="47" t="str">
        <f t="shared" si="138"/>
        <v>70_0</v>
      </c>
      <c r="AA194" s="54">
        <v>4858</v>
      </c>
      <c r="AB194" s="5"/>
      <c r="AC194" s="47">
        <v>70</v>
      </c>
      <c r="AD194" s="54">
        <v>0</v>
      </c>
      <c r="AE194" s="54">
        <v>50</v>
      </c>
      <c r="AF194" s="47">
        <f t="shared" si="139"/>
        <v>0</v>
      </c>
      <c r="AG194" s="47" t="str">
        <f t="shared" si="140"/>
        <v>70_0</v>
      </c>
      <c r="AH194" s="54">
        <v>4955</v>
      </c>
      <c r="AI194" s="74"/>
      <c r="AJ194" s="47">
        <v>70</v>
      </c>
      <c r="AK194" s="54">
        <v>0</v>
      </c>
      <c r="AL194" s="54">
        <v>50</v>
      </c>
      <c r="AM194" s="47">
        <f t="shared" si="141"/>
        <v>0</v>
      </c>
      <c r="AN194" s="47" t="str">
        <f t="shared" si="142"/>
        <v>70_0</v>
      </c>
      <c r="AO194" s="54">
        <v>5054</v>
      </c>
      <c r="AP194" s="466"/>
      <c r="AQ194" s="47">
        <v>70</v>
      </c>
      <c r="AR194" s="54">
        <v>0</v>
      </c>
      <c r="AS194" s="54">
        <v>50</v>
      </c>
      <c r="AT194" s="47">
        <f t="shared" si="143"/>
        <v>0</v>
      </c>
      <c r="AU194" s="47" t="str">
        <f t="shared" si="144"/>
        <v>70_0</v>
      </c>
      <c r="AV194" s="54">
        <v>5307</v>
      </c>
      <c r="AW194" s="466"/>
      <c r="AX194" s="47">
        <v>70</v>
      </c>
      <c r="AY194" s="54">
        <v>0</v>
      </c>
      <c r="AZ194" s="54">
        <v>50</v>
      </c>
      <c r="BA194" s="47">
        <f t="shared" si="145"/>
        <v>0</v>
      </c>
      <c r="BB194" s="47" t="str">
        <f t="shared" si="146"/>
        <v>70_0</v>
      </c>
      <c r="BC194" s="54">
        <v>5413</v>
      </c>
      <c r="BD194" s="466"/>
      <c r="BE194" s="47">
        <v>70</v>
      </c>
      <c r="BF194" s="54">
        <v>0</v>
      </c>
      <c r="BG194" s="54">
        <v>50</v>
      </c>
      <c r="BH194" s="47">
        <f t="shared" si="147"/>
        <v>0</v>
      </c>
      <c r="BI194" s="47" t="str">
        <f t="shared" si="148"/>
        <v>70_0</v>
      </c>
      <c r="BJ194" s="132">
        <v>5629</v>
      </c>
      <c r="BK194" s="132"/>
      <c r="BL194" s="47">
        <v>70</v>
      </c>
      <c r="BM194" s="54">
        <v>0</v>
      </c>
      <c r="BN194" s="54">
        <v>50</v>
      </c>
      <c r="BO194" s="47">
        <f t="shared" si="149"/>
        <v>0</v>
      </c>
      <c r="BP194" s="47" t="str">
        <f t="shared" si="150"/>
        <v>70_0</v>
      </c>
      <c r="BQ194" s="612">
        <v>5629.2385807449391</v>
      </c>
      <c r="BR194" s="132"/>
      <c r="BS194" s="47">
        <v>70</v>
      </c>
      <c r="BT194" s="54">
        <v>0</v>
      </c>
      <c r="BU194" s="54">
        <v>50</v>
      </c>
      <c r="BV194" s="47">
        <f t="shared" si="151"/>
        <v>0</v>
      </c>
      <c r="BW194" s="47" t="str">
        <f t="shared" si="152"/>
        <v>70_0</v>
      </c>
      <c r="BX194" s="612">
        <v>5685.5309665523882</v>
      </c>
      <c r="BY194" s="612"/>
      <c r="BZ194" s="47">
        <v>70</v>
      </c>
      <c r="CA194" s="54">
        <v>0</v>
      </c>
      <c r="CB194" s="54">
        <v>50</v>
      </c>
      <c r="CC194" s="47">
        <f t="shared" si="153"/>
        <v>0</v>
      </c>
      <c r="CD194" s="47" t="str">
        <f t="shared" si="154"/>
        <v>70_0</v>
      </c>
      <c r="CE194" s="612">
        <v>5813.4554132998164</v>
      </c>
      <c r="CF194" s="132"/>
      <c r="CG194" s="47">
        <v>70</v>
      </c>
      <c r="CH194" s="54">
        <v>0</v>
      </c>
      <c r="CI194" s="54">
        <v>50</v>
      </c>
      <c r="CJ194" s="47">
        <f t="shared" si="155"/>
        <v>0</v>
      </c>
      <c r="CK194" s="47" t="str">
        <f t="shared" si="156"/>
        <v>70_0</v>
      </c>
      <c r="CL194" s="132">
        <f t="shared" si="172"/>
        <v>5629.2385807449391</v>
      </c>
      <c r="CM194" s="132">
        <f t="shared" si="173"/>
        <v>5685.5309665523882</v>
      </c>
      <c r="CN194" s="132">
        <f t="shared" si="159"/>
        <v>5813.4554132998164</v>
      </c>
      <c r="CO194" s="132">
        <f t="shared" si="160"/>
        <v>5668.0451442109488</v>
      </c>
      <c r="CP194" s="42">
        <f t="shared" si="161"/>
        <v>36.333622719300955</v>
      </c>
      <c r="CQ194" s="5"/>
      <c r="CR194" s="5"/>
      <c r="CS194" s="5"/>
      <c r="CT194" s="5"/>
      <c r="CU194" s="5"/>
      <c r="CV194" s="5"/>
      <c r="CW194" s="5"/>
      <c r="CX194" s="5"/>
      <c r="CY194" s="5"/>
      <c r="CZ194" s="5"/>
      <c r="DA194" s="5"/>
      <c r="DB194" s="5"/>
      <c r="DC194" s="5"/>
      <c r="DD194" s="5"/>
      <c r="DE194" s="5"/>
      <c r="DF194" s="5"/>
      <c r="DG194" s="6"/>
    </row>
    <row r="195" spans="1:111" x14ac:dyDescent="0.25">
      <c r="A195" s="47">
        <v>70</v>
      </c>
      <c r="B195" s="54">
        <v>1</v>
      </c>
      <c r="C195" s="54">
        <v>53</v>
      </c>
      <c r="D195" s="47">
        <f t="shared" si="157"/>
        <v>1</v>
      </c>
      <c r="E195" s="47" t="str">
        <f t="shared" si="158"/>
        <v>70_1</v>
      </c>
      <c r="F195" s="54">
        <v>4819</v>
      </c>
      <c r="G195" s="1"/>
      <c r="H195" s="47">
        <v>70</v>
      </c>
      <c r="I195" s="54">
        <v>1</v>
      </c>
      <c r="J195" s="54">
        <v>53</v>
      </c>
      <c r="K195" s="47">
        <f t="shared" si="133"/>
        <v>1</v>
      </c>
      <c r="L195" s="47" t="str">
        <f t="shared" si="134"/>
        <v>70_1</v>
      </c>
      <c r="M195" s="54">
        <v>4964</v>
      </c>
      <c r="N195" s="74"/>
      <c r="O195" s="47">
        <v>70</v>
      </c>
      <c r="P195" s="54">
        <v>1</v>
      </c>
      <c r="Q195" s="54">
        <v>53</v>
      </c>
      <c r="R195" s="47">
        <f t="shared" si="135"/>
        <v>1</v>
      </c>
      <c r="S195" s="47" t="str">
        <f t="shared" si="136"/>
        <v>70_1</v>
      </c>
      <c r="T195" s="54">
        <v>5068</v>
      </c>
      <c r="U195" s="5"/>
      <c r="V195" s="47">
        <v>70</v>
      </c>
      <c r="W195" s="54">
        <v>1</v>
      </c>
      <c r="X195" s="54">
        <v>53</v>
      </c>
      <c r="Y195" s="47">
        <f t="shared" si="137"/>
        <v>1</v>
      </c>
      <c r="Z195" s="47" t="str">
        <f t="shared" si="138"/>
        <v>70_1</v>
      </c>
      <c r="AA195" s="54">
        <v>5068</v>
      </c>
      <c r="AB195" s="5"/>
      <c r="AC195" s="47">
        <v>70</v>
      </c>
      <c r="AD195" s="54">
        <v>1</v>
      </c>
      <c r="AE195" s="54">
        <v>53</v>
      </c>
      <c r="AF195" s="47">
        <f t="shared" si="139"/>
        <v>1</v>
      </c>
      <c r="AG195" s="47" t="str">
        <f t="shared" si="140"/>
        <v>70_1</v>
      </c>
      <c r="AH195" s="54">
        <v>5169</v>
      </c>
      <c r="AI195" s="74"/>
      <c r="AJ195" s="47">
        <v>70</v>
      </c>
      <c r="AK195" s="54">
        <v>1</v>
      </c>
      <c r="AL195" s="54">
        <v>53</v>
      </c>
      <c r="AM195" s="47">
        <f t="shared" si="141"/>
        <v>1</v>
      </c>
      <c r="AN195" s="47" t="str">
        <f t="shared" si="142"/>
        <v>70_1</v>
      </c>
      <c r="AO195" s="54">
        <v>5273</v>
      </c>
      <c r="AP195" s="466"/>
      <c r="AQ195" s="47">
        <v>70</v>
      </c>
      <c r="AR195" s="54">
        <v>1</v>
      </c>
      <c r="AS195" s="54">
        <v>53</v>
      </c>
      <c r="AT195" s="47">
        <f t="shared" si="143"/>
        <v>1</v>
      </c>
      <c r="AU195" s="47" t="str">
        <f t="shared" si="144"/>
        <v>70_1</v>
      </c>
      <c r="AV195" s="54">
        <v>5536</v>
      </c>
      <c r="AW195" s="466"/>
      <c r="AX195" s="47">
        <v>70</v>
      </c>
      <c r="AY195" s="54">
        <v>1</v>
      </c>
      <c r="AZ195" s="54">
        <v>53</v>
      </c>
      <c r="BA195" s="47">
        <f t="shared" si="145"/>
        <v>1</v>
      </c>
      <c r="BB195" s="47" t="str">
        <f t="shared" si="146"/>
        <v>70_1</v>
      </c>
      <c r="BC195" s="54">
        <v>5647</v>
      </c>
      <c r="BD195" s="466"/>
      <c r="BE195" s="47">
        <v>70</v>
      </c>
      <c r="BF195" s="54">
        <v>1</v>
      </c>
      <c r="BG195" s="54">
        <v>53</v>
      </c>
      <c r="BH195" s="47">
        <f t="shared" si="147"/>
        <v>1</v>
      </c>
      <c r="BI195" s="47" t="str">
        <f t="shared" si="148"/>
        <v>70_1</v>
      </c>
      <c r="BJ195" s="132">
        <v>5873</v>
      </c>
      <c r="BK195" s="132"/>
      <c r="BL195" s="47">
        <v>70</v>
      </c>
      <c r="BM195" s="54">
        <v>1</v>
      </c>
      <c r="BN195" s="54">
        <v>53</v>
      </c>
      <c r="BO195" s="47">
        <f t="shared" si="149"/>
        <v>1</v>
      </c>
      <c r="BP195" s="47" t="str">
        <f t="shared" si="150"/>
        <v>70_1</v>
      </c>
      <c r="BQ195" s="612">
        <v>5872.8810136033562</v>
      </c>
      <c r="BR195" s="132"/>
      <c r="BS195" s="47">
        <v>70</v>
      </c>
      <c r="BT195" s="54">
        <v>1</v>
      </c>
      <c r="BU195" s="54">
        <v>53</v>
      </c>
      <c r="BV195" s="47">
        <f t="shared" si="151"/>
        <v>1</v>
      </c>
      <c r="BW195" s="47" t="str">
        <f t="shared" si="152"/>
        <v>70_1</v>
      </c>
      <c r="BX195" s="612">
        <v>5931.6098237393899</v>
      </c>
      <c r="BY195" s="612"/>
      <c r="BZ195" s="47">
        <v>70</v>
      </c>
      <c r="CA195" s="54">
        <v>1</v>
      </c>
      <c r="CB195" s="54">
        <v>53</v>
      </c>
      <c r="CC195" s="47">
        <f t="shared" si="153"/>
        <v>1</v>
      </c>
      <c r="CD195" s="47" t="str">
        <f t="shared" si="154"/>
        <v>70_1</v>
      </c>
      <c r="CE195" s="612">
        <v>6065.0710447735255</v>
      </c>
      <c r="CF195" s="132"/>
      <c r="CG195" s="47">
        <v>70</v>
      </c>
      <c r="CH195" s="54">
        <v>1</v>
      </c>
      <c r="CI195" s="54">
        <v>53</v>
      </c>
      <c r="CJ195" s="47">
        <f t="shared" si="155"/>
        <v>1</v>
      </c>
      <c r="CK195" s="47" t="str">
        <f t="shared" si="156"/>
        <v>70_1</v>
      </c>
      <c r="CL195" s="132">
        <f t="shared" si="172"/>
        <v>5872.8810136033562</v>
      </c>
      <c r="CM195" s="132">
        <f t="shared" si="173"/>
        <v>5931.6098237393899</v>
      </c>
      <c r="CN195" s="132">
        <f t="shared" si="159"/>
        <v>6065.0710447735255</v>
      </c>
      <c r="CO195" s="132">
        <f t="shared" si="160"/>
        <v>5913.3671870908838</v>
      </c>
      <c r="CP195" s="42">
        <f t="shared" si="161"/>
        <v>37.906199917249253</v>
      </c>
      <c r="CQ195" s="5"/>
      <c r="CR195" s="5"/>
      <c r="CS195" s="5"/>
      <c r="CT195" s="5"/>
      <c r="CU195" s="5"/>
      <c r="CV195" s="5"/>
      <c r="CW195" s="5"/>
      <c r="CX195" s="5"/>
      <c r="CY195" s="5"/>
      <c r="CZ195" s="5"/>
      <c r="DA195" s="5"/>
      <c r="DB195" s="5"/>
      <c r="DC195" s="5"/>
      <c r="DD195" s="5"/>
      <c r="DE195" s="5"/>
      <c r="DF195" s="5"/>
      <c r="DG195" s="6"/>
    </row>
    <row r="196" spans="1:111" x14ac:dyDescent="0.25">
      <c r="A196" s="47">
        <v>70</v>
      </c>
      <c r="B196" s="54">
        <v>2</v>
      </c>
      <c r="C196" s="54">
        <v>56</v>
      </c>
      <c r="D196" s="47">
        <f t="shared" si="157"/>
        <v>2</v>
      </c>
      <c r="E196" s="47" t="str">
        <f t="shared" si="158"/>
        <v>70_2</v>
      </c>
      <c r="F196" s="54">
        <v>5017</v>
      </c>
      <c r="G196" s="1"/>
      <c r="H196" s="47">
        <v>70</v>
      </c>
      <c r="I196" s="54">
        <v>2</v>
      </c>
      <c r="J196" s="54">
        <v>56</v>
      </c>
      <c r="K196" s="47">
        <f t="shared" si="133"/>
        <v>2</v>
      </c>
      <c r="L196" s="47" t="str">
        <f t="shared" si="134"/>
        <v>70_2</v>
      </c>
      <c r="M196" s="54">
        <v>5167</v>
      </c>
      <c r="N196" s="74"/>
      <c r="O196" s="47">
        <v>70</v>
      </c>
      <c r="P196" s="54">
        <v>2</v>
      </c>
      <c r="Q196" s="54">
        <v>56</v>
      </c>
      <c r="R196" s="47">
        <f t="shared" si="135"/>
        <v>2</v>
      </c>
      <c r="S196" s="47" t="str">
        <f t="shared" si="136"/>
        <v>70_2</v>
      </c>
      <c r="T196" s="54">
        <v>5276</v>
      </c>
      <c r="U196" s="5"/>
      <c r="V196" s="47">
        <v>70</v>
      </c>
      <c r="W196" s="54">
        <v>2</v>
      </c>
      <c r="X196" s="54">
        <v>56</v>
      </c>
      <c r="Y196" s="47">
        <f t="shared" si="137"/>
        <v>2</v>
      </c>
      <c r="Z196" s="47" t="str">
        <f t="shared" si="138"/>
        <v>70_2</v>
      </c>
      <c r="AA196" s="54">
        <v>5276</v>
      </c>
      <c r="AB196" s="5"/>
      <c r="AC196" s="47">
        <v>70</v>
      </c>
      <c r="AD196" s="54">
        <v>2</v>
      </c>
      <c r="AE196" s="54">
        <v>56</v>
      </c>
      <c r="AF196" s="47">
        <f t="shared" si="139"/>
        <v>2</v>
      </c>
      <c r="AG196" s="47" t="str">
        <f t="shared" si="140"/>
        <v>70_2</v>
      </c>
      <c r="AH196" s="54">
        <v>5381</v>
      </c>
      <c r="AI196" s="74"/>
      <c r="AJ196" s="47">
        <v>70</v>
      </c>
      <c r="AK196" s="54">
        <v>2</v>
      </c>
      <c r="AL196" s="54">
        <v>56</v>
      </c>
      <c r="AM196" s="47">
        <f t="shared" si="141"/>
        <v>2</v>
      </c>
      <c r="AN196" s="47" t="str">
        <f t="shared" si="142"/>
        <v>70_2</v>
      </c>
      <c r="AO196" s="54">
        <v>5489</v>
      </c>
      <c r="AP196" s="466"/>
      <c r="AQ196" s="47">
        <v>70</v>
      </c>
      <c r="AR196" s="54">
        <v>2</v>
      </c>
      <c r="AS196" s="54">
        <v>56</v>
      </c>
      <c r="AT196" s="47">
        <f t="shared" si="143"/>
        <v>2</v>
      </c>
      <c r="AU196" s="47" t="str">
        <f t="shared" si="144"/>
        <v>70_2</v>
      </c>
      <c r="AV196" s="54">
        <v>5763</v>
      </c>
      <c r="AW196" s="466"/>
      <c r="AX196" s="47">
        <v>70</v>
      </c>
      <c r="AY196" s="54">
        <v>2</v>
      </c>
      <c r="AZ196" s="54">
        <v>56</v>
      </c>
      <c r="BA196" s="47">
        <f t="shared" si="145"/>
        <v>2</v>
      </c>
      <c r="BB196" s="47" t="str">
        <f t="shared" si="146"/>
        <v>70_2</v>
      </c>
      <c r="BC196" s="54">
        <v>5879</v>
      </c>
      <c r="BD196" s="466"/>
      <c r="BE196" s="47">
        <v>70</v>
      </c>
      <c r="BF196" s="54">
        <v>2</v>
      </c>
      <c r="BG196" s="54">
        <v>56</v>
      </c>
      <c r="BH196" s="47">
        <f t="shared" si="147"/>
        <v>2</v>
      </c>
      <c r="BI196" s="47" t="str">
        <f t="shared" si="148"/>
        <v>70_2</v>
      </c>
      <c r="BJ196" s="132">
        <v>6114</v>
      </c>
      <c r="BK196" s="132"/>
      <c r="BL196" s="47">
        <v>70</v>
      </c>
      <c r="BM196" s="54">
        <v>2</v>
      </c>
      <c r="BN196" s="54">
        <v>56</v>
      </c>
      <c r="BO196" s="47">
        <f t="shared" si="149"/>
        <v>2</v>
      </c>
      <c r="BP196" s="47" t="str">
        <f t="shared" si="150"/>
        <v>70_2</v>
      </c>
      <c r="BQ196" s="612">
        <v>6113.7229587277743</v>
      </c>
      <c r="BR196" s="132"/>
      <c r="BS196" s="47">
        <v>70</v>
      </c>
      <c r="BT196" s="54">
        <v>2</v>
      </c>
      <c r="BU196" s="54">
        <v>56</v>
      </c>
      <c r="BV196" s="47">
        <f t="shared" si="151"/>
        <v>2</v>
      </c>
      <c r="BW196" s="47" t="str">
        <f t="shared" si="152"/>
        <v>70_2</v>
      </c>
      <c r="BX196" s="612">
        <v>6174.8601883150523</v>
      </c>
      <c r="BY196" s="612"/>
      <c r="BZ196" s="47">
        <v>70</v>
      </c>
      <c r="CA196" s="54">
        <v>2</v>
      </c>
      <c r="CB196" s="54">
        <v>56</v>
      </c>
      <c r="CC196" s="47">
        <f t="shared" si="153"/>
        <v>2</v>
      </c>
      <c r="CD196" s="47" t="str">
        <f t="shared" si="154"/>
        <v>70_2</v>
      </c>
      <c r="CE196" s="612">
        <v>6313.7945425521411</v>
      </c>
      <c r="CF196" s="132"/>
      <c r="CG196" s="47">
        <v>70</v>
      </c>
      <c r="CH196" s="54">
        <v>2</v>
      </c>
      <c r="CI196" s="54">
        <v>56</v>
      </c>
      <c r="CJ196" s="47">
        <f t="shared" si="155"/>
        <v>2</v>
      </c>
      <c r="CK196" s="47" t="str">
        <f t="shared" si="156"/>
        <v>70_2</v>
      </c>
      <c r="CL196" s="132">
        <f t="shared" si="172"/>
        <v>6113.7229587277743</v>
      </c>
      <c r="CM196" s="132">
        <f t="shared" si="173"/>
        <v>6174.8601883150523</v>
      </c>
      <c r="CN196" s="132">
        <f t="shared" si="159"/>
        <v>6313.7945425521411</v>
      </c>
      <c r="CO196" s="132">
        <f t="shared" si="160"/>
        <v>6155.8694363745035</v>
      </c>
      <c r="CP196" s="42">
        <f t="shared" si="161"/>
        <v>39.460701515221174</v>
      </c>
      <c r="CQ196" s="5"/>
      <c r="CR196" s="5"/>
      <c r="CS196" s="5"/>
      <c r="CT196" s="5"/>
      <c r="CU196" s="5"/>
      <c r="CV196" s="5"/>
      <c r="CW196" s="5"/>
      <c r="CX196" s="5"/>
      <c r="CY196" s="5"/>
      <c r="CZ196" s="5"/>
      <c r="DA196" s="5"/>
      <c r="DB196" s="5"/>
      <c r="DC196" s="5"/>
      <c r="DD196" s="5"/>
      <c r="DE196" s="5"/>
      <c r="DF196" s="5"/>
      <c r="DG196" s="6"/>
    </row>
    <row r="197" spans="1:111" x14ac:dyDescent="0.25">
      <c r="A197" s="47">
        <v>70</v>
      </c>
      <c r="B197" s="54">
        <v>3</v>
      </c>
      <c r="C197" s="54">
        <v>59</v>
      </c>
      <c r="D197" s="47">
        <f t="shared" si="157"/>
        <v>3</v>
      </c>
      <c r="E197" s="47" t="str">
        <f t="shared" si="158"/>
        <v>70_3</v>
      </c>
      <c r="F197" s="54">
        <v>5215</v>
      </c>
      <c r="G197" s="1"/>
      <c r="H197" s="47">
        <v>70</v>
      </c>
      <c r="I197" s="54">
        <v>3</v>
      </c>
      <c r="J197" s="54">
        <v>59</v>
      </c>
      <c r="K197" s="47">
        <f t="shared" si="133"/>
        <v>3</v>
      </c>
      <c r="L197" s="47" t="str">
        <f t="shared" si="134"/>
        <v>70_3</v>
      </c>
      <c r="M197" s="54">
        <v>5372</v>
      </c>
      <c r="N197" s="73"/>
      <c r="O197" s="47">
        <v>70</v>
      </c>
      <c r="P197" s="54">
        <v>3</v>
      </c>
      <c r="Q197" s="54">
        <v>59</v>
      </c>
      <c r="R197" s="47">
        <f t="shared" si="135"/>
        <v>3</v>
      </c>
      <c r="S197" s="47" t="str">
        <f t="shared" si="136"/>
        <v>70_3</v>
      </c>
      <c r="T197" s="54">
        <v>5484</v>
      </c>
      <c r="U197" s="5"/>
      <c r="V197" s="47">
        <v>70</v>
      </c>
      <c r="W197" s="54">
        <v>3</v>
      </c>
      <c r="X197" s="54">
        <v>59</v>
      </c>
      <c r="Y197" s="47">
        <f t="shared" si="137"/>
        <v>3</v>
      </c>
      <c r="Z197" s="47" t="str">
        <f t="shared" si="138"/>
        <v>70_3</v>
      </c>
      <c r="AA197" s="54">
        <v>5484</v>
      </c>
      <c r="AB197" s="5"/>
      <c r="AC197" s="47">
        <v>70</v>
      </c>
      <c r="AD197" s="54">
        <v>3</v>
      </c>
      <c r="AE197" s="54">
        <v>59</v>
      </c>
      <c r="AF197" s="47">
        <f t="shared" si="139"/>
        <v>3</v>
      </c>
      <c r="AG197" s="47" t="str">
        <f t="shared" si="140"/>
        <v>70_3</v>
      </c>
      <c r="AH197" s="54">
        <v>5594</v>
      </c>
      <c r="AI197" s="73"/>
      <c r="AJ197" s="47">
        <v>70</v>
      </c>
      <c r="AK197" s="54">
        <v>3</v>
      </c>
      <c r="AL197" s="54">
        <v>59</v>
      </c>
      <c r="AM197" s="47">
        <f t="shared" si="141"/>
        <v>3</v>
      </c>
      <c r="AN197" s="47" t="str">
        <f t="shared" si="142"/>
        <v>70_3</v>
      </c>
      <c r="AO197" s="54">
        <v>5706</v>
      </c>
      <c r="AP197" s="466"/>
      <c r="AQ197" s="47">
        <v>70</v>
      </c>
      <c r="AR197" s="54">
        <v>3</v>
      </c>
      <c r="AS197" s="54">
        <v>59</v>
      </c>
      <c r="AT197" s="47">
        <f t="shared" si="143"/>
        <v>3</v>
      </c>
      <c r="AU197" s="47" t="str">
        <f t="shared" si="144"/>
        <v>70_3</v>
      </c>
      <c r="AV197" s="54">
        <v>5991</v>
      </c>
      <c r="AW197" s="466"/>
      <c r="AX197" s="47">
        <v>70</v>
      </c>
      <c r="AY197" s="54">
        <v>3</v>
      </c>
      <c r="AZ197" s="54">
        <v>59</v>
      </c>
      <c r="BA197" s="47">
        <f t="shared" si="145"/>
        <v>3</v>
      </c>
      <c r="BB197" s="47" t="str">
        <f t="shared" si="146"/>
        <v>70_3</v>
      </c>
      <c r="BC197" s="54">
        <v>6111</v>
      </c>
      <c r="BD197" s="466"/>
      <c r="BE197" s="47">
        <v>70</v>
      </c>
      <c r="BF197" s="54">
        <v>3</v>
      </c>
      <c r="BG197" s="54">
        <v>59</v>
      </c>
      <c r="BH197" s="47">
        <f t="shared" si="147"/>
        <v>3</v>
      </c>
      <c r="BI197" s="47" t="str">
        <f t="shared" si="148"/>
        <v>70_3</v>
      </c>
      <c r="BJ197" s="132">
        <v>6351</v>
      </c>
      <c r="BK197" s="132"/>
      <c r="BL197" s="47">
        <v>70</v>
      </c>
      <c r="BM197" s="54">
        <v>3</v>
      </c>
      <c r="BN197" s="54">
        <v>59</v>
      </c>
      <c r="BO197" s="47">
        <f t="shared" si="149"/>
        <v>3</v>
      </c>
      <c r="BP197" s="47" t="str">
        <f t="shared" si="150"/>
        <v>70_3</v>
      </c>
      <c r="BQ197" s="612">
        <v>6351.0561536187652</v>
      </c>
      <c r="BR197" s="132"/>
      <c r="BS197" s="47">
        <v>70</v>
      </c>
      <c r="BT197" s="54">
        <v>3</v>
      </c>
      <c r="BU197" s="54">
        <v>59</v>
      </c>
      <c r="BV197" s="47">
        <f t="shared" si="151"/>
        <v>3</v>
      </c>
      <c r="BW197" s="47" t="str">
        <f t="shared" si="152"/>
        <v>70_3</v>
      </c>
      <c r="BX197" s="612">
        <v>6414.5667151549533</v>
      </c>
      <c r="BY197" s="612"/>
      <c r="BZ197" s="47">
        <v>70</v>
      </c>
      <c r="CA197" s="54">
        <v>3</v>
      </c>
      <c r="CB197" s="54">
        <v>59</v>
      </c>
      <c r="CC197" s="47">
        <f t="shared" si="153"/>
        <v>3</v>
      </c>
      <c r="CD197" s="47" t="str">
        <f t="shared" si="154"/>
        <v>70_3</v>
      </c>
      <c r="CE197" s="612">
        <v>6558.8944662459398</v>
      </c>
      <c r="CF197" s="132"/>
      <c r="CG197" s="47">
        <v>70</v>
      </c>
      <c r="CH197" s="54">
        <v>3</v>
      </c>
      <c r="CI197" s="54">
        <v>59</v>
      </c>
      <c r="CJ197" s="47">
        <f t="shared" si="155"/>
        <v>3</v>
      </c>
      <c r="CK197" s="47" t="str">
        <f t="shared" si="156"/>
        <v>70_3</v>
      </c>
      <c r="CL197" s="132">
        <f t="shared" si="172"/>
        <v>6351.0561536187652</v>
      </c>
      <c r="CM197" s="132">
        <f t="shared" si="173"/>
        <v>6414.5667151549533</v>
      </c>
      <c r="CN197" s="132">
        <f t="shared" si="159"/>
        <v>6558.8944662459398</v>
      </c>
      <c r="CO197" s="132">
        <f t="shared" si="160"/>
        <v>6394.8387469777745</v>
      </c>
      <c r="CP197" s="42">
        <f t="shared" si="161"/>
        <v>40.992556070370348</v>
      </c>
      <c r="CQ197" s="5"/>
      <c r="CR197" s="5"/>
      <c r="CS197" s="5"/>
      <c r="CT197" s="5"/>
      <c r="CU197" s="5"/>
      <c r="CV197" s="5"/>
      <c r="CW197" s="5"/>
      <c r="CX197" s="5"/>
      <c r="CY197" s="5"/>
      <c r="CZ197" s="5"/>
      <c r="DA197" s="5"/>
      <c r="DB197" s="5"/>
      <c r="DC197" s="5"/>
      <c r="DD197" s="5"/>
      <c r="DE197" s="5"/>
      <c r="DF197" s="5"/>
      <c r="DG197" s="6"/>
    </row>
    <row r="198" spans="1:111" x14ac:dyDescent="0.25">
      <c r="A198" s="47">
        <v>70</v>
      </c>
      <c r="B198" s="54">
        <v>4</v>
      </c>
      <c r="C198" s="54">
        <v>62</v>
      </c>
      <c r="D198" s="47">
        <f t="shared" si="157"/>
        <v>4</v>
      </c>
      <c r="E198" s="47" t="str">
        <f t="shared" si="158"/>
        <v>70_4</v>
      </c>
      <c r="F198" s="54">
        <v>5413</v>
      </c>
      <c r="G198" s="1"/>
      <c r="H198" s="47">
        <v>70</v>
      </c>
      <c r="I198" s="54">
        <v>4</v>
      </c>
      <c r="J198" s="54">
        <v>62</v>
      </c>
      <c r="K198" s="47">
        <f t="shared" si="133"/>
        <v>4</v>
      </c>
      <c r="L198" s="47" t="str">
        <f t="shared" si="134"/>
        <v>70_4</v>
      </c>
      <c r="M198" s="54">
        <v>5575</v>
      </c>
      <c r="N198" s="73"/>
      <c r="O198" s="47">
        <v>70</v>
      </c>
      <c r="P198" s="54">
        <v>4</v>
      </c>
      <c r="Q198" s="54">
        <v>62</v>
      </c>
      <c r="R198" s="47">
        <f t="shared" si="135"/>
        <v>4</v>
      </c>
      <c r="S198" s="47" t="str">
        <f t="shared" si="136"/>
        <v>70_4</v>
      </c>
      <c r="T198" s="54">
        <v>5692</v>
      </c>
      <c r="U198" s="5"/>
      <c r="V198" s="47">
        <v>70</v>
      </c>
      <c r="W198" s="54">
        <v>4</v>
      </c>
      <c r="X198" s="54">
        <v>62</v>
      </c>
      <c r="Y198" s="47">
        <f t="shared" si="137"/>
        <v>4</v>
      </c>
      <c r="Z198" s="47" t="str">
        <f t="shared" si="138"/>
        <v>70_4</v>
      </c>
      <c r="AA198" s="54">
        <v>5692</v>
      </c>
      <c r="AB198" s="5"/>
      <c r="AC198" s="47">
        <v>70</v>
      </c>
      <c r="AD198" s="54">
        <v>4</v>
      </c>
      <c r="AE198" s="54">
        <v>62</v>
      </c>
      <c r="AF198" s="47">
        <f t="shared" si="139"/>
        <v>4</v>
      </c>
      <c r="AG198" s="47" t="str">
        <f t="shared" si="140"/>
        <v>70_4</v>
      </c>
      <c r="AH198" s="54">
        <v>5806</v>
      </c>
      <c r="AI198" s="73"/>
      <c r="AJ198" s="47">
        <v>70</v>
      </c>
      <c r="AK198" s="54">
        <v>4</v>
      </c>
      <c r="AL198" s="54">
        <v>62</v>
      </c>
      <c r="AM198" s="47">
        <f t="shared" si="141"/>
        <v>4</v>
      </c>
      <c r="AN198" s="47" t="str">
        <f t="shared" si="142"/>
        <v>70_4</v>
      </c>
      <c r="AO198" s="54">
        <v>5922</v>
      </c>
      <c r="AP198" s="466"/>
      <c r="AQ198" s="47">
        <v>70</v>
      </c>
      <c r="AR198" s="54">
        <v>4</v>
      </c>
      <c r="AS198" s="54">
        <v>62</v>
      </c>
      <c r="AT198" s="47">
        <f t="shared" si="143"/>
        <v>4</v>
      </c>
      <c r="AU198" s="47" t="str">
        <f t="shared" si="144"/>
        <v>70_4</v>
      </c>
      <c r="AV198" s="54">
        <v>6218</v>
      </c>
      <c r="AW198" s="466"/>
      <c r="AX198" s="47">
        <v>70</v>
      </c>
      <c r="AY198" s="54">
        <v>4</v>
      </c>
      <c r="AZ198" s="54">
        <v>62</v>
      </c>
      <c r="BA198" s="47">
        <f t="shared" si="145"/>
        <v>4</v>
      </c>
      <c r="BB198" s="47" t="str">
        <f t="shared" si="146"/>
        <v>70_4</v>
      </c>
      <c r="BC198" s="54">
        <v>6343</v>
      </c>
      <c r="BD198" s="466"/>
      <c r="BE198" s="47">
        <v>70</v>
      </c>
      <c r="BF198" s="54">
        <v>4</v>
      </c>
      <c r="BG198" s="54">
        <v>62</v>
      </c>
      <c r="BH198" s="47">
        <f t="shared" si="147"/>
        <v>4</v>
      </c>
      <c r="BI198" s="47" t="str">
        <f t="shared" si="148"/>
        <v>70_4</v>
      </c>
      <c r="BJ198" s="132">
        <v>6583</v>
      </c>
      <c r="BK198" s="132"/>
      <c r="BL198" s="47">
        <v>70</v>
      </c>
      <c r="BM198" s="54">
        <v>4</v>
      </c>
      <c r="BN198" s="54">
        <v>62</v>
      </c>
      <c r="BO198" s="47">
        <f t="shared" si="149"/>
        <v>4</v>
      </c>
      <c r="BP198" s="47" t="str">
        <f t="shared" si="150"/>
        <v>70_4</v>
      </c>
      <c r="BQ198" s="612">
        <v>6582.6349470076266</v>
      </c>
      <c r="BR198" s="132"/>
      <c r="BS198" s="47">
        <v>70</v>
      </c>
      <c r="BT198" s="54">
        <v>4</v>
      </c>
      <c r="BU198" s="54">
        <v>62</v>
      </c>
      <c r="BV198" s="47">
        <f t="shared" si="151"/>
        <v>4</v>
      </c>
      <c r="BW198" s="47" t="str">
        <f t="shared" si="152"/>
        <v>70_4</v>
      </c>
      <c r="BX198" s="612">
        <v>6648.4612964777025</v>
      </c>
      <c r="BY198" s="612"/>
      <c r="BZ198" s="47">
        <v>70</v>
      </c>
      <c r="CA198" s="54">
        <v>4</v>
      </c>
      <c r="CB198" s="54">
        <v>62</v>
      </c>
      <c r="CC198" s="47">
        <f t="shared" si="153"/>
        <v>4</v>
      </c>
      <c r="CD198" s="47" t="str">
        <f t="shared" si="154"/>
        <v>70_4</v>
      </c>
      <c r="CE198" s="612">
        <v>6798.0516756484503</v>
      </c>
      <c r="CF198" s="132"/>
      <c r="CG198" s="47">
        <v>70</v>
      </c>
      <c r="CH198" s="54">
        <v>4</v>
      </c>
      <c r="CI198" s="54">
        <v>62</v>
      </c>
      <c r="CJ198" s="47">
        <f t="shared" si="155"/>
        <v>4</v>
      </c>
      <c r="CK198" s="47" t="str">
        <f t="shared" si="156"/>
        <v>70_4</v>
      </c>
      <c r="CL198" s="132">
        <f t="shared" si="172"/>
        <v>6582.6349470076266</v>
      </c>
      <c r="CM198" s="132">
        <f t="shared" si="173"/>
        <v>6648.4612964777025</v>
      </c>
      <c r="CN198" s="132">
        <f t="shared" si="159"/>
        <v>6798.0516756484503</v>
      </c>
      <c r="CO198" s="132">
        <f t="shared" si="160"/>
        <v>6628.0139866735608</v>
      </c>
      <c r="CP198" s="42">
        <f t="shared" si="161"/>
        <v>42.48726914534334</v>
      </c>
      <c r="CQ198" s="5"/>
      <c r="CR198" s="5"/>
      <c r="CS198" s="5"/>
      <c r="CT198" s="5"/>
      <c r="CU198" s="5"/>
      <c r="CV198" s="5"/>
      <c r="CW198" s="5"/>
      <c r="CX198" s="5"/>
      <c r="CY198" s="5"/>
      <c r="CZ198" s="5"/>
      <c r="DA198" s="5"/>
      <c r="DB198" s="5"/>
      <c r="DC198" s="5"/>
      <c r="DD198" s="5"/>
      <c r="DE198" s="5"/>
      <c r="DF198" s="5"/>
      <c r="DG198" s="6"/>
    </row>
    <row r="199" spans="1:111" x14ac:dyDescent="0.25">
      <c r="A199" s="47">
        <v>70</v>
      </c>
      <c r="B199" s="54">
        <v>5</v>
      </c>
      <c r="C199" s="54">
        <v>64</v>
      </c>
      <c r="D199" s="47">
        <f t="shared" si="157"/>
        <v>5</v>
      </c>
      <c r="E199" s="47" t="str">
        <f t="shared" si="158"/>
        <v>70_5</v>
      </c>
      <c r="F199" s="54">
        <v>5546</v>
      </c>
      <c r="G199" s="1"/>
      <c r="H199" s="47">
        <v>70</v>
      </c>
      <c r="I199" s="54">
        <v>5</v>
      </c>
      <c r="J199" s="54">
        <v>64</v>
      </c>
      <c r="K199" s="47">
        <f t="shared" si="133"/>
        <v>5</v>
      </c>
      <c r="L199" s="47" t="str">
        <f t="shared" si="134"/>
        <v>70_5</v>
      </c>
      <c r="M199" s="54">
        <v>5712</v>
      </c>
      <c r="N199" s="73"/>
      <c r="O199" s="47">
        <v>70</v>
      </c>
      <c r="P199" s="54">
        <v>5</v>
      </c>
      <c r="Q199" s="54">
        <v>64</v>
      </c>
      <c r="R199" s="47">
        <f t="shared" si="135"/>
        <v>5</v>
      </c>
      <c r="S199" s="47" t="str">
        <f t="shared" si="136"/>
        <v>70_5</v>
      </c>
      <c r="T199" s="54">
        <v>5832</v>
      </c>
      <c r="U199" s="5"/>
      <c r="V199" s="47">
        <v>70</v>
      </c>
      <c r="W199" s="54">
        <v>5</v>
      </c>
      <c r="X199" s="54">
        <v>64</v>
      </c>
      <c r="Y199" s="47">
        <f t="shared" si="137"/>
        <v>5</v>
      </c>
      <c r="Z199" s="47" t="str">
        <f t="shared" si="138"/>
        <v>70_5</v>
      </c>
      <c r="AA199" s="54">
        <v>5832</v>
      </c>
      <c r="AB199" s="5"/>
      <c r="AC199" s="47">
        <v>70</v>
      </c>
      <c r="AD199" s="54">
        <v>5</v>
      </c>
      <c r="AE199" s="54">
        <v>64</v>
      </c>
      <c r="AF199" s="47">
        <f t="shared" si="139"/>
        <v>5</v>
      </c>
      <c r="AG199" s="47" t="str">
        <f t="shared" si="140"/>
        <v>70_5</v>
      </c>
      <c r="AH199" s="54">
        <v>5949</v>
      </c>
      <c r="AI199" s="73"/>
      <c r="AJ199" s="47">
        <v>70</v>
      </c>
      <c r="AK199" s="54">
        <v>5</v>
      </c>
      <c r="AL199" s="54">
        <v>64</v>
      </c>
      <c r="AM199" s="47">
        <f t="shared" si="141"/>
        <v>5</v>
      </c>
      <c r="AN199" s="47" t="str">
        <f t="shared" si="142"/>
        <v>70_5</v>
      </c>
      <c r="AO199" s="54">
        <v>6068</v>
      </c>
      <c r="AP199" s="466"/>
      <c r="AQ199" s="47">
        <v>70</v>
      </c>
      <c r="AR199" s="54">
        <v>5</v>
      </c>
      <c r="AS199" s="54">
        <v>64</v>
      </c>
      <c r="AT199" s="47">
        <f t="shared" si="143"/>
        <v>5</v>
      </c>
      <c r="AU199" s="47" t="str">
        <f t="shared" si="144"/>
        <v>70_5</v>
      </c>
      <c r="AV199" s="54">
        <v>6368</v>
      </c>
      <c r="AW199" s="466"/>
      <c r="AX199" s="47">
        <v>70</v>
      </c>
      <c r="AY199" s="54">
        <v>5</v>
      </c>
      <c r="AZ199" s="54">
        <v>64</v>
      </c>
      <c r="BA199" s="47">
        <f t="shared" si="145"/>
        <v>5</v>
      </c>
      <c r="BB199" s="47" t="str">
        <f t="shared" si="146"/>
        <v>70_5</v>
      </c>
      <c r="BC199" s="54">
        <v>6495</v>
      </c>
      <c r="BD199" s="466"/>
      <c r="BE199" s="47">
        <v>70</v>
      </c>
      <c r="BF199" s="54">
        <v>5</v>
      </c>
      <c r="BG199" s="54">
        <v>64</v>
      </c>
      <c r="BH199" s="47">
        <f t="shared" si="147"/>
        <v>5</v>
      </c>
      <c r="BI199" s="47" t="str">
        <f t="shared" si="148"/>
        <v>70_5</v>
      </c>
      <c r="BJ199" s="132">
        <v>6735</v>
      </c>
      <c r="BK199" s="132"/>
      <c r="BL199" s="47">
        <v>70</v>
      </c>
      <c r="BM199" s="54">
        <v>5</v>
      </c>
      <c r="BN199" s="54">
        <v>64</v>
      </c>
      <c r="BO199" s="47">
        <f t="shared" si="149"/>
        <v>5</v>
      </c>
      <c r="BP199" s="47" t="str">
        <f t="shared" si="150"/>
        <v>70_5</v>
      </c>
      <c r="BQ199" s="612">
        <v>6735.3485654397564</v>
      </c>
      <c r="BR199" s="132"/>
      <c r="BS199" s="47">
        <v>70</v>
      </c>
      <c r="BT199" s="54">
        <v>5</v>
      </c>
      <c r="BU199" s="54">
        <v>64</v>
      </c>
      <c r="BV199" s="47">
        <f t="shared" si="151"/>
        <v>5</v>
      </c>
      <c r="BW199" s="47" t="str">
        <f t="shared" si="152"/>
        <v>70_5</v>
      </c>
      <c r="BX199" s="612">
        <v>6802.7020510941538</v>
      </c>
      <c r="BY199" s="612"/>
      <c r="BZ199" s="47">
        <v>70</v>
      </c>
      <c r="CA199" s="54">
        <v>5</v>
      </c>
      <c r="CB199" s="54">
        <v>64</v>
      </c>
      <c r="CC199" s="47">
        <f t="shared" si="153"/>
        <v>5</v>
      </c>
      <c r="CD199" s="47" t="str">
        <f t="shared" si="154"/>
        <v>70_5</v>
      </c>
      <c r="CE199" s="612">
        <v>6955.7628472437718</v>
      </c>
      <c r="CF199" s="132"/>
      <c r="CG199" s="47">
        <v>70</v>
      </c>
      <c r="CH199" s="54">
        <v>5</v>
      </c>
      <c r="CI199" s="54">
        <v>64</v>
      </c>
      <c r="CJ199" s="47">
        <f t="shared" si="155"/>
        <v>5</v>
      </c>
      <c r="CK199" s="47" t="str">
        <f t="shared" si="156"/>
        <v>70_5</v>
      </c>
      <c r="CL199" s="132">
        <f t="shared" si="172"/>
        <v>6735.3485654397564</v>
      </c>
      <c r="CM199" s="132">
        <f t="shared" si="173"/>
        <v>6802.7020510941538</v>
      </c>
      <c r="CN199" s="132">
        <f t="shared" si="159"/>
        <v>6955.7628472437718</v>
      </c>
      <c r="CO199" s="132">
        <f t="shared" si="160"/>
        <v>6781.7803746127565</v>
      </c>
      <c r="CP199" s="42">
        <f t="shared" si="161"/>
        <v>43.47295111931254</v>
      </c>
      <c r="CQ199" s="5"/>
      <c r="CR199" s="5"/>
      <c r="CS199" s="5"/>
      <c r="CT199" s="5"/>
      <c r="CU199" s="5"/>
      <c r="CV199" s="5"/>
      <c r="CW199" s="5"/>
      <c r="CX199" s="5"/>
      <c r="CY199" s="5"/>
      <c r="CZ199" s="5"/>
      <c r="DA199" s="5"/>
      <c r="DB199" s="5"/>
      <c r="DC199" s="5"/>
      <c r="DD199" s="5"/>
      <c r="DE199" s="5"/>
      <c r="DF199" s="5"/>
      <c r="DG199" s="6"/>
    </row>
    <row r="200" spans="1:111" x14ac:dyDescent="0.25">
      <c r="A200" s="47">
        <v>70</v>
      </c>
      <c r="B200" s="54">
        <v>6</v>
      </c>
      <c r="C200" s="54">
        <v>66</v>
      </c>
      <c r="D200" s="47">
        <f t="shared" si="157"/>
        <v>6</v>
      </c>
      <c r="E200" s="47" t="str">
        <f t="shared" si="158"/>
        <v>70_6</v>
      </c>
      <c r="F200" s="54">
        <v>5711</v>
      </c>
      <c r="G200" s="1"/>
      <c r="H200" s="47">
        <v>70</v>
      </c>
      <c r="I200" s="54">
        <v>6</v>
      </c>
      <c r="J200" s="54">
        <v>66</v>
      </c>
      <c r="K200" s="47">
        <f t="shared" si="133"/>
        <v>6</v>
      </c>
      <c r="L200" s="47" t="str">
        <f t="shared" si="134"/>
        <v>70_6</v>
      </c>
      <c r="M200" s="54">
        <v>5882</v>
      </c>
      <c r="N200" s="74"/>
      <c r="O200" s="47">
        <v>70</v>
      </c>
      <c r="P200" s="54">
        <v>6</v>
      </c>
      <c r="Q200" s="54">
        <v>66</v>
      </c>
      <c r="R200" s="47">
        <f t="shared" si="135"/>
        <v>6</v>
      </c>
      <c r="S200" s="47" t="str">
        <f t="shared" si="136"/>
        <v>70_6</v>
      </c>
      <c r="T200" s="54">
        <v>6006</v>
      </c>
      <c r="U200" s="5"/>
      <c r="V200" s="47">
        <v>70</v>
      </c>
      <c r="W200" s="54">
        <v>6</v>
      </c>
      <c r="X200" s="54">
        <v>66</v>
      </c>
      <c r="Y200" s="47">
        <f t="shared" si="137"/>
        <v>6</v>
      </c>
      <c r="Z200" s="47" t="str">
        <f t="shared" si="138"/>
        <v>70_6</v>
      </c>
      <c r="AA200" s="54">
        <v>6006</v>
      </c>
      <c r="AB200" s="5"/>
      <c r="AC200" s="47">
        <v>70</v>
      </c>
      <c r="AD200" s="54">
        <v>6</v>
      </c>
      <c r="AE200" s="54">
        <v>66</v>
      </c>
      <c r="AF200" s="47">
        <f t="shared" si="139"/>
        <v>6</v>
      </c>
      <c r="AG200" s="47" t="str">
        <f t="shared" si="140"/>
        <v>70_6</v>
      </c>
      <c r="AH200" s="54">
        <v>6126</v>
      </c>
      <c r="AI200" s="74"/>
      <c r="AJ200" s="47">
        <v>70</v>
      </c>
      <c r="AK200" s="54">
        <v>6</v>
      </c>
      <c r="AL200" s="54">
        <v>66</v>
      </c>
      <c r="AM200" s="47">
        <f t="shared" si="141"/>
        <v>6</v>
      </c>
      <c r="AN200" s="47" t="str">
        <f t="shared" si="142"/>
        <v>70_6</v>
      </c>
      <c r="AO200" s="54">
        <v>6248</v>
      </c>
      <c r="AP200" s="466"/>
      <c r="AQ200" s="47">
        <v>70</v>
      </c>
      <c r="AR200" s="54">
        <v>6</v>
      </c>
      <c r="AS200" s="54">
        <v>66</v>
      </c>
      <c r="AT200" s="47">
        <f t="shared" si="143"/>
        <v>6</v>
      </c>
      <c r="AU200" s="47" t="str">
        <f t="shared" si="144"/>
        <v>70_6</v>
      </c>
      <c r="AV200" s="54">
        <v>6548</v>
      </c>
      <c r="AW200" s="466"/>
      <c r="AX200" s="47">
        <v>70</v>
      </c>
      <c r="AY200" s="54">
        <v>6</v>
      </c>
      <c r="AZ200" s="54">
        <v>66</v>
      </c>
      <c r="BA200" s="47">
        <f t="shared" si="145"/>
        <v>6</v>
      </c>
      <c r="BB200" s="47" t="str">
        <f t="shared" si="146"/>
        <v>70_6</v>
      </c>
      <c r="BC200" s="54">
        <v>6679</v>
      </c>
      <c r="BD200" s="466"/>
      <c r="BE200" s="47">
        <v>70</v>
      </c>
      <c r="BF200" s="54">
        <v>6</v>
      </c>
      <c r="BG200" s="54">
        <v>66</v>
      </c>
      <c r="BH200" s="47">
        <f t="shared" si="147"/>
        <v>6</v>
      </c>
      <c r="BI200" s="47" t="str">
        <f t="shared" si="148"/>
        <v>70_6</v>
      </c>
      <c r="BJ200" s="132">
        <v>6919</v>
      </c>
      <c r="BK200" s="132"/>
      <c r="BL200" s="47">
        <v>70</v>
      </c>
      <c r="BM200" s="54">
        <v>6</v>
      </c>
      <c r="BN200" s="54">
        <v>66</v>
      </c>
      <c r="BO200" s="47">
        <f t="shared" si="149"/>
        <v>6</v>
      </c>
      <c r="BP200" s="47" t="str">
        <f t="shared" si="150"/>
        <v>70_6</v>
      </c>
      <c r="BQ200" s="612">
        <v>6919.1412586055158</v>
      </c>
      <c r="BR200" s="132"/>
      <c r="BS200" s="47">
        <v>70</v>
      </c>
      <c r="BT200" s="54">
        <v>6</v>
      </c>
      <c r="BU200" s="54">
        <v>66</v>
      </c>
      <c r="BV200" s="47">
        <f t="shared" si="151"/>
        <v>6</v>
      </c>
      <c r="BW200" s="47" t="str">
        <f t="shared" si="152"/>
        <v>70_6</v>
      </c>
      <c r="BX200" s="612">
        <v>6988.3326711915706</v>
      </c>
      <c r="BY200" s="612"/>
      <c r="BZ200" s="47">
        <v>70</v>
      </c>
      <c r="CA200" s="54">
        <v>6</v>
      </c>
      <c r="CB200" s="54">
        <v>66</v>
      </c>
      <c r="CC200" s="47">
        <f t="shared" si="153"/>
        <v>6</v>
      </c>
      <c r="CD200" s="47" t="str">
        <f t="shared" si="154"/>
        <v>70_6</v>
      </c>
      <c r="CE200" s="612">
        <v>7145.5701562933809</v>
      </c>
      <c r="CF200" s="132"/>
      <c r="CG200" s="47">
        <v>70</v>
      </c>
      <c r="CH200" s="54">
        <v>6</v>
      </c>
      <c r="CI200" s="54">
        <v>66</v>
      </c>
      <c r="CJ200" s="47">
        <f t="shared" si="155"/>
        <v>6</v>
      </c>
      <c r="CK200" s="47" t="str">
        <f t="shared" si="156"/>
        <v>70_6</v>
      </c>
      <c r="CL200" s="132">
        <f t="shared" si="172"/>
        <v>6919.1412586055158</v>
      </c>
      <c r="CM200" s="132">
        <f t="shared" si="173"/>
        <v>6988.3326711915706</v>
      </c>
      <c r="CN200" s="132">
        <f t="shared" si="159"/>
        <v>7145.5701562933809</v>
      </c>
      <c r="CO200" s="132">
        <f t="shared" si="160"/>
        <v>6966.8400886570271</v>
      </c>
      <c r="CP200" s="42">
        <f t="shared" si="161"/>
        <v>44.659231337545044</v>
      </c>
      <c r="CQ200" s="5"/>
      <c r="CR200" s="5"/>
      <c r="CS200" s="5"/>
      <c r="CT200" s="5"/>
      <c r="CU200" s="5"/>
      <c r="CV200" s="5"/>
      <c r="CW200" s="5"/>
      <c r="CX200" s="5"/>
      <c r="CY200" s="5"/>
      <c r="CZ200" s="5"/>
      <c r="DA200" s="5"/>
      <c r="DB200" s="5"/>
      <c r="DC200" s="5"/>
      <c r="DD200" s="5"/>
      <c r="DE200" s="5"/>
      <c r="DF200" s="5"/>
      <c r="DG200" s="6"/>
    </row>
    <row r="201" spans="1:111" x14ac:dyDescent="0.25">
      <c r="A201" s="47">
        <v>70</v>
      </c>
      <c r="B201" s="54">
        <v>7</v>
      </c>
      <c r="C201" s="54">
        <v>68</v>
      </c>
      <c r="D201" s="47">
        <f t="shared" si="157"/>
        <v>7</v>
      </c>
      <c r="E201" s="47" t="str">
        <f t="shared" si="158"/>
        <v>70_7</v>
      </c>
      <c r="F201" s="54">
        <v>5876</v>
      </c>
      <c r="G201" s="1"/>
      <c r="H201" s="47">
        <v>70</v>
      </c>
      <c r="I201" s="54">
        <v>7</v>
      </c>
      <c r="J201" s="54">
        <v>68</v>
      </c>
      <c r="K201" s="47">
        <f t="shared" si="133"/>
        <v>7</v>
      </c>
      <c r="L201" s="47" t="str">
        <f t="shared" si="134"/>
        <v>70_7</v>
      </c>
      <c r="M201" s="54">
        <v>6052</v>
      </c>
      <c r="N201" s="75"/>
      <c r="O201" s="47">
        <v>70</v>
      </c>
      <c r="P201" s="54">
        <v>7</v>
      </c>
      <c r="Q201" s="54">
        <v>68</v>
      </c>
      <c r="R201" s="47">
        <f t="shared" si="135"/>
        <v>7</v>
      </c>
      <c r="S201" s="47" t="str">
        <f t="shared" si="136"/>
        <v>70_7</v>
      </c>
      <c r="T201" s="54">
        <v>6180</v>
      </c>
      <c r="U201" s="5"/>
      <c r="V201" s="47">
        <v>70</v>
      </c>
      <c r="W201" s="54">
        <v>7</v>
      </c>
      <c r="X201" s="54">
        <v>68</v>
      </c>
      <c r="Y201" s="47">
        <f t="shared" si="137"/>
        <v>7</v>
      </c>
      <c r="Z201" s="47" t="str">
        <f t="shared" si="138"/>
        <v>70_7</v>
      </c>
      <c r="AA201" s="54">
        <v>6180</v>
      </c>
      <c r="AB201" s="5"/>
      <c r="AC201" s="47">
        <v>70</v>
      </c>
      <c r="AD201" s="54">
        <v>7</v>
      </c>
      <c r="AE201" s="54">
        <v>68</v>
      </c>
      <c r="AF201" s="47">
        <f t="shared" si="139"/>
        <v>7</v>
      </c>
      <c r="AG201" s="47" t="str">
        <f t="shared" si="140"/>
        <v>70_7</v>
      </c>
      <c r="AH201" s="54">
        <v>6303</v>
      </c>
      <c r="AI201" s="75"/>
      <c r="AJ201" s="47">
        <v>70</v>
      </c>
      <c r="AK201" s="54">
        <v>7</v>
      </c>
      <c r="AL201" s="54">
        <v>68</v>
      </c>
      <c r="AM201" s="47">
        <f t="shared" si="141"/>
        <v>7</v>
      </c>
      <c r="AN201" s="47" t="str">
        <f t="shared" si="142"/>
        <v>70_7</v>
      </c>
      <c r="AO201" s="54">
        <v>6429</v>
      </c>
      <c r="AP201" s="466"/>
      <c r="AQ201" s="47">
        <v>70</v>
      </c>
      <c r="AR201" s="54">
        <v>7</v>
      </c>
      <c r="AS201" s="54">
        <v>68</v>
      </c>
      <c r="AT201" s="47">
        <f t="shared" si="143"/>
        <v>7</v>
      </c>
      <c r="AU201" s="47" t="str">
        <f t="shared" si="144"/>
        <v>70_7</v>
      </c>
      <c r="AV201" s="54">
        <v>6729</v>
      </c>
      <c r="AW201" s="466"/>
      <c r="AX201" s="47">
        <v>70</v>
      </c>
      <c r="AY201" s="54">
        <v>7</v>
      </c>
      <c r="AZ201" s="54">
        <v>68</v>
      </c>
      <c r="BA201" s="47">
        <f t="shared" si="145"/>
        <v>7</v>
      </c>
      <c r="BB201" s="47" t="str">
        <f t="shared" si="146"/>
        <v>70_7</v>
      </c>
      <c r="BC201" s="54">
        <v>6864</v>
      </c>
      <c r="BD201" s="466"/>
      <c r="BE201" s="47">
        <v>70</v>
      </c>
      <c r="BF201" s="54">
        <v>7</v>
      </c>
      <c r="BG201" s="54">
        <v>68</v>
      </c>
      <c r="BH201" s="47">
        <f t="shared" si="147"/>
        <v>7</v>
      </c>
      <c r="BI201" s="47" t="str">
        <f t="shared" si="148"/>
        <v>70_7</v>
      </c>
      <c r="BJ201" s="132">
        <v>7104</v>
      </c>
      <c r="BK201" s="132"/>
      <c r="BL201" s="47">
        <v>70</v>
      </c>
      <c r="BM201" s="54">
        <v>7</v>
      </c>
      <c r="BN201" s="54">
        <v>68</v>
      </c>
      <c r="BO201" s="47">
        <f t="shared" si="149"/>
        <v>7</v>
      </c>
      <c r="BP201" s="47" t="str">
        <f t="shared" si="150"/>
        <v>70_7</v>
      </c>
      <c r="BQ201" s="612">
        <v>7103.788801506932</v>
      </c>
      <c r="BR201" s="132"/>
      <c r="BS201" s="47">
        <v>70</v>
      </c>
      <c r="BT201" s="54">
        <v>7</v>
      </c>
      <c r="BU201" s="54">
        <v>68</v>
      </c>
      <c r="BV201" s="47">
        <f t="shared" si="151"/>
        <v>7</v>
      </c>
      <c r="BW201" s="47" t="str">
        <f t="shared" si="152"/>
        <v>70_7</v>
      </c>
      <c r="BX201" s="612">
        <v>7174.8266895220013</v>
      </c>
      <c r="BY201" s="612"/>
      <c r="BZ201" s="47">
        <v>70</v>
      </c>
      <c r="CA201" s="54">
        <v>7</v>
      </c>
      <c r="CB201" s="54">
        <v>68</v>
      </c>
      <c r="CC201" s="47">
        <f t="shared" si="153"/>
        <v>7</v>
      </c>
      <c r="CD201" s="47" t="str">
        <f t="shared" si="154"/>
        <v>70_7</v>
      </c>
      <c r="CE201" s="612">
        <v>7336.2602900362463</v>
      </c>
      <c r="CF201" s="132"/>
      <c r="CG201" s="47">
        <v>70</v>
      </c>
      <c r="CH201" s="54">
        <v>7</v>
      </c>
      <c r="CI201" s="54">
        <v>68</v>
      </c>
      <c r="CJ201" s="47">
        <f t="shared" si="155"/>
        <v>7</v>
      </c>
      <c r="CK201" s="47" t="str">
        <f t="shared" si="156"/>
        <v>70_7</v>
      </c>
      <c r="CL201" s="132">
        <f t="shared" si="172"/>
        <v>7103.788801506932</v>
      </c>
      <c r="CM201" s="132">
        <f t="shared" si="173"/>
        <v>7174.8266895220013</v>
      </c>
      <c r="CN201" s="132">
        <f t="shared" si="159"/>
        <v>7336.2602900362463</v>
      </c>
      <c r="CO201" s="132">
        <f t="shared" si="160"/>
        <v>7152.7605455573193</v>
      </c>
      <c r="CP201" s="42">
        <f t="shared" si="161"/>
        <v>45.851029138187947</v>
      </c>
      <c r="CQ201" s="5"/>
      <c r="CR201" s="5"/>
      <c r="CS201" s="5"/>
      <c r="CT201" s="5"/>
      <c r="CU201" s="5"/>
      <c r="CV201" s="5"/>
      <c r="CW201" s="5"/>
      <c r="CX201" s="5"/>
      <c r="CY201" s="5"/>
      <c r="CZ201" s="5"/>
      <c r="DA201" s="5"/>
      <c r="DB201" s="5"/>
      <c r="DC201" s="5"/>
      <c r="DD201" s="5"/>
      <c r="DE201" s="5"/>
      <c r="DF201" s="5"/>
      <c r="DG201" s="6"/>
    </row>
    <row r="202" spans="1:111" x14ac:dyDescent="0.25">
      <c r="A202" s="47">
        <v>70</v>
      </c>
      <c r="B202" s="54">
        <v>8</v>
      </c>
      <c r="C202" s="54">
        <v>70</v>
      </c>
      <c r="D202" s="47">
        <f t="shared" si="157"/>
        <v>8</v>
      </c>
      <c r="E202" s="47" t="str">
        <f t="shared" si="158"/>
        <v>70_8</v>
      </c>
      <c r="F202" s="54">
        <v>6041</v>
      </c>
      <c r="G202" s="1"/>
      <c r="H202" s="47">
        <v>70</v>
      </c>
      <c r="I202" s="54">
        <v>8</v>
      </c>
      <c r="J202" s="54">
        <v>70</v>
      </c>
      <c r="K202" s="47">
        <f t="shared" si="133"/>
        <v>8</v>
      </c>
      <c r="L202" s="47" t="str">
        <f t="shared" si="134"/>
        <v>70_8</v>
      </c>
      <c r="M202" s="54">
        <v>6222</v>
      </c>
      <c r="N202" s="75"/>
      <c r="O202" s="47">
        <v>70</v>
      </c>
      <c r="P202" s="54">
        <v>8</v>
      </c>
      <c r="Q202" s="54">
        <v>70</v>
      </c>
      <c r="R202" s="47">
        <f t="shared" si="135"/>
        <v>8</v>
      </c>
      <c r="S202" s="47" t="str">
        <f t="shared" si="136"/>
        <v>70_8</v>
      </c>
      <c r="T202" s="54">
        <v>6353</v>
      </c>
      <c r="U202" s="5"/>
      <c r="V202" s="47">
        <v>70</v>
      </c>
      <c r="W202" s="54">
        <v>8</v>
      </c>
      <c r="X202" s="54">
        <v>70</v>
      </c>
      <c r="Y202" s="47">
        <f t="shared" si="137"/>
        <v>8</v>
      </c>
      <c r="Z202" s="47" t="str">
        <f t="shared" si="138"/>
        <v>70_8</v>
      </c>
      <c r="AA202" s="54">
        <v>6353</v>
      </c>
      <c r="AB202" s="5"/>
      <c r="AC202" s="47">
        <v>70</v>
      </c>
      <c r="AD202" s="54">
        <v>8</v>
      </c>
      <c r="AE202" s="54">
        <v>70</v>
      </c>
      <c r="AF202" s="47">
        <f t="shared" si="139"/>
        <v>8</v>
      </c>
      <c r="AG202" s="47" t="str">
        <f t="shared" si="140"/>
        <v>70_8</v>
      </c>
      <c r="AH202" s="54">
        <v>6480</v>
      </c>
      <c r="AI202" s="75"/>
      <c r="AJ202" s="47">
        <v>70</v>
      </c>
      <c r="AK202" s="54">
        <v>8</v>
      </c>
      <c r="AL202" s="54">
        <v>70</v>
      </c>
      <c r="AM202" s="47">
        <f t="shared" si="141"/>
        <v>8</v>
      </c>
      <c r="AN202" s="47" t="str">
        <f t="shared" si="142"/>
        <v>70_8</v>
      </c>
      <c r="AO202" s="54">
        <v>6609</v>
      </c>
      <c r="AP202" s="466"/>
      <c r="AQ202" s="47">
        <v>70</v>
      </c>
      <c r="AR202" s="54">
        <v>8</v>
      </c>
      <c r="AS202" s="54">
        <v>70</v>
      </c>
      <c r="AT202" s="47">
        <f t="shared" si="143"/>
        <v>8</v>
      </c>
      <c r="AU202" s="47" t="str">
        <f t="shared" si="144"/>
        <v>70_8</v>
      </c>
      <c r="AV202" s="54">
        <v>6909</v>
      </c>
      <c r="AW202" s="466"/>
      <c r="AX202" s="47">
        <v>70</v>
      </c>
      <c r="AY202" s="54">
        <v>8</v>
      </c>
      <c r="AZ202" s="54">
        <v>70</v>
      </c>
      <c r="BA202" s="47">
        <f t="shared" si="145"/>
        <v>8</v>
      </c>
      <c r="BB202" s="47" t="str">
        <f t="shared" si="146"/>
        <v>70_8</v>
      </c>
      <c r="BC202" s="54">
        <v>7048</v>
      </c>
      <c r="BD202" s="466"/>
      <c r="BE202" s="47">
        <v>70</v>
      </c>
      <c r="BF202" s="54">
        <v>8</v>
      </c>
      <c r="BG202" s="54">
        <v>70</v>
      </c>
      <c r="BH202" s="47">
        <f t="shared" si="147"/>
        <v>8</v>
      </c>
      <c r="BI202" s="47" t="str">
        <f t="shared" si="148"/>
        <v>70_8</v>
      </c>
      <c r="BJ202" s="132">
        <v>7288</v>
      </c>
      <c r="BK202" s="132"/>
      <c r="BL202" s="47">
        <v>70</v>
      </c>
      <c r="BM202" s="54">
        <v>8</v>
      </c>
      <c r="BN202" s="54">
        <v>70</v>
      </c>
      <c r="BO202" s="47">
        <f t="shared" si="149"/>
        <v>8</v>
      </c>
      <c r="BP202" s="47" t="str">
        <f t="shared" si="150"/>
        <v>70_8</v>
      </c>
      <c r="BQ202" s="612">
        <v>7287.5814946726932</v>
      </c>
      <c r="BR202" s="132"/>
      <c r="BS202" s="47">
        <v>70</v>
      </c>
      <c r="BT202" s="54">
        <v>8</v>
      </c>
      <c r="BU202" s="54">
        <v>70</v>
      </c>
      <c r="BV202" s="47">
        <f t="shared" si="151"/>
        <v>8</v>
      </c>
      <c r="BW202" s="47" t="str">
        <f t="shared" si="152"/>
        <v>70_8</v>
      </c>
      <c r="BX202" s="612">
        <v>7360.4573096194199</v>
      </c>
      <c r="BY202" s="612"/>
      <c r="BZ202" s="47">
        <v>70</v>
      </c>
      <c r="CA202" s="54">
        <v>8</v>
      </c>
      <c r="CB202" s="54">
        <v>70</v>
      </c>
      <c r="CC202" s="47">
        <f t="shared" si="153"/>
        <v>8</v>
      </c>
      <c r="CD202" s="47" t="str">
        <f t="shared" si="154"/>
        <v>70_8</v>
      </c>
      <c r="CE202" s="612">
        <v>7526.0675990858563</v>
      </c>
      <c r="CF202" s="132"/>
      <c r="CG202" s="47">
        <v>70</v>
      </c>
      <c r="CH202" s="54">
        <v>8</v>
      </c>
      <c r="CI202" s="54">
        <v>70</v>
      </c>
      <c r="CJ202" s="47">
        <f t="shared" si="155"/>
        <v>8</v>
      </c>
      <c r="CK202" s="47" t="str">
        <f t="shared" si="156"/>
        <v>70_8</v>
      </c>
      <c r="CL202" s="132">
        <f t="shared" si="172"/>
        <v>7287.5814946726932</v>
      </c>
      <c r="CM202" s="132">
        <f t="shared" si="173"/>
        <v>7360.4573096194199</v>
      </c>
      <c r="CN202" s="132">
        <f t="shared" si="159"/>
        <v>7526.0675990858563</v>
      </c>
      <c r="CO202" s="132">
        <f t="shared" si="160"/>
        <v>7337.8202596015926</v>
      </c>
      <c r="CP202" s="42">
        <f t="shared" si="161"/>
        <v>47.037309356420465</v>
      </c>
      <c r="CQ202" s="5"/>
      <c r="CR202" s="5"/>
      <c r="CS202" s="5"/>
      <c r="CT202" s="5"/>
      <c r="CU202" s="5"/>
      <c r="CV202" s="5"/>
      <c r="CW202" s="5"/>
      <c r="CX202" s="5"/>
      <c r="CY202" s="5"/>
      <c r="CZ202" s="5"/>
      <c r="DA202" s="5"/>
      <c r="DB202" s="5"/>
      <c r="DC202" s="5"/>
      <c r="DD202" s="5"/>
      <c r="DE202" s="5"/>
      <c r="DF202" s="5"/>
      <c r="DG202" s="6"/>
    </row>
    <row r="203" spans="1:111" x14ac:dyDescent="0.25">
      <c r="A203" s="47">
        <v>70</v>
      </c>
      <c r="B203" s="54">
        <v>9</v>
      </c>
      <c r="C203" s="54">
        <v>71</v>
      </c>
      <c r="D203" s="47">
        <f t="shared" si="157"/>
        <v>9</v>
      </c>
      <c r="E203" s="47" t="str">
        <f t="shared" si="158"/>
        <v>70_9</v>
      </c>
      <c r="F203" s="54">
        <v>6124</v>
      </c>
      <c r="G203" s="1"/>
      <c r="H203" s="47">
        <v>70</v>
      </c>
      <c r="I203" s="54">
        <v>9</v>
      </c>
      <c r="J203" s="54">
        <v>71</v>
      </c>
      <c r="K203" s="47">
        <f t="shared" si="133"/>
        <v>9</v>
      </c>
      <c r="L203" s="47" t="str">
        <f t="shared" si="134"/>
        <v>70_9</v>
      </c>
      <c r="M203" s="54">
        <v>6307</v>
      </c>
      <c r="N203" s="75"/>
      <c r="O203" s="47">
        <v>70</v>
      </c>
      <c r="P203" s="54">
        <v>9</v>
      </c>
      <c r="Q203" s="54">
        <v>71</v>
      </c>
      <c r="R203" s="47">
        <f t="shared" si="135"/>
        <v>9</v>
      </c>
      <c r="S203" s="47" t="str">
        <f t="shared" si="136"/>
        <v>70_9</v>
      </c>
      <c r="T203" s="54">
        <v>6440</v>
      </c>
      <c r="U203" s="5"/>
      <c r="V203" s="47">
        <v>70</v>
      </c>
      <c r="W203" s="54">
        <v>9</v>
      </c>
      <c r="X203" s="54">
        <v>71</v>
      </c>
      <c r="Y203" s="47">
        <f t="shared" si="137"/>
        <v>9</v>
      </c>
      <c r="Z203" s="47" t="str">
        <f t="shared" si="138"/>
        <v>70_9</v>
      </c>
      <c r="AA203" s="54">
        <v>6440</v>
      </c>
      <c r="AB203" s="5"/>
      <c r="AC203" s="47">
        <v>70</v>
      </c>
      <c r="AD203" s="54">
        <v>9</v>
      </c>
      <c r="AE203" s="54">
        <v>71</v>
      </c>
      <c r="AF203" s="47">
        <f t="shared" si="139"/>
        <v>9</v>
      </c>
      <c r="AG203" s="47" t="str">
        <f t="shared" si="140"/>
        <v>70_9</v>
      </c>
      <c r="AH203" s="54">
        <v>6569</v>
      </c>
      <c r="AI203" s="75"/>
      <c r="AJ203" s="47">
        <v>70</v>
      </c>
      <c r="AK203" s="54">
        <v>9</v>
      </c>
      <c r="AL203" s="54">
        <v>71</v>
      </c>
      <c r="AM203" s="47">
        <f t="shared" si="141"/>
        <v>9</v>
      </c>
      <c r="AN203" s="47" t="str">
        <f t="shared" si="142"/>
        <v>70_9</v>
      </c>
      <c r="AO203" s="54">
        <v>6700</v>
      </c>
      <c r="AP203" s="466"/>
      <c r="AQ203" s="47">
        <v>70</v>
      </c>
      <c r="AR203" s="54">
        <v>9</v>
      </c>
      <c r="AS203" s="54">
        <v>71</v>
      </c>
      <c r="AT203" s="47">
        <f t="shared" si="143"/>
        <v>9</v>
      </c>
      <c r="AU203" s="47" t="str">
        <f t="shared" si="144"/>
        <v>70_9</v>
      </c>
      <c r="AV203" s="54">
        <v>7000</v>
      </c>
      <c r="AW203" s="466"/>
      <c r="AX203" s="47">
        <v>70</v>
      </c>
      <c r="AY203" s="54">
        <v>9</v>
      </c>
      <c r="AZ203" s="54">
        <v>71</v>
      </c>
      <c r="BA203" s="47">
        <f t="shared" si="145"/>
        <v>9</v>
      </c>
      <c r="BB203" s="47" t="str">
        <f t="shared" si="146"/>
        <v>70_9</v>
      </c>
      <c r="BC203" s="54">
        <v>7140</v>
      </c>
      <c r="BD203" s="466"/>
      <c r="BE203" s="47">
        <v>70</v>
      </c>
      <c r="BF203" s="54">
        <v>9</v>
      </c>
      <c r="BG203" s="54">
        <v>71</v>
      </c>
      <c r="BH203" s="47">
        <f t="shared" si="147"/>
        <v>9</v>
      </c>
      <c r="BI203" s="47" t="str">
        <f t="shared" si="148"/>
        <v>70_9</v>
      </c>
      <c r="BJ203" s="132">
        <v>7380</v>
      </c>
      <c r="BK203" s="132"/>
      <c r="BL203" s="47">
        <v>70</v>
      </c>
      <c r="BM203" s="54">
        <v>9</v>
      </c>
      <c r="BN203" s="54">
        <v>71</v>
      </c>
      <c r="BO203" s="47">
        <f t="shared" si="149"/>
        <v>9</v>
      </c>
      <c r="BP203" s="47" t="str">
        <f t="shared" si="150"/>
        <v>70_9</v>
      </c>
      <c r="BQ203" s="612">
        <v>7379.9052661234027</v>
      </c>
      <c r="BR203" s="132"/>
      <c r="BS203" s="47">
        <v>70</v>
      </c>
      <c r="BT203" s="54">
        <v>9</v>
      </c>
      <c r="BU203" s="54">
        <v>71</v>
      </c>
      <c r="BV203" s="47">
        <f t="shared" si="151"/>
        <v>9</v>
      </c>
      <c r="BW203" s="47" t="str">
        <f t="shared" si="152"/>
        <v>70_9</v>
      </c>
      <c r="BX203" s="612">
        <v>7453.7043187846366</v>
      </c>
      <c r="BY203" s="612"/>
      <c r="BZ203" s="47">
        <v>70</v>
      </c>
      <c r="CA203" s="54">
        <v>9</v>
      </c>
      <c r="CB203" s="54">
        <v>71</v>
      </c>
      <c r="CC203" s="47">
        <f t="shared" si="153"/>
        <v>9</v>
      </c>
      <c r="CD203" s="47" t="str">
        <f t="shared" si="154"/>
        <v>70_9</v>
      </c>
      <c r="CE203" s="612">
        <v>7621.4126659572903</v>
      </c>
      <c r="CF203" s="132"/>
      <c r="CG203" s="47">
        <v>70</v>
      </c>
      <c r="CH203" s="54">
        <v>9</v>
      </c>
      <c r="CI203" s="54">
        <v>71</v>
      </c>
      <c r="CJ203" s="47">
        <f t="shared" si="155"/>
        <v>9</v>
      </c>
      <c r="CK203" s="47" t="str">
        <f t="shared" si="156"/>
        <v>70_9</v>
      </c>
      <c r="CL203" s="132">
        <f t="shared" si="172"/>
        <v>7379.9052661234027</v>
      </c>
      <c r="CM203" s="132">
        <f t="shared" si="173"/>
        <v>7453.7043187846366</v>
      </c>
      <c r="CN203" s="132">
        <f t="shared" si="159"/>
        <v>7621.4126659572903</v>
      </c>
      <c r="CO203" s="132">
        <f t="shared" si="160"/>
        <v>7430.7804880517415</v>
      </c>
      <c r="CP203" s="42">
        <f t="shared" si="161"/>
        <v>47.633208256741931</v>
      </c>
      <c r="CQ203" s="5"/>
      <c r="CR203" s="5"/>
      <c r="CS203" s="5"/>
      <c r="CT203" s="5"/>
      <c r="CU203" s="5"/>
      <c r="CV203" s="5"/>
      <c r="CW203" s="5"/>
      <c r="CX203" s="5"/>
      <c r="CY203" s="5"/>
      <c r="CZ203" s="5"/>
      <c r="DA203" s="5"/>
      <c r="DB203" s="5"/>
      <c r="DC203" s="5"/>
      <c r="DD203" s="5"/>
      <c r="DE203" s="5"/>
      <c r="DF203" s="5"/>
      <c r="DG203" s="6"/>
    </row>
    <row r="204" spans="1:111" x14ac:dyDescent="0.25">
      <c r="A204" s="47">
        <v>70</v>
      </c>
      <c r="B204" s="54">
        <v>10</v>
      </c>
      <c r="C204" s="54">
        <v>72</v>
      </c>
      <c r="D204" s="47">
        <f t="shared" si="157"/>
        <v>10</v>
      </c>
      <c r="E204" s="47" t="str">
        <f t="shared" si="158"/>
        <v>70_10</v>
      </c>
      <c r="F204" s="54">
        <v>6208</v>
      </c>
      <c r="G204" s="1"/>
      <c r="H204" s="47">
        <v>70</v>
      </c>
      <c r="I204" s="54">
        <v>10</v>
      </c>
      <c r="J204" s="54">
        <v>72</v>
      </c>
      <c r="K204" s="47">
        <f t="shared" si="133"/>
        <v>10</v>
      </c>
      <c r="L204" s="47" t="str">
        <f t="shared" si="134"/>
        <v>70_10</v>
      </c>
      <c r="M204" s="54">
        <v>6394</v>
      </c>
      <c r="N204" s="75"/>
      <c r="O204" s="47">
        <v>70</v>
      </c>
      <c r="P204" s="54">
        <v>10</v>
      </c>
      <c r="Q204" s="54">
        <v>72</v>
      </c>
      <c r="R204" s="47">
        <f t="shared" si="135"/>
        <v>10</v>
      </c>
      <c r="S204" s="47" t="str">
        <f t="shared" si="136"/>
        <v>70_10</v>
      </c>
      <c r="T204" s="54">
        <v>6528</v>
      </c>
      <c r="U204" s="5"/>
      <c r="V204" s="47">
        <v>70</v>
      </c>
      <c r="W204" s="54">
        <v>10</v>
      </c>
      <c r="X204" s="54">
        <v>72</v>
      </c>
      <c r="Y204" s="47">
        <f t="shared" si="137"/>
        <v>10</v>
      </c>
      <c r="Z204" s="47" t="str">
        <f t="shared" si="138"/>
        <v>70_10</v>
      </c>
      <c r="AA204" s="54">
        <v>6528</v>
      </c>
      <c r="AB204" s="5"/>
      <c r="AC204" s="47">
        <v>70</v>
      </c>
      <c r="AD204" s="54">
        <v>10</v>
      </c>
      <c r="AE204" s="54">
        <v>72</v>
      </c>
      <c r="AF204" s="47">
        <f t="shared" si="139"/>
        <v>10</v>
      </c>
      <c r="AG204" s="47" t="str">
        <f t="shared" si="140"/>
        <v>70_10</v>
      </c>
      <c r="AH204" s="54">
        <v>6659</v>
      </c>
      <c r="AI204" s="75"/>
      <c r="AJ204" s="47">
        <v>70</v>
      </c>
      <c r="AK204" s="54">
        <v>10</v>
      </c>
      <c r="AL204" s="54">
        <v>72</v>
      </c>
      <c r="AM204" s="47">
        <f t="shared" si="141"/>
        <v>10</v>
      </c>
      <c r="AN204" s="47" t="str">
        <f t="shared" si="142"/>
        <v>70_10</v>
      </c>
      <c r="AO204" s="54">
        <v>6792</v>
      </c>
      <c r="AP204" s="466"/>
      <c r="AQ204" s="47">
        <v>70</v>
      </c>
      <c r="AR204" s="54">
        <v>10</v>
      </c>
      <c r="AS204" s="54">
        <v>72</v>
      </c>
      <c r="AT204" s="47">
        <f t="shared" si="143"/>
        <v>10</v>
      </c>
      <c r="AU204" s="47" t="str">
        <f t="shared" si="144"/>
        <v>70_10</v>
      </c>
      <c r="AV204" s="54">
        <v>7092</v>
      </c>
      <c r="AW204" s="466"/>
      <c r="AX204" s="47">
        <v>70</v>
      </c>
      <c r="AY204" s="54">
        <v>10</v>
      </c>
      <c r="AZ204" s="54">
        <v>72</v>
      </c>
      <c r="BA204" s="47">
        <f t="shared" si="145"/>
        <v>10</v>
      </c>
      <c r="BB204" s="47" t="str">
        <f t="shared" si="146"/>
        <v>70_10</v>
      </c>
      <c r="BC204" s="54">
        <v>7234</v>
      </c>
      <c r="BD204" s="466"/>
      <c r="BE204" s="47">
        <v>70</v>
      </c>
      <c r="BF204" s="54">
        <v>10</v>
      </c>
      <c r="BG204" s="54">
        <v>72</v>
      </c>
      <c r="BH204" s="47">
        <f t="shared" si="147"/>
        <v>10</v>
      </c>
      <c r="BI204" s="47" t="str">
        <f t="shared" si="148"/>
        <v>70_10</v>
      </c>
      <c r="BJ204" s="132">
        <v>7474</v>
      </c>
      <c r="BK204" s="132"/>
      <c r="BL204" s="47">
        <v>70</v>
      </c>
      <c r="BM204" s="54">
        <v>10</v>
      </c>
      <c r="BN204" s="54">
        <v>72</v>
      </c>
      <c r="BO204" s="47">
        <f t="shared" si="149"/>
        <v>10</v>
      </c>
      <c r="BP204" s="47" t="str">
        <f t="shared" si="150"/>
        <v>70_10</v>
      </c>
      <c r="BQ204" s="612">
        <v>7473.9387370454178</v>
      </c>
      <c r="BR204" s="132"/>
      <c r="BS204" s="47">
        <v>70</v>
      </c>
      <c r="BT204" s="54">
        <v>10</v>
      </c>
      <c r="BU204" s="54">
        <v>72</v>
      </c>
      <c r="BV204" s="47">
        <f t="shared" si="151"/>
        <v>10</v>
      </c>
      <c r="BW204" s="47" t="str">
        <f t="shared" si="152"/>
        <v>70_10</v>
      </c>
      <c r="BX204" s="612">
        <v>7548.6781244158719</v>
      </c>
      <c r="BY204" s="612"/>
      <c r="BZ204" s="47">
        <v>70</v>
      </c>
      <c r="CA204" s="54">
        <v>10</v>
      </c>
      <c r="CB204" s="54">
        <v>72</v>
      </c>
      <c r="CC204" s="47">
        <f t="shared" si="153"/>
        <v>10</v>
      </c>
      <c r="CD204" s="47" t="str">
        <f t="shared" si="154"/>
        <v>70_10</v>
      </c>
      <c r="CE204" s="612">
        <v>7718.5233822152286</v>
      </c>
      <c r="CF204" s="132"/>
      <c r="CG204" s="47">
        <v>70</v>
      </c>
      <c r="CH204" s="54">
        <v>10</v>
      </c>
      <c r="CI204" s="54">
        <v>72</v>
      </c>
      <c r="CJ204" s="47">
        <f t="shared" si="155"/>
        <v>10</v>
      </c>
      <c r="CK204" s="47" t="str">
        <f t="shared" si="156"/>
        <v>70_10</v>
      </c>
      <c r="CL204" s="132">
        <f t="shared" si="172"/>
        <v>7473.9387370454178</v>
      </c>
      <c r="CM204" s="132">
        <f t="shared" si="173"/>
        <v>7548.6781244158719</v>
      </c>
      <c r="CN204" s="132">
        <f t="shared" si="159"/>
        <v>7718.5233822152286</v>
      </c>
      <c r="CO204" s="132">
        <f t="shared" si="160"/>
        <v>7525.4622022139247</v>
      </c>
      <c r="CP204" s="42">
        <f t="shared" si="161"/>
        <v>48.240142321884136</v>
      </c>
      <c r="CQ204" s="5"/>
      <c r="CR204" s="5"/>
      <c r="CS204" s="5"/>
      <c r="CT204" s="5"/>
      <c r="CU204" s="5"/>
      <c r="CV204" s="5"/>
      <c r="CW204" s="5"/>
      <c r="CX204" s="5"/>
      <c r="CY204" s="5"/>
      <c r="CZ204" s="5"/>
      <c r="DA204" s="5"/>
      <c r="DB204" s="5"/>
      <c r="DC204" s="5"/>
      <c r="DD204" s="5"/>
      <c r="DE204" s="5"/>
      <c r="DF204" s="5"/>
      <c r="DG204" s="6"/>
    </row>
    <row r="205" spans="1:111" x14ac:dyDescent="0.25">
      <c r="A205" s="47">
        <v>70</v>
      </c>
      <c r="B205" s="54">
        <v>11</v>
      </c>
      <c r="C205" s="54">
        <v>73</v>
      </c>
      <c r="D205" s="47">
        <f t="shared" si="157"/>
        <v>11</v>
      </c>
      <c r="E205" s="47" t="str">
        <f t="shared" si="158"/>
        <v>70_11</v>
      </c>
      <c r="F205" s="54">
        <v>6291</v>
      </c>
      <c r="G205" s="1"/>
      <c r="H205" s="47">
        <v>70</v>
      </c>
      <c r="I205" s="54">
        <v>11</v>
      </c>
      <c r="J205" s="54">
        <v>73</v>
      </c>
      <c r="K205" s="47">
        <f t="shared" si="133"/>
        <v>11</v>
      </c>
      <c r="L205" s="47" t="str">
        <f t="shared" si="134"/>
        <v>70_11</v>
      </c>
      <c r="M205" s="54">
        <v>6479</v>
      </c>
      <c r="N205" s="75"/>
      <c r="O205" s="47">
        <v>70</v>
      </c>
      <c r="P205" s="54">
        <v>11</v>
      </c>
      <c r="Q205" s="54">
        <v>73</v>
      </c>
      <c r="R205" s="47">
        <f t="shared" si="135"/>
        <v>11</v>
      </c>
      <c r="S205" s="47" t="str">
        <f t="shared" si="136"/>
        <v>70_11</v>
      </c>
      <c r="T205" s="54">
        <v>6615</v>
      </c>
      <c r="U205" s="5"/>
      <c r="V205" s="47">
        <v>70</v>
      </c>
      <c r="W205" s="54">
        <v>11</v>
      </c>
      <c r="X205" s="54">
        <v>73</v>
      </c>
      <c r="Y205" s="47">
        <f t="shared" si="137"/>
        <v>11</v>
      </c>
      <c r="Z205" s="47" t="str">
        <f t="shared" si="138"/>
        <v>70_11</v>
      </c>
      <c r="AA205" s="54">
        <v>6615</v>
      </c>
      <c r="AB205" s="5"/>
      <c r="AC205" s="47">
        <v>70</v>
      </c>
      <c r="AD205" s="54">
        <v>11</v>
      </c>
      <c r="AE205" s="54">
        <v>73</v>
      </c>
      <c r="AF205" s="47">
        <f t="shared" si="139"/>
        <v>11</v>
      </c>
      <c r="AG205" s="47" t="str">
        <f t="shared" si="140"/>
        <v>70_11</v>
      </c>
      <c r="AH205" s="54">
        <v>6748</v>
      </c>
      <c r="AI205" s="75"/>
      <c r="AJ205" s="47">
        <v>70</v>
      </c>
      <c r="AK205" s="54">
        <v>11</v>
      </c>
      <c r="AL205" s="54">
        <v>73</v>
      </c>
      <c r="AM205" s="47">
        <f t="shared" si="141"/>
        <v>11</v>
      </c>
      <c r="AN205" s="47" t="str">
        <f t="shared" si="142"/>
        <v>70_11</v>
      </c>
      <c r="AO205" s="54">
        <v>6883</v>
      </c>
      <c r="AP205" s="466"/>
      <c r="AQ205" s="47">
        <v>70</v>
      </c>
      <c r="AR205" s="54">
        <v>11</v>
      </c>
      <c r="AS205" s="54">
        <v>73</v>
      </c>
      <c r="AT205" s="47">
        <f t="shared" si="143"/>
        <v>11</v>
      </c>
      <c r="AU205" s="47" t="str">
        <f t="shared" si="144"/>
        <v>70_11</v>
      </c>
      <c r="AV205" s="54">
        <v>7183</v>
      </c>
      <c r="AW205" s="466"/>
      <c r="AX205" s="47">
        <v>70</v>
      </c>
      <c r="AY205" s="54">
        <v>11</v>
      </c>
      <c r="AZ205" s="54">
        <v>73</v>
      </c>
      <c r="BA205" s="47">
        <f t="shared" si="145"/>
        <v>11</v>
      </c>
      <c r="BB205" s="47" t="str">
        <f t="shared" si="146"/>
        <v>70_11</v>
      </c>
      <c r="BC205" s="54">
        <v>7326</v>
      </c>
      <c r="BD205" s="466"/>
      <c r="BE205" s="47">
        <v>70</v>
      </c>
      <c r="BF205" s="54">
        <v>11</v>
      </c>
      <c r="BG205" s="54">
        <v>73</v>
      </c>
      <c r="BH205" s="47">
        <f t="shared" si="147"/>
        <v>11</v>
      </c>
      <c r="BI205" s="47" t="str">
        <f t="shared" si="148"/>
        <v>70_11</v>
      </c>
      <c r="BJ205" s="132">
        <v>7566</v>
      </c>
      <c r="BK205" s="132"/>
      <c r="BL205" s="47">
        <v>70</v>
      </c>
      <c r="BM205" s="54">
        <v>11</v>
      </c>
      <c r="BN205" s="54">
        <v>73</v>
      </c>
      <c r="BO205" s="47">
        <f t="shared" si="149"/>
        <v>11</v>
      </c>
      <c r="BP205" s="47" t="str">
        <f t="shared" si="150"/>
        <v>70_11</v>
      </c>
      <c r="BQ205" s="612">
        <v>7566.2625084961273</v>
      </c>
      <c r="BR205" s="132"/>
      <c r="BS205" s="47">
        <v>70</v>
      </c>
      <c r="BT205" s="54">
        <v>11</v>
      </c>
      <c r="BU205" s="54">
        <v>73</v>
      </c>
      <c r="BV205" s="47">
        <f t="shared" si="151"/>
        <v>11</v>
      </c>
      <c r="BW205" s="47" t="str">
        <f t="shared" si="152"/>
        <v>70_11</v>
      </c>
      <c r="BX205" s="612">
        <v>7641.9251335810886</v>
      </c>
      <c r="BY205" s="612"/>
      <c r="BZ205" s="47">
        <v>70</v>
      </c>
      <c r="CA205" s="54">
        <v>11</v>
      </c>
      <c r="CB205" s="54">
        <v>73</v>
      </c>
      <c r="CC205" s="47">
        <f t="shared" si="153"/>
        <v>11</v>
      </c>
      <c r="CD205" s="47" t="str">
        <f t="shared" si="154"/>
        <v>70_11</v>
      </c>
      <c r="CE205" s="612">
        <v>7813.8684490866626</v>
      </c>
      <c r="CF205" s="132"/>
      <c r="CG205" s="47">
        <v>70</v>
      </c>
      <c r="CH205" s="54">
        <v>11</v>
      </c>
      <c r="CI205" s="54">
        <v>73</v>
      </c>
      <c r="CJ205" s="47">
        <f t="shared" si="155"/>
        <v>11</v>
      </c>
      <c r="CK205" s="47" t="str">
        <f t="shared" si="156"/>
        <v>70_11</v>
      </c>
      <c r="CL205" s="132">
        <f t="shared" si="172"/>
        <v>7566.2625084961273</v>
      </c>
      <c r="CM205" s="132">
        <f t="shared" si="173"/>
        <v>7641.9251335810886</v>
      </c>
      <c r="CN205" s="132">
        <f t="shared" si="159"/>
        <v>7813.8684490866626</v>
      </c>
      <c r="CO205" s="132">
        <f t="shared" si="160"/>
        <v>7618.4224306640726</v>
      </c>
      <c r="CP205" s="42">
        <f t="shared" si="161"/>
        <v>48.836041222205594</v>
      </c>
      <c r="CQ205" s="5"/>
      <c r="CR205" s="5"/>
      <c r="CS205" s="5"/>
      <c r="CT205" s="5"/>
      <c r="CU205" s="5"/>
      <c r="CV205" s="5"/>
      <c r="CW205" s="5"/>
      <c r="CX205" s="5"/>
      <c r="CY205" s="5"/>
      <c r="CZ205" s="5"/>
      <c r="DA205" s="5"/>
      <c r="DB205" s="5"/>
      <c r="DC205" s="5"/>
      <c r="DD205" s="5"/>
      <c r="DE205" s="5"/>
      <c r="DF205" s="5"/>
      <c r="DG205" s="6"/>
    </row>
    <row r="206" spans="1:111" x14ac:dyDescent="0.25">
      <c r="A206" s="47">
        <v>70</v>
      </c>
      <c r="B206" s="54">
        <v>12</v>
      </c>
      <c r="C206" s="54">
        <v>74</v>
      </c>
      <c r="D206" s="47">
        <f t="shared" si="157"/>
        <v>12</v>
      </c>
      <c r="E206" s="47" t="str">
        <f t="shared" si="158"/>
        <v>70_12</v>
      </c>
      <c r="F206" s="54">
        <v>6373</v>
      </c>
      <c r="G206" s="1"/>
      <c r="H206" s="47">
        <v>70</v>
      </c>
      <c r="I206" s="54">
        <v>12</v>
      </c>
      <c r="J206" s="54">
        <v>74</v>
      </c>
      <c r="K206" s="47">
        <f t="shared" si="133"/>
        <v>12</v>
      </c>
      <c r="L206" s="47" t="str">
        <f t="shared" si="134"/>
        <v>70_12</v>
      </c>
      <c r="M206" s="54">
        <v>6564</v>
      </c>
      <c r="N206" s="77"/>
      <c r="O206" s="47">
        <v>70</v>
      </c>
      <c r="P206" s="54">
        <v>12</v>
      </c>
      <c r="Q206" s="54">
        <v>74</v>
      </c>
      <c r="R206" s="47">
        <f t="shared" si="135"/>
        <v>12</v>
      </c>
      <c r="S206" s="47" t="str">
        <f t="shared" si="136"/>
        <v>70_12</v>
      </c>
      <c r="T206" s="54">
        <v>6702</v>
      </c>
      <c r="U206" s="5"/>
      <c r="V206" s="47">
        <v>70</v>
      </c>
      <c r="W206" s="54">
        <v>12</v>
      </c>
      <c r="X206" s="54">
        <v>74</v>
      </c>
      <c r="Y206" s="47">
        <f t="shared" si="137"/>
        <v>12</v>
      </c>
      <c r="Z206" s="47" t="str">
        <f t="shared" si="138"/>
        <v>70_12</v>
      </c>
      <c r="AA206" s="54">
        <v>6702</v>
      </c>
      <c r="AB206" s="5"/>
      <c r="AC206" s="47">
        <v>70</v>
      </c>
      <c r="AD206" s="54">
        <v>12</v>
      </c>
      <c r="AE206" s="54">
        <v>74</v>
      </c>
      <c r="AF206" s="47">
        <f t="shared" si="139"/>
        <v>12</v>
      </c>
      <c r="AG206" s="47" t="str">
        <f t="shared" si="140"/>
        <v>70_12</v>
      </c>
      <c r="AH206" s="54">
        <v>6836</v>
      </c>
      <c r="AI206" s="77"/>
      <c r="AJ206" s="47">
        <v>70</v>
      </c>
      <c r="AK206" s="54">
        <v>12</v>
      </c>
      <c r="AL206" s="54">
        <v>74</v>
      </c>
      <c r="AM206" s="47">
        <f t="shared" si="141"/>
        <v>12</v>
      </c>
      <c r="AN206" s="47" t="str">
        <f t="shared" si="142"/>
        <v>70_12</v>
      </c>
      <c r="AO206" s="54">
        <v>6973</v>
      </c>
      <c r="AP206" s="466"/>
      <c r="AQ206" s="47">
        <v>70</v>
      </c>
      <c r="AR206" s="54">
        <v>12</v>
      </c>
      <c r="AS206" s="54">
        <v>74</v>
      </c>
      <c r="AT206" s="47">
        <f t="shared" si="143"/>
        <v>12</v>
      </c>
      <c r="AU206" s="47" t="str">
        <f t="shared" si="144"/>
        <v>70_12</v>
      </c>
      <c r="AV206" s="54">
        <v>7273</v>
      </c>
      <c r="AW206" s="466"/>
      <c r="AX206" s="47">
        <v>70</v>
      </c>
      <c r="AY206" s="54">
        <v>12</v>
      </c>
      <c r="AZ206" s="54">
        <v>74</v>
      </c>
      <c r="BA206" s="47">
        <f t="shared" si="145"/>
        <v>12</v>
      </c>
      <c r="BB206" s="47" t="str">
        <f t="shared" si="146"/>
        <v>70_12</v>
      </c>
      <c r="BC206" s="54">
        <v>7419</v>
      </c>
      <c r="BD206" s="466"/>
      <c r="BE206" s="47">
        <v>70</v>
      </c>
      <c r="BF206" s="54">
        <v>12</v>
      </c>
      <c r="BG206" s="54">
        <v>74</v>
      </c>
      <c r="BH206" s="47">
        <f t="shared" si="147"/>
        <v>12</v>
      </c>
      <c r="BI206" s="47" t="str">
        <f t="shared" si="148"/>
        <v>70_12</v>
      </c>
      <c r="BJ206" s="132">
        <v>7659</v>
      </c>
      <c r="BK206" s="132"/>
      <c r="BL206" s="47">
        <v>70</v>
      </c>
      <c r="BM206" s="54">
        <v>12</v>
      </c>
      <c r="BN206" s="54">
        <v>74</v>
      </c>
      <c r="BO206" s="47">
        <f t="shared" si="149"/>
        <v>12</v>
      </c>
      <c r="BP206" s="47" t="str">
        <f t="shared" si="150"/>
        <v>70_12</v>
      </c>
      <c r="BQ206" s="612">
        <v>7658.5862799468368</v>
      </c>
      <c r="BR206" s="132"/>
      <c r="BS206" s="47">
        <v>70</v>
      </c>
      <c r="BT206" s="54">
        <v>12</v>
      </c>
      <c r="BU206" s="54">
        <v>74</v>
      </c>
      <c r="BV206" s="47">
        <f t="shared" si="151"/>
        <v>12</v>
      </c>
      <c r="BW206" s="47" t="str">
        <f t="shared" si="152"/>
        <v>70_12</v>
      </c>
      <c r="BX206" s="612">
        <v>7735.1721427463053</v>
      </c>
      <c r="BY206" s="612"/>
      <c r="BZ206" s="47">
        <v>70</v>
      </c>
      <c r="CA206" s="54">
        <v>12</v>
      </c>
      <c r="CB206" s="54">
        <v>74</v>
      </c>
      <c r="CC206" s="47">
        <f t="shared" si="153"/>
        <v>12</v>
      </c>
      <c r="CD206" s="47" t="str">
        <f t="shared" si="154"/>
        <v>70_12</v>
      </c>
      <c r="CE206" s="612">
        <v>7909.2135159580967</v>
      </c>
      <c r="CF206" s="132"/>
      <c r="CG206" s="47">
        <v>70</v>
      </c>
      <c r="CH206" s="54">
        <v>12</v>
      </c>
      <c r="CI206" s="54">
        <v>74</v>
      </c>
      <c r="CJ206" s="47">
        <f t="shared" si="155"/>
        <v>12</v>
      </c>
      <c r="CK206" s="47" t="str">
        <f t="shared" si="156"/>
        <v>70_12</v>
      </c>
      <c r="CL206" s="132">
        <f t="shared" si="172"/>
        <v>7658.5862799468368</v>
      </c>
      <c r="CM206" s="132">
        <f t="shared" si="173"/>
        <v>7735.1721427463053</v>
      </c>
      <c r="CN206" s="132">
        <f t="shared" si="159"/>
        <v>7909.2135159580967</v>
      </c>
      <c r="CO206" s="132">
        <f t="shared" si="160"/>
        <v>7711.3826591142206</v>
      </c>
      <c r="CP206" s="42">
        <f t="shared" si="161"/>
        <v>49.431940122527052</v>
      </c>
      <c r="CQ206" s="5"/>
      <c r="CR206" s="5"/>
      <c r="CS206" s="5"/>
      <c r="CT206" s="5"/>
      <c r="CU206" s="5"/>
      <c r="CV206" s="5"/>
      <c r="CW206" s="5"/>
      <c r="CX206" s="5"/>
      <c r="CY206" s="5"/>
      <c r="CZ206" s="5"/>
      <c r="DA206" s="5"/>
      <c r="DB206" s="5"/>
      <c r="DC206" s="5"/>
      <c r="DD206" s="5"/>
      <c r="DE206" s="5"/>
      <c r="DF206" s="5"/>
      <c r="DG206" s="6"/>
    </row>
    <row r="207" spans="1:111" x14ac:dyDescent="0.25">
      <c r="A207" s="47">
        <v>74</v>
      </c>
      <c r="B207" s="54">
        <v>0</v>
      </c>
      <c r="C207" s="54">
        <v>54</v>
      </c>
      <c r="D207" s="47">
        <f t="shared" si="157"/>
        <v>0</v>
      </c>
      <c r="E207" s="47" t="str">
        <f t="shared" si="158"/>
        <v>74_0</v>
      </c>
      <c r="F207" s="54">
        <v>4883</v>
      </c>
      <c r="G207" s="1"/>
      <c r="H207" s="47">
        <v>74</v>
      </c>
      <c r="I207" s="54">
        <v>0</v>
      </c>
      <c r="J207" s="54">
        <v>54</v>
      </c>
      <c r="K207" s="47">
        <f t="shared" si="133"/>
        <v>0</v>
      </c>
      <c r="L207" s="47" t="str">
        <f t="shared" si="134"/>
        <v>74_0</v>
      </c>
      <c r="M207" s="54">
        <v>5030</v>
      </c>
      <c r="N207" s="5"/>
      <c r="O207" s="47">
        <v>74</v>
      </c>
      <c r="P207" s="54">
        <v>0</v>
      </c>
      <c r="Q207" s="54">
        <v>54</v>
      </c>
      <c r="R207" s="47">
        <f t="shared" si="135"/>
        <v>0</v>
      </c>
      <c r="S207" s="47" t="str">
        <f t="shared" si="136"/>
        <v>74_0</v>
      </c>
      <c r="T207" s="54">
        <v>5136</v>
      </c>
      <c r="U207" s="5"/>
      <c r="V207" s="47">
        <v>74</v>
      </c>
      <c r="W207" s="54">
        <v>0</v>
      </c>
      <c r="X207" s="54">
        <v>54</v>
      </c>
      <c r="Y207" s="47">
        <f t="shared" si="137"/>
        <v>0</v>
      </c>
      <c r="Z207" s="47" t="str">
        <f t="shared" si="138"/>
        <v>74_0</v>
      </c>
      <c r="AA207" s="54">
        <v>5136</v>
      </c>
      <c r="AB207" s="5"/>
      <c r="AC207" s="47">
        <v>74</v>
      </c>
      <c r="AD207" s="54">
        <v>0</v>
      </c>
      <c r="AE207" s="54">
        <v>54</v>
      </c>
      <c r="AF207" s="47">
        <f t="shared" si="139"/>
        <v>0</v>
      </c>
      <c r="AG207" s="47" t="str">
        <f t="shared" si="140"/>
        <v>74_0</v>
      </c>
      <c r="AH207" s="54">
        <v>5238</v>
      </c>
      <c r="AI207" s="5"/>
      <c r="AJ207" s="47">
        <v>74</v>
      </c>
      <c r="AK207" s="54">
        <v>0</v>
      </c>
      <c r="AL207" s="54">
        <v>54</v>
      </c>
      <c r="AM207" s="47">
        <f t="shared" si="141"/>
        <v>0</v>
      </c>
      <c r="AN207" s="47" t="str">
        <f t="shared" si="142"/>
        <v>74_0</v>
      </c>
      <c r="AO207" s="54">
        <v>5343</v>
      </c>
      <c r="AP207" s="466"/>
      <c r="AQ207" s="47">
        <v>74</v>
      </c>
      <c r="AR207" s="54">
        <v>0</v>
      </c>
      <c r="AS207" s="54">
        <v>54</v>
      </c>
      <c r="AT207" s="47">
        <f t="shared" si="143"/>
        <v>0</v>
      </c>
      <c r="AU207" s="47" t="str">
        <f t="shared" si="144"/>
        <v>74_0</v>
      </c>
      <c r="AV207" s="54">
        <v>5610</v>
      </c>
      <c r="AW207" s="466"/>
      <c r="AX207" s="47">
        <v>74</v>
      </c>
      <c r="AY207" s="54">
        <v>0</v>
      </c>
      <c r="AZ207" s="54">
        <v>54</v>
      </c>
      <c r="BA207" s="47">
        <f t="shared" si="145"/>
        <v>0</v>
      </c>
      <c r="BB207" s="47" t="str">
        <f t="shared" si="146"/>
        <v>74_0</v>
      </c>
      <c r="BC207" s="54">
        <v>5722</v>
      </c>
      <c r="BD207" s="466"/>
      <c r="BE207" s="47">
        <v>74</v>
      </c>
      <c r="BF207" s="54">
        <v>0</v>
      </c>
      <c r="BG207" s="54">
        <v>54</v>
      </c>
      <c r="BH207" s="47">
        <f t="shared" si="147"/>
        <v>0</v>
      </c>
      <c r="BI207" s="47" t="str">
        <f t="shared" si="148"/>
        <v>74_0</v>
      </c>
      <c r="BJ207" s="132">
        <v>5951</v>
      </c>
      <c r="BK207" s="132"/>
      <c r="BL207" s="47">
        <v>74</v>
      </c>
      <c r="BM207" s="54">
        <v>0</v>
      </c>
      <c r="BN207" s="54">
        <v>54</v>
      </c>
      <c r="BO207" s="47">
        <f t="shared" si="149"/>
        <v>0</v>
      </c>
      <c r="BP207" s="47" t="str">
        <f t="shared" si="150"/>
        <v>74_0</v>
      </c>
      <c r="BQ207" s="612">
        <v>5951.2946701554938</v>
      </c>
      <c r="BR207" s="132"/>
      <c r="BS207" s="47">
        <v>74</v>
      </c>
      <c r="BT207" s="54">
        <v>0</v>
      </c>
      <c r="BU207" s="54">
        <v>54</v>
      </c>
      <c r="BV207" s="47">
        <f t="shared" si="151"/>
        <v>0</v>
      </c>
      <c r="BW207" s="47" t="str">
        <f t="shared" si="152"/>
        <v>74_0</v>
      </c>
      <c r="BX207" s="612">
        <v>6010.8076168570487</v>
      </c>
      <c r="BY207" s="612"/>
      <c r="BZ207" s="47">
        <v>74</v>
      </c>
      <c r="CA207" s="54">
        <v>0</v>
      </c>
      <c r="CB207" s="54">
        <v>54</v>
      </c>
      <c r="CC207" s="47">
        <f t="shared" si="153"/>
        <v>0</v>
      </c>
      <c r="CD207" s="47" t="str">
        <f t="shared" si="154"/>
        <v>74_0</v>
      </c>
      <c r="CE207" s="612">
        <v>6146.0507882363318</v>
      </c>
      <c r="CF207" s="132"/>
      <c r="CG207" s="47">
        <v>74</v>
      </c>
      <c r="CH207" s="54">
        <v>0</v>
      </c>
      <c r="CI207" s="54">
        <v>54</v>
      </c>
      <c r="CJ207" s="47">
        <f t="shared" si="155"/>
        <v>0</v>
      </c>
      <c r="CK207" s="47" t="str">
        <f t="shared" si="156"/>
        <v>74_0</v>
      </c>
      <c r="CL207" s="132">
        <f t="shared" si="172"/>
        <v>5951.2946701554938</v>
      </c>
      <c r="CM207" s="132">
        <f t="shared" si="173"/>
        <v>6010.8076168570487</v>
      </c>
      <c r="CN207" s="132">
        <f t="shared" si="159"/>
        <v>6146.0507882363318</v>
      </c>
      <c r="CO207" s="132">
        <f t="shared" si="160"/>
        <v>5992.3214077878774</v>
      </c>
      <c r="CP207" s="42">
        <f t="shared" si="161"/>
        <v>38.412316716588961</v>
      </c>
      <c r="CQ207" s="5"/>
      <c r="CR207" s="5"/>
      <c r="CS207" s="5"/>
      <c r="CT207" s="5"/>
      <c r="CU207" s="5"/>
      <c r="CV207" s="5"/>
      <c r="CW207" s="5"/>
      <c r="CX207" s="5"/>
      <c r="CY207" s="5"/>
      <c r="CZ207" s="5"/>
      <c r="DA207" s="5"/>
      <c r="DB207" s="5"/>
      <c r="DC207" s="5"/>
      <c r="DD207" s="5"/>
      <c r="DE207" s="5"/>
      <c r="DF207" s="5"/>
      <c r="DG207" s="6"/>
    </row>
    <row r="208" spans="1:111" x14ac:dyDescent="0.25">
      <c r="A208" s="47">
        <v>74</v>
      </c>
      <c r="B208" s="54">
        <v>1</v>
      </c>
      <c r="C208" s="54">
        <v>56</v>
      </c>
      <c r="D208" s="47">
        <f t="shared" si="157"/>
        <v>1</v>
      </c>
      <c r="E208" s="47" t="str">
        <f t="shared" si="158"/>
        <v>74_1</v>
      </c>
      <c r="F208" s="54">
        <v>5017</v>
      </c>
      <c r="G208" s="1"/>
      <c r="H208" s="47">
        <v>74</v>
      </c>
      <c r="I208" s="54">
        <v>1</v>
      </c>
      <c r="J208" s="54">
        <v>56</v>
      </c>
      <c r="K208" s="47">
        <f t="shared" si="133"/>
        <v>1</v>
      </c>
      <c r="L208" s="47" t="str">
        <f t="shared" si="134"/>
        <v>74_1</v>
      </c>
      <c r="M208" s="54">
        <v>5167</v>
      </c>
      <c r="N208" s="5"/>
      <c r="O208" s="47">
        <v>74</v>
      </c>
      <c r="P208" s="54">
        <v>1</v>
      </c>
      <c r="Q208" s="54">
        <v>56</v>
      </c>
      <c r="R208" s="47">
        <f t="shared" si="135"/>
        <v>1</v>
      </c>
      <c r="S208" s="47" t="str">
        <f t="shared" si="136"/>
        <v>74_1</v>
      </c>
      <c r="T208" s="54">
        <v>5276</v>
      </c>
      <c r="U208" s="5"/>
      <c r="V208" s="47">
        <v>74</v>
      </c>
      <c r="W208" s="54">
        <v>1</v>
      </c>
      <c r="X208" s="54">
        <v>56</v>
      </c>
      <c r="Y208" s="47">
        <f t="shared" si="137"/>
        <v>1</v>
      </c>
      <c r="Z208" s="47" t="str">
        <f t="shared" si="138"/>
        <v>74_1</v>
      </c>
      <c r="AA208" s="54">
        <v>5276</v>
      </c>
      <c r="AB208" s="5"/>
      <c r="AC208" s="47">
        <v>74</v>
      </c>
      <c r="AD208" s="54">
        <v>1</v>
      </c>
      <c r="AE208" s="54">
        <v>56</v>
      </c>
      <c r="AF208" s="47">
        <f t="shared" si="139"/>
        <v>1</v>
      </c>
      <c r="AG208" s="47" t="str">
        <f t="shared" si="140"/>
        <v>74_1</v>
      </c>
      <c r="AH208" s="54">
        <v>5381</v>
      </c>
      <c r="AI208" s="5"/>
      <c r="AJ208" s="47">
        <v>74</v>
      </c>
      <c r="AK208" s="54">
        <v>1</v>
      </c>
      <c r="AL208" s="54">
        <v>56</v>
      </c>
      <c r="AM208" s="47">
        <f t="shared" si="141"/>
        <v>1</v>
      </c>
      <c r="AN208" s="47" t="str">
        <f t="shared" si="142"/>
        <v>74_1</v>
      </c>
      <c r="AO208" s="54">
        <v>5489</v>
      </c>
      <c r="AP208" s="466"/>
      <c r="AQ208" s="47">
        <v>74</v>
      </c>
      <c r="AR208" s="54">
        <v>1</v>
      </c>
      <c r="AS208" s="54">
        <v>56</v>
      </c>
      <c r="AT208" s="47">
        <f t="shared" si="143"/>
        <v>1</v>
      </c>
      <c r="AU208" s="47" t="str">
        <f t="shared" si="144"/>
        <v>74_1</v>
      </c>
      <c r="AV208" s="54">
        <v>5763</v>
      </c>
      <c r="AW208" s="466"/>
      <c r="AX208" s="47">
        <v>74</v>
      </c>
      <c r="AY208" s="54">
        <v>1</v>
      </c>
      <c r="AZ208" s="54">
        <v>56</v>
      </c>
      <c r="BA208" s="47">
        <f t="shared" si="145"/>
        <v>1</v>
      </c>
      <c r="BB208" s="47" t="str">
        <f t="shared" si="146"/>
        <v>74_1</v>
      </c>
      <c r="BC208" s="54">
        <v>5879</v>
      </c>
      <c r="BD208" s="466"/>
      <c r="BE208" s="47">
        <v>74</v>
      </c>
      <c r="BF208" s="54">
        <v>1</v>
      </c>
      <c r="BG208" s="54">
        <v>56</v>
      </c>
      <c r="BH208" s="47">
        <f t="shared" si="147"/>
        <v>1</v>
      </c>
      <c r="BI208" s="47" t="str">
        <f t="shared" si="148"/>
        <v>74_1</v>
      </c>
      <c r="BJ208" s="132">
        <v>6114</v>
      </c>
      <c r="BK208" s="132"/>
      <c r="BL208" s="47">
        <v>74</v>
      </c>
      <c r="BM208" s="54">
        <v>1</v>
      </c>
      <c r="BN208" s="54">
        <v>56</v>
      </c>
      <c r="BO208" s="47">
        <f t="shared" si="149"/>
        <v>1</v>
      </c>
      <c r="BP208" s="47" t="str">
        <f t="shared" si="150"/>
        <v>74_1</v>
      </c>
      <c r="BQ208" s="612">
        <v>6113.7229587277743</v>
      </c>
      <c r="BR208" s="132"/>
      <c r="BS208" s="47">
        <v>74</v>
      </c>
      <c r="BT208" s="54">
        <v>1</v>
      </c>
      <c r="BU208" s="54">
        <v>56</v>
      </c>
      <c r="BV208" s="47">
        <f t="shared" si="151"/>
        <v>1</v>
      </c>
      <c r="BW208" s="47" t="str">
        <f t="shared" si="152"/>
        <v>74_1</v>
      </c>
      <c r="BX208" s="612">
        <v>6174.8601883150523</v>
      </c>
      <c r="BY208" s="612"/>
      <c r="BZ208" s="47">
        <v>74</v>
      </c>
      <c r="CA208" s="54">
        <v>1</v>
      </c>
      <c r="CB208" s="54">
        <v>56</v>
      </c>
      <c r="CC208" s="47">
        <f t="shared" si="153"/>
        <v>1</v>
      </c>
      <c r="CD208" s="47" t="str">
        <f t="shared" si="154"/>
        <v>74_1</v>
      </c>
      <c r="CE208" s="612">
        <v>6313.7945425521411</v>
      </c>
      <c r="CF208" s="132"/>
      <c r="CG208" s="47">
        <v>74</v>
      </c>
      <c r="CH208" s="54">
        <v>1</v>
      </c>
      <c r="CI208" s="54">
        <v>56</v>
      </c>
      <c r="CJ208" s="47">
        <f t="shared" si="155"/>
        <v>1</v>
      </c>
      <c r="CK208" s="47" t="str">
        <f t="shared" si="156"/>
        <v>74_1</v>
      </c>
      <c r="CL208" s="132">
        <f t="shared" si="172"/>
        <v>6113.7229587277743</v>
      </c>
      <c r="CM208" s="132">
        <f t="shared" si="173"/>
        <v>6174.8601883150523</v>
      </c>
      <c r="CN208" s="132">
        <f t="shared" si="159"/>
        <v>6313.7945425521411</v>
      </c>
      <c r="CO208" s="132">
        <f t="shared" si="160"/>
        <v>6155.8694363745035</v>
      </c>
      <c r="CP208" s="42">
        <f t="shared" si="161"/>
        <v>39.460701515221174</v>
      </c>
      <c r="CQ208" s="5"/>
      <c r="CR208" s="5"/>
      <c r="CS208" s="5"/>
      <c r="CT208" s="5"/>
      <c r="CU208" s="5"/>
      <c r="CV208" s="5"/>
      <c r="CW208" s="5"/>
      <c r="CX208" s="5"/>
      <c r="CY208" s="5"/>
      <c r="CZ208" s="5"/>
      <c r="DA208" s="5"/>
      <c r="DB208" s="5"/>
      <c r="DC208" s="5"/>
      <c r="DD208" s="5"/>
      <c r="DE208" s="5"/>
      <c r="DF208" s="5"/>
      <c r="DG208" s="6"/>
    </row>
    <row r="209" spans="1:111" x14ac:dyDescent="0.25">
      <c r="A209" s="47">
        <v>74</v>
      </c>
      <c r="B209" s="54">
        <v>2</v>
      </c>
      <c r="C209" s="54">
        <v>58</v>
      </c>
      <c r="D209" s="47">
        <f t="shared" si="157"/>
        <v>2</v>
      </c>
      <c r="E209" s="47" t="str">
        <f t="shared" si="158"/>
        <v>74_2</v>
      </c>
      <c r="F209" s="54">
        <v>5147</v>
      </c>
      <c r="G209" s="1"/>
      <c r="H209" s="47">
        <v>74</v>
      </c>
      <c r="I209" s="54">
        <v>2</v>
      </c>
      <c r="J209" s="54">
        <v>58</v>
      </c>
      <c r="K209" s="47">
        <f t="shared" ref="K209:K244" si="194">I209</f>
        <v>2</v>
      </c>
      <c r="L209" s="47" t="str">
        <f t="shared" ref="L209:L244" si="195">H209&amp;"_"&amp;K209</f>
        <v>74_2</v>
      </c>
      <c r="M209" s="54">
        <v>5301</v>
      </c>
      <c r="N209" s="5"/>
      <c r="O209" s="47">
        <v>74</v>
      </c>
      <c r="P209" s="54">
        <v>2</v>
      </c>
      <c r="Q209" s="54">
        <v>58</v>
      </c>
      <c r="R209" s="47">
        <f t="shared" ref="R209:R244" si="196">P209</f>
        <v>2</v>
      </c>
      <c r="S209" s="47" t="str">
        <f t="shared" ref="S209:S244" si="197">O209&amp;"_"&amp;R209</f>
        <v>74_2</v>
      </c>
      <c r="T209" s="54">
        <v>5413</v>
      </c>
      <c r="U209" s="5"/>
      <c r="V209" s="47">
        <v>74</v>
      </c>
      <c r="W209" s="54">
        <v>2</v>
      </c>
      <c r="X209" s="54">
        <v>58</v>
      </c>
      <c r="Y209" s="47">
        <f t="shared" ref="Y209:Y244" si="198">W209</f>
        <v>2</v>
      </c>
      <c r="Z209" s="47" t="str">
        <f t="shared" ref="Z209:Z244" si="199">V209&amp;"_"&amp;Y209</f>
        <v>74_2</v>
      </c>
      <c r="AA209" s="54">
        <v>5413</v>
      </c>
      <c r="AB209" s="5"/>
      <c r="AC209" s="47">
        <v>74</v>
      </c>
      <c r="AD209" s="54">
        <v>2</v>
      </c>
      <c r="AE209" s="54">
        <v>58</v>
      </c>
      <c r="AF209" s="47">
        <f t="shared" ref="AF209:AF244" si="200">AD209</f>
        <v>2</v>
      </c>
      <c r="AG209" s="47" t="str">
        <f t="shared" ref="AG209:AG244" si="201">AC209&amp;"_"&amp;AF209</f>
        <v>74_2</v>
      </c>
      <c r="AH209" s="54">
        <v>5521</v>
      </c>
      <c r="AI209" s="5"/>
      <c r="AJ209" s="47">
        <v>74</v>
      </c>
      <c r="AK209" s="54">
        <v>2</v>
      </c>
      <c r="AL209" s="54">
        <v>58</v>
      </c>
      <c r="AM209" s="47">
        <f t="shared" ref="AM209:AM244" si="202">AK209</f>
        <v>2</v>
      </c>
      <c r="AN209" s="47" t="str">
        <f t="shared" ref="AN209:AN244" si="203">AJ209&amp;"_"&amp;AM209</f>
        <v>74_2</v>
      </c>
      <c r="AO209" s="54">
        <v>5631</v>
      </c>
      <c r="AP209" s="466"/>
      <c r="AQ209" s="47">
        <v>74</v>
      </c>
      <c r="AR209" s="54">
        <v>2</v>
      </c>
      <c r="AS209" s="54">
        <v>58</v>
      </c>
      <c r="AT209" s="47">
        <f t="shared" ref="AT209:AT244" si="204">AR209</f>
        <v>2</v>
      </c>
      <c r="AU209" s="47" t="str">
        <f t="shared" ref="AU209:AU244" si="205">AQ209&amp;"_"&amp;AT209</f>
        <v>74_2</v>
      </c>
      <c r="AV209" s="54">
        <v>5913</v>
      </c>
      <c r="AW209" s="466"/>
      <c r="AX209" s="47">
        <v>74</v>
      </c>
      <c r="AY209" s="54">
        <v>2</v>
      </c>
      <c r="AZ209" s="54">
        <v>58</v>
      </c>
      <c r="BA209" s="47">
        <f t="shared" ref="BA209:BA244" si="206">AY209</f>
        <v>2</v>
      </c>
      <c r="BB209" s="47" t="str">
        <f t="shared" ref="BB209:BB244" si="207">AX209&amp;"_"&amp;BA209</f>
        <v>74_2</v>
      </c>
      <c r="BC209" s="54">
        <v>6031</v>
      </c>
      <c r="BD209" s="466"/>
      <c r="BE209" s="47">
        <v>74</v>
      </c>
      <c r="BF209" s="54">
        <v>2</v>
      </c>
      <c r="BG209" s="54">
        <v>58</v>
      </c>
      <c r="BH209" s="47">
        <f t="shared" ref="BH209:BH244" si="208">BF209</f>
        <v>2</v>
      </c>
      <c r="BI209" s="47" t="str">
        <f t="shared" ref="BI209:BI244" si="209">BE209&amp;"_"&amp;BH209</f>
        <v>74_2</v>
      </c>
      <c r="BJ209" s="132">
        <v>6271</v>
      </c>
      <c r="BK209" s="132"/>
      <c r="BL209" s="47">
        <v>74</v>
      </c>
      <c r="BM209" s="54">
        <v>2</v>
      </c>
      <c r="BN209" s="54">
        <v>58</v>
      </c>
      <c r="BO209" s="47">
        <f t="shared" ref="BO209:BO244" si="210">BM209</f>
        <v>2</v>
      </c>
      <c r="BP209" s="47" t="str">
        <f t="shared" ref="BP209:BP244" si="211">BL209&amp;"_"&amp;BO209</f>
        <v>74_2</v>
      </c>
      <c r="BQ209" s="612">
        <v>6271.1704458218355</v>
      </c>
      <c r="BR209" s="132"/>
      <c r="BS209" s="47">
        <v>74</v>
      </c>
      <c r="BT209" s="54">
        <v>2</v>
      </c>
      <c r="BU209" s="54">
        <v>58</v>
      </c>
      <c r="BV209" s="47">
        <f t="shared" ref="BV209:BV244" si="212">BT209</f>
        <v>2</v>
      </c>
      <c r="BW209" s="47" t="str">
        <f t="shared" ref="BW209:BW244" si="213">BS209&amp;"_"&amp;BV209</f>
        <v>74_2</v>
      </c>
      <c r="BX209" s="612">
        <v>6333.8821502800538</v>
      </c>
      <c r="BY209" s="612"/>
      <c r="BZ209" s="47">
        <v>74</v>
      </c>
      <c r="CA209" s="54">
        <v>2</v>
      </c>
      <c r="CB209" s="54">
        <v>58</v>
      </c>
      <c r="CC209" s="47">
        <f t="shared" ref="CC209:CC244" si="214">CA209</f>
        <v>2</v>
      </c>
      <c r="CD209" s="47" t="str">
        <f t="shared" ref="CD209:CD244" si="215">BZ209&amp;"_"&amp;CC209</f>
        <v>74_2</v>
      </c>
      <c r="CE209" s="612">
        <v>6476.3944986613551</v>
      </c>
      <c r="CF209" s="132"/>
      <c r="CG209" s="47">
        <v>74</v>
      </c>
      <c r="CH209" s="54">
        <v>2</v>
      </c>
      <c r="CI209" s="54">
        <v>58</v>
      </c>
      <c r="CJ209" s="47">
        <f t="shared" ref="CJ209:CJ244" si="216">CH209</f>
        <v>2</v>
      </c>
      <c r="CK209" s="47" t="str">
        <f t="shared" ref="CK209:CK244" si="217">CG209&amp;"_"&amp;CJ209</f>
        <v>74_2</v>
      </c>
      <c r="CL209" s="132">
        <f t="shared" si="172"/>
        <v>6271.1704458218355</v>
      </c>
      <c r="CM209" s="132">
        <f t="shared" si="173"/>
        <v>6333.8821502800538</v>
      </c>
      <c r="CN209" s="132">
        <f t="shared" si="159"/>
        <v>6476.3944986613551</v>
      </c>
      <c r="CO209" s="132">
        <f t="shared" si="160"/>
        <v>6314.4023270827192</v>
      </c>
      <c r="CP209" s="42">
        <f t="shared" si="161"/>
        <v>40.476937994119993</v>
      </c>
      <c r="CQ209" s="5"/>
      <c r="CR209" s="5"/>
      <c r="CS209" s="5"/>
      <c r="CT209" s="5"/>
      <c r="CU209" s="5"/>
      <c r="CV209" s="5"/>
      <c r="CW209" s="5"/>
      <c r="CX209" s="5"/>
      <c r="CY209" s="5"/>
      <c r="CZ209" s="5"/>
      <c r="DA209" s="5"/>
      <c r="DB209" s="5"/>
      <c r="DC209" s="5"/>
      <c r="DD209" s="5"/>
      <c r="DE209" s="5"/>
      <c r="DF209" s="5"/>
      <c r="DG209" s="6"/>
    </row>
    <row r="210" spans="1:111" x14ac:dyDescent="0.25">
      <c r="A210" s="47">
        <v>74</v>
      </c>
      <c r="B210" s="54">
        <v>3</v>
      </c>
      <c r="C210" s="54">
        <v>60</v>
      </c>
      <c r="D210" s="47">
        <f t="shared" ref="D210:D244" si="218">B210</f>
        <v>3</v>
      </c>
      <c r="E210" s="47" t="str">
        <f t="shared" ref="E210:E244" si="219">A210&amp;"_"&amp;D210</f>
        <v>74_3</v>
      </c>
      <c r="F210" s="54">
        <v>5280</v>
      </c>
      <c r="G210" s="1"/>
      <c r="H210" s="47">
        <v>74</v>
      </c>
      <c r="I210" s="54">
        <v>3</v>
      </c>
      <c r="J210" s="54">
        <v>60</v>
      </c>
      <c r="K210" s="47">
        <f t="shared" si="194"/>
        <v>3</v>
      </c>
      <c r="L210" s="47" t="str">
        <f t="shared" si="195"/>
        <v>74_3</v>
      </c>
      <c r="M210" s="54">
        <v>5439</v>
      </c>
      <c r="N210" s="73"/>
      <c r="O210" s="47">
        <v>74</v>
      </c>
      <c r="P210" s="54">
        <v>3</v>
      </c>
      <c r="Q210" s="54">
        <v>60</v>
      </c>
      <c r="R210" s="47">
        <f t="shared" si="196"/>
        <v>3</v>
      </c>
      <c r="S210" s="47" t="str">
        <f t="shared" si="197"/>
        <v>74_3</v>
      </c>
      <c r="T210" s="54">
        <v>5553</v>
      </c>
      <c r="U210" s="5"/>
      <c r="V210" s="47">
        <v>74</v>
      </c>
      <c r="W210" s="54">
        <v>3</v>
      </c>
      <c r="X210" s="54">
        <v>60</v>
      </c>
      <c r="Y210" s="47">
        <f t="shared" si="198"/>
        <v>3</v>
      </c>
      <c r="Z210" s="47" t="str">
        <f t="shared" si="199"/>
        <v>74_3</v>
      </c>
      <c r="AA210" s="54">
        <v>5553</v>
      </c>
      <c r="AB210" s="5"/>
      <c r="AC210" s="47">
        <v>74</v>
      </c>
      <c r="AD210" s="54">
        <v>3</v>
      </c>
      <c r="AE210" s="54">
        <v>60</v>
      </c>
      <c r="AF210" s="47">
        <f t="shared" si="200"/>
        <v>3</v>
      </c>
      <c r="AG210" s="47" t="str">
        <f t="shared" si="201"/>
        <v>74_3</v>
      </c>
      <c r="AH210" s="54">
        <v>5664</v>
      </c>
      <c r="AI210" s="73"/>
      <c r="AJ210" s="47">
        <v>74</v>
      </c>
      <c r="AK210" s="54">
        <v>3</v>
      </c>
      <c r="AL210" s="54">
        <v>60</v>
      </c>
      <c r="AM210" s="47">
        <f t="shared" si="202"/>
        <v>3</v>
      </c>
      <c r="AN210" s="47" t="str">
        <f t="shared" si="203"/>
        <v>74_3</v>
      </c>
      <c r="AO210" s="54">
        <v>5777</v>
      </c>
      <c r="AP210" s="466"/>
      <c r="AQ210" s="47">
        <v>74</v>
      </c>
      <c r="AR210" s="54">
        <v>3</v>
      </c>
      <c r="AS210" s="54">
        <v>60</v>
      </c>
      <c r="AT210" s="47">
        <f t="shared" si="204"/>
        <v>3</v>
      </c>
      <c r="AU210" s="47" t="str">
        <f t="shared" si="205"/>
        <v>74_3</v>
      </c>
      <c r="AV210" s="54">
        <v>6066</v>
      </c>
      <c r="AW210" s="466"/>
      <c r="AX210" s="47">
        <v>74</v>
      </c>
      <c r="AY210" s="54">
        <v>3</v>
      </c>
      <c r="AZ210" s="54">
        <v>60</v>
      </c>
      <c r="BA210" s="47">
        <f t="shared" si="206"/>
        <v>3</v>
      </c>
      <c r="BB210" s="47" t="str">
        <f t="shared" si="207"/>
        <v>74_3</v>
      </c>
      <c r="BC210" s="54">
        <v>6187</v>
      </c>
      <c r="BD210" s="466"/>
      <c r="BE210" s="47">
        <v>74</v>
      </c>
      <c r="BF210" s="54">
        <v>3</v>
      </c>
      <c r="BG210" s="54">
        <v>60</v>
      </c>
      <c r="BH210" s="47">
        <f t="shared" si="208"/>
        <v>3</v>
      </c>
      <c r="BI210" s="47" t="str">
        <f t="shared" si="209"/>
        <v>74_3</v>
      </c>
      <c r="BJ210" s="132">
        <v>6427</v>
      </c>
      <c r="BK210" s="132"/>
      <c r="BL210" s="47">
        <v>74</v>
      </c>
      <c r="BM210" s="54">
        <v>3</v>
      </c>
      <c r="BN210" s="54">
        <v>60</v>
      </c>
      <c r="BO210" s="47">
        <f t="shared" si="210"/>
        <v>3</v>
      </c>
      <c r="BP210" s="47" t="str">
        <f t="shared" si="211"/>
        <v>74_3</v>
      </c>
      <c r="BQ210" s="612">
        <v>6427.3514925259524</v>
      </c>
      <c r="BR210" s="132"/>
      <c r="BS210" s="47">
        <v>74</v>
      </c>
      <c r="BT210" s="54">
        <v>3</v>
      </c>
      <c r="BU210" s="54">
        <v>60</v>
      </c>
      <c r="BV210" s="47">
        <f t="shared" si="212"/>
        <v>3</v>
      </c>
      <c r="BW210" s="47" t="str">
        <f t="shared" si="213"/>
        <v>74_3</v>
      </c>
      <c r="BX210" s="612">
        <v>6491.6250074512118</v>
      </c>
      <c r="BY210" s="612"/>
      <c r="BZ210" s="47">
        <v>74</v>
      </c>
      <c r="CA210" s="54">
        <v>3</v>
      </c>
      <c r="CB210" s="54">
        <v>60</v>
      </c>
      <c r="CC210" s="47">
        <f t="shared" si="214"/>
        <v>3</v>
      </c>
      <c r="CD210" s="47" t="str">
        <f t="shared" si="215"/>
        <v>74_3</v>
      </c>
      <c r="CE210" s="612">
        <v>6637.6865701188635</v>
      </c>
      <c r="CF210" s="132"/>
      <c r="CG210" s="47">
        <v>74</v>
      </c>
      <c r="CH210" s="54">
        <v>3</v>
      </c>
      <c r="CI210" s="54">
        <v>60</v>
      </c>
      <c r="CJ210" s="47">
        <f t="shared" si="216"/>
        <v>3</v>
      </c>
      <c r="CK210" s="47" t="str">
        <f t="shared" si="217"/>
        <v>74_3</v>
      </c>
      <c r="CL210" s="132">
        <f t="shared" si="172"/>
        <v>6427.3514925259524</v>
      </c>
      <c r="CM210" s="132">
        <f t="shared" si="173"/>
        <v>6491.6250074512118</v>
      </c>
      <c r="CN210" s="132">
        <f t="shared" ref="CN210:CN244" si="220">INDEX($CE$17:$CE$244,MATCH($CK210,$CD$17:$CD$244,0))</f>
        <v>6637.6865701188635</v>
      </c>
      <c r="CO210" s="132">
        <f t="shared" ref="CO210:CO244" si="221">$D$6*CL210+$D$7*CM210+$D$8*CN210</f>
        <v>6471.6600468775532</v>
      </c>
      <c r="CP210" s="42">
        <f t="shared" ref="CP210:CP243" si="222">CO210/$D$11</f>
        <v>41.485000300497134</v>
      </c>
      <c r="CQ210" s="5"/>
      <c r="CR210" s="5"/>
      <c r="CS210" s="5"/>
      <c r="CT210" s="5"/>
      <c r="CU210" s="5"/>
      <c r="CV210" s="5"/>
      <c r="CW210" s="5"/>
      <c r="CX210" s="5"/>
      <c r="CY210" s="5"/>
      <c r="CZ210" s="5"/>
      <c r="DA210" s="5"/>
      <c r="DB210" s="5"/>
      <c r="DC210" s="5"/>
      <c r="DD210" s="5"/>
      <c r="DE210" s="5"/>
      <c r="DF210" s="5"/>
      <c r="DG210" s="6"/>
    </row>
    <row r="211" spans="1:111" x14ac:dyDescent="0.25">
      <c r="A211" s="47">
        <v>75</v>
      </c>
      <c r="B211" s="54">
        <v>0</v>
      </c>
      <c r="C211" s="54">
        <v>62</v>
      </c>
      <c r="D211" s="47">
        <f t="shared" si="218"/>
        <v>0</v>
      </c>
      <c r="E211" s="47" t="str">
        <f t="shared" si="219"/>
        <v>75_0</v>
      </c>
      <c r="F211" s="54">
        <v>5413</v>
      </c>
      <c r="G211" s="1"/>
      <c r="H211" s="47">
        <v>75</v>
      </c>
      <c r="I211" s="54">
        <v>0</v>
      </c>
      <c r="J211" s="54">
        <v>62</v>
      </c>
      <c r="K211" s="47">
        <f t="shared" si="194"/>
        <v>0</v>
      </c>
      <c r="L211" s="47" t="str">
        <f t="shared" si="195"/>
        <v>75_0</v>
      </c>
      <c r="M211" s="54">
        <v>5575</v>
      </c>
      <c r="N211" s="78"/>
      <c r="O211" s="47">
        <v>75</v>
      </c>
      <c r="P211" s="54">
        <v>0</v>
      </c>
      <c r="Q211" s="54">
        <v>62</v>
      </c>
      <c r="R211" s="47">
        <f t="shared" si="196"/>
        <v>0</v>
      </c>
      <c r="S211" s="47" t="str">
        <f t="shared" si="197"/>
        <v>75_0</v>
      </c>
      <c r="T211" s="54">
        <v>5692</v>
      </c>
      <c r="U211" s="5"/>
      <c r="V211" s="47">
        <v>75</v>
      </c>
      <c r="W211" s="54">
        <v>0</v>
      </c>
      <c r="X211" s="54">
        <v>62</v>
      </c>
      <c r="Y211" s="47">
        <f t="shared" si="198"/>
        <v>0</v>
      </c>
      <c r="Z211" s="47" t="str">
        <f t="shared" si="199"/>
        <v>75_0</v>
      </c>
      <c r="AA211" s="54">
        <v>5692</v>
      </c>
      <c r="AB211" s="5"/>
      <c r="AC211" s="47">
        <v>75</v>
      </c>
      <c r="AD211" s="54">
        <v>0</v>
      </c>
      <c r="AE211" s="54">
        <v>62</v>
      </c>
      <c r="AF211" s="47">
        <f t="shared" si="200"/>
        <v>0</v>
      </c>
      <c r="AG211" s="47" t="str">
        <f t="shared" si="201"/>
        <v>75_0</v>
      </c>
      <c r="AH211" s="54">
        <v>5806</v>
      </c>
      <c r="AI211" s="78"/>
      <c r="AJ211" s="47">
        <v>75</v>
      </c>
      <c r="AK211" s="54">
        <v>0</v>
      </c>
      <c r="AL211" s="54">
        <v>62</v>
      </c>
      <c r="AM211" s="47">
        <f t="shared" si="202"/>
        <v>0</v>
      </c>
      <c r="AN211" s="47" t="str">
        <f t="shared" si="203"/>
        <v>75_0</v>
      </c>
      <c r="AO211" s="54">
        <v>5922</v>
      </c>
      <c r="AP211" s="466"/>
      <c r="AQ211" s="47">
        <v>75</v>
      </c>
      <c r="AR211" s="54">
        <v>0</v>
      </c>
      <c r="AS211" s="54">
        <v>62</v>
      </c>
      <c r="AT211" s="47">
        <f t="shared" si="204"/>
        <v>0</v>
      </c>
      <c r="AU211" s="47" t="str">
        <f t="shared" si="205"/>
        <v>75_0</v>
      </c>
      <c r="AV211" s="54">
        <v>6218</v>
      </c>
      <c r="AW211" s="466"/>
      <c r="AX211" s="47">
        <v>75</v>
      </c>
      <c r="AY211" s="54">
        <v>0</v>
      </c>
      <c r="AZ211" s="54">
        <v>62</v>
      </c>
      <c r="BA211" s="47">
        <f t="shared" si="206"/>
        <v>0</v>
      </c>
      <c r="BB211" s="47" t="str">
        <f t="shared" si="207"/>
        <v>75_0</v>
      </c>
      <c r="BC211" s="54">
        <v>6343</v>
      </c>
      <c r="BD211" s="466"/>
      <c r="BE211" s="47">
        <v>75</v>
      </c>
      <c r="BF211" s="54">
        <v>0</v>
      </c>
      <c r="BG211" s="54">
        <v>62</v>
      </c>
      <c r="BH211" s="47">
        <f t="shared" si="208"/>
        <v>0</v>
      </c>
      <c r="BI211" s="47" t="str">
        <f t="shared" si="209"/>
        <v>75_0</v>
      </c>
      <c r="BJ211" s="132">
        <v>6583</v>
      </c>
      <c r="BK211" s="132"/>
      <c r="BL211" s="47">
        <v>75</v>
      </c>
      <c r="BM211" s="54">
        <v>0</v>
      </c>
      <c r="BN211" s="54">
        <v>62</v>
      </c>
      <c r="BO211" s="47">
        <f t="shared" si="210"/>
        <v>0</v>
      </c>
      <c r="BP211" s="47" t="str">
        <f t="shared" si="211"/>
        <v>75_0</v>
      </c>
      <c r="BQ211" s="612">
        <v>6582.6349470076266</v>
      </c>
      <c r="BR211" s="132"/>
      <c r="BS211" s="47">
        <v>75</v>
      </c>
      <c r="BT211" s="54">
        <v>0</v>
      </c>
      <c r="BU211" s="54">
        <v>62</v>
      </c>
      <c r="BV211" s="47">
        <f t="shared" si="212"/>
        <v>0</v>
      </c>
      <c r="BW211" s="47" t="str">
        <f t="shared" si="213"/>
        <v>75_0</v>
      </c>
      <c r="BX211" s="612">
        <v>6648.4612964777025</v>
      </c>
      <c r="BY211" s="612"/>
      <c r="BZ211" s="47">
        <v>75</v>
      </c>
      <c r="CA211" s="54">
        <v>0</v>
      </c>
      <c r="CB211" s="54">
        <v>62</v>
      </c>
      <c r="CC211" s="47">
        <f t="shared" si="214"/>
        <v>0</v>
      </c>
      <c r="CD211" s="47" t="str">
        <f t="shared" si="215"/>
        <v>75_0</v>
      </c>
      <c r="CE211" s="612">
        <v>6798.0516756484503</v>
      </c>
      <c r="CF211" s="132"/>
      <c r="CG211" s="47">
        <v>75</v>
      </c>
      <c r="CH211" s="54">
        <v>0</v>
      </c>
      <c r="CI211" s="54">
        <v>62</v>
      </c>
      <c r="CJ211" s="47">
        <f t="shared" si="216"/>
        <v>0</v>
      </c>
      <c r="CK211" s="47" t="str">
        <f t="shared" si="217"/>
        <v>75_0</v>
      </c>
      <c r="CL211" s="132">
        <f t="shared" ref="CL211:CL244" si="223">INDEX($BQ$17:$BQ$244,MATCH($CK211,$BP$17:$BP$244,0))</f>
        <v>6582.6349470076266</v>
      </c>
      <c r="CM211" s="132">
        <f t="shared" ref="CM211:CM244" si="224">INDEX($BX$17:$BX$244,MATCH($CK211,$BW$17:$BW$244,0))</f>
        <v>6648.4612964777025</v>
      </c>
      <c r="CN211" s="132">
        <f t="shared" si="220"/>
        <v>6798.0516756484503</v>
      </c>
      <c r="CO211" s="132">
        <f t="shared" si="221"/>
        <v>6628.0139866735608</v>
      </c>
      <c r="CP211" s="42">
        <f t="shared" si="222"/>
        <v>42.48726914534334</v>
      </c>
      <c r="CQ211" s="5"/>
      <c r="CR211" s="5"/>
      <c r="CS211" s="5"/>
      <c r="CT211" s="5"/>
      <c r="CU211" s="5"/>
      <c r="CV211" s="5"/>
      <c r="CW211" s="5"/>
      <c r="CX211" s="5"/>
      <c r="CY211" s="5"/>
      <c r="CZ211" s="5"/>
      <c r="DA211" s="5"/>
      <c r="DB211" s="5"/>
      <c r="DC211" s="5"/>
      <c r="DD211" s="5"/>
      <c r="DE211" s="5"/>
      <c r="DF211" s="5"/>
      <c r="DG211" s="6"/>
    </row>
    <row r="212" spans="1:111" x14ac:dyDescent="0.25">
      <c r="A212" s="47">
        <v>75</v>
      </c>
      <c r="B212" s="54">
        <v>1</v>
      </c>
      <c r="C212" s="54">
        <v>65</v>
      </c>
      <c r="D212" s="47">
        <f t="shared" si="218"/>
        <v>1</v>
      </c>
      <c r="E212" s="47" t="str">
        <f t="shared" si="219"/>
        <v>75_1</v>
      </c>
      <c r="F212" s="54">
        <v>5627</v>
      </c>
      <c r="G212" s="1"/>
      <c r="H212" s="47">
        <v>75</v>
      </c>
      <c r="I212" s="54">
        <v>1</v>
      </c>
      <c r="J212" s="54">
        <v>65</v>
      </c>
      <c r="K212" s="47">
        <f t="shared" si="194"/>
        <v>1</v>
      </c>
      <c r="L212" s="47" t="str">
        <f t="shared" si="195"/>
        <v>75_1</v>
      </c>
      <c r="M212" s="54">
        <v>5796</v>
      </c>
      <c r="N212" s="78"/>
      <c r="O212" s="47">
        <v>75</v>
      </c>
      <c r="P212" s="54">
        <v>1</v>
      </c>
      <c r="Q212" s="54">
        <v>65</v>
      </c>
      <c r="R212" s="47">
        <f t="shared" si="196"/>
        <v>1</v>
      </c>
      <c r="S212" s="47" t="str">
        <f t="shared" si="197"/>
        <v>75_1</v>
      </c>
      <c r="T212" s="54">
        <v>5918</v>
      </c>
      <c r="U212" s="5"/>
      <c r="V212" s="47">
        <v>75</v>
      </c>
      <c r="W212" s="54">
        <v>1</v>
      </c>
      <c r="X212" s="54">
        <v>65</v>
      </c>
      <c r="Y212" s="47">
        <f t="shared" si="198"/>
        <v>1</v>
      </c>
      <c r="Z212" s="47" t="str">
        <f t="shared" si="199"/>
        <v>75_1</v>
      </c>
      <c r="AA212" s="54">
        <v>5918</v>
      </c>
      <c r="AB212" s="5"/>
      <c r="AC212" s="47">
        <v>75</v>
      </c>
      <c r="AD212" s="54">
        <v>1</v>
      </c>
      <c r="AE212" s="54">
        <v>65</v>
      </c>
      <c r="AF212" s="47">
        <f t="shared" si="200"/>
        <v>1</v>
      </c>
      <c r="AG212" s="47" t="str">
        <f t="shared" si="201"/>
        <v>75_1</v>
      </c>
      <c r="AH212" s="54">
        <v>6036</v>
      </c>
      <c r="AI212" s="78"/>
      <c r="AJ212" s="47">
        <v>75</v>
      </c>
      <c r="AK212" s="54">
        <v>1</v>
      </c>
      <c r="AL212" s="54">
        <v>65</v>
      </c>
      <c r="AM212" s="47">
        <f t="shared" si="202"/>
        <v>1</v>
      </c>
      <c r="AN212" s="47" t="str">
        <f t="shared" si="203"/>
        <v>75_1</v>
      </c>
      <c r="AO212" s="54">
        <v>6157</v>
      </c>
      <c r="AP212" s="466"/>
      <c r="AQ212" s="47">
        <v>75</v>
      </c>
      <c r="AR212" s="54">
        <v>1</v>
      </c>
      <c r="AS212" s="54">
        <v>65</v>
      </c>
      <c r="AT212" s="47">
        <f t="shared" si="204"/>
        <v>1</v>
      </c>
      <c r="AU212" s="47" t="str">
        <f t="shared" si="205"/>
        <v>75_1</v>
      </c>
      <c r="AV212" s="54">
        <v>6457</v>
      </c>
      <c r="AW212" s="466"/>
      <c r="AX212" s="47">
        <v>75</v>
      </c>
      <c r="AY212" s="54">
        <v>1</v>
      </c>
      <c r="AZ212" s="54">
        <v>65</v>
      </c>
      <c r="BA212" s="47">
        <f t="shared" si="206"/>
        <v>1</v>
      </c>
      <c r="BB212" s="47" t="str">
        <f t="shared" si="207"/>
        <v>75_1</v>
      </c>
      <c r="BC212" s="54">
        <v>6586</v>
      </c>
      <c r="BD212" s="466"/>
      <c r="BE212" s="47">
        <v>75</v>
      </c>
      <c r="BF212" s="54">
        <v>1</v>
      </c>
      <c r="BG212" s="54">
        <v>65</v>
      </c>
      <c r="BH212" s="47">
        <f t="shared" si="208"/>
        <v>1</v>
      </c>
      <c r="BI212" s="47" t="str">
        <f t="shared" si="209"/>
        <v>75_1</v>
      </c>
      <c r="BJ212" s="132">
        <v>6826</v>
      </c>
      <c r="BK212" s="132"/>
      <c r="BL212" s="47">
        <v>75</v>
      </c>
      <c r="BM212" s="54">
        <v>1</v>
      </c>
      <c r="BN212" s="54">
        <v>65</v>
      </c>
      <c r="BO212" s="47">
        <f t="shared" si="210"/>
        <v>1</v>
      </c>
      <c r="BP212" s="47" t="str">
        <f t="shared" si="211"/>
        <v>75_1</v>
      </c>
      <c r="BQ212" s="612">
        <v>6825.9626374191557</v>
      </c>
      <c r="BR212" s="132"/>
      <c r="BS212" s="47">
        <v>75</v>
      </c>
      <c r="BT212" s="54">
        <v>1</v>
      </c>
      <c r="BU212" s="54">
        <v>65</v>
      </c>
      <c r="BV212" s="47">
        <f t="shared" si="212"/>
        <v>1</v>
      </c>
      <c r="BW212" s="47" t="str">
        <f t="shared" si="213"/>
        <v>75_1</v>
      </c>
      <c r="BX212" s="612">
        <v>6894.2222637933473</v>
      </c>
      <c r="BY212" s="612"/>
      <c r="BZ212" s="47">
        <v>75</v>
      </c>
      <c r="CA212" s="54">
        <v>1</v>
      </c>
      <c r="CB212" s="54">
        <v>65</v>
      </c>
      <c r="CC212" s="47">
        <f t="shared" si="214"/>
        <v>1</v>
      </c>
      <c r="CD212" s="47" t="str">
        <f t="shared" si="215"/>
        <v>75_1</v>
      </c>
      <c r="CE212" s="612">
        <v>7049.342264728697</v>
      </c>
      <c r="CF212" s="132"/>
      <c r="CG212" s="47">
        <v>75</v>
      </c>
      <c r="CH212" s="54">
        <v>1</v>
      </c>
      <c r="CI212" s="54">
        <v>65</v>
      </c>
      <c r="CJ212" s="47">
        <f t="shared" si="216"/>
        <v>1</v>
      </c>
      <c r="CK212" s="47" t="str">
        <f t="shared" si="217"/>
        <v>75_1</v>
      </c>
      <c r="CL212" s="132">
        <f t="shared" si="223"/>
        <v>6825.9626374191557</v>
      </c>
      <c r="CM212" s="132">
        <f t="shared" si="224"/>
        <v>6894.2222637933473</v>
      </c>
      <c r="CN212" s="132">
        <f t="shared" si="220"/>
        <v>7049.342264728697</v>
      </c>
      <c r="CO212" s="132">
        <f t="shared" si="221"/>
        <v>6873.0191173508647</v>
      </c>
      <c r="CP212" s="42">
        <f t="shared" si="222"/>
        <v>44.057814854813238</v>
      </c>
      <c r="CQ212" s="5"/>
      <c r="CR212" s="5"/>
      <c r="CS212" s="5"/>
      <c r="CT212" s="5"/>
      <c r="CU212" s="5"/>
      <c r="CV212" s="5"/>
      <c r="CW212" s="5"/>
      <c r="CX212" s="5"/>
      <c r="CY212" s="5"/>
      <c r="CZ212" s="5"/>
      <c r="DA212" s="5"/>
      <c r="DB212" s="5"/>
      <c r="DC212" s="5"/>
      <c r="DD212" s="5"/>
      <c r="DE212" s="5"/>
      <c r="DF212" s="5"/>
      <c r="DG212" s="6"/>
    </row>
    <row r="213" spans="1:111" x14ac:dyDescent="0.25">
      <c r="A213" s="47">
        <v>75</v>
      </c>
      <c r="B213" s="54">
        <v>2</v>
      </c>
      <c r="C213" s="54">
        <v>68</v>
      </c>
      <c r="D213" s="47">
        <f t="shared" si="218"/>
        <v>2</v>
      </c>
      <c r="E213" s="47" t="str">
        <f t="shared" si="219"/>
        <v>75_2</v>
      </c>
      <c r="F213" s="54">
        <v>5876</v>
      </c>
      <c r="G213" s="1"/>
      <c r="H213" s="47">
        <v>75</v>
      </c>
      <c r="I213" s="54">
        <v>2</v>
      </c>
      <c r="J213" s="54">
        <v>68</v>
      </c>
      <c r="K213" s="47">
        <f t="shared" si="194"/>
        <v>2</v>
      </c>
      <c r="L213" s="47" t="str">
        <f t="shared" si="195"/>
        <v>75_2</v>
      </c>
      <c r="M213" s="54">
        <v>6052</v>
      </c>
      <c r="N213" s="78"/>
      <c r="O213" s="47">
        <v>75</v>
      </c>
      <c r="P213" s="54">
        <v>2</v>
      </c>
      <c r="Q213" s="54">
        <v>68</v>
      </c>
      <c r="R213" s="47">
        <f t="shared" si="196"/>
        <v>2</v>
      </c>
      <c r="S213" s="47" t="str">
        <f t="shared" si="197"/>
        <v>75_2</v>
      </c>
      <c r="T213" s="54">
        <v>6180</v>
      </c>
      <c r="U213" s="5"/>
      <c r="V213" s="47">
        <v>75</v>
      </c>
      <c r="W213" s="54">
        <v>2</v>
      </c>
      <c r="X213" s="54">
        <v>68</v>
      </c>
      <c r="Y213" s="47">
        <f t="shared" si="198"/>
        <v>2</v>
      </c>
      <c r="Z213" s="47" t="str">
        <f t="shared" si="199"/>
        <v>75_2</v>
      </c>
      <c r="AA213" s="54">
        <v>6180</v>
      </c>
      <c r="AB213" s="5"/>
      <c r="AC213" s="47">
        <v>75</v>
      </c>
      <c r="AD213" s="54">
        <v>2</v>
      </c>
      <c r="AE213" s="54">
        <v>68</v>
      </c>
      <c r="AF213" s="47">
        <f t="shared" si="200"/>
        <v>2</v>
      </c>
      <c r="AG213" s="47" t="str">
        <f t="shared" si="201"/>
        <v>75_2</v>
      </c>
      <c r="AH213" s="54">
        <v>6303</v>
      </c>
      <c r="AI213" s="78"/>
      <c r="AJ213" s="47">
        <v>75</v>
      </c>
      <c r="AK213" s="54">
        <v>2</v>
      </c>
      <c r="AL213" s="54">
        <v>68</v>
      </c>
      <c r="AM213" s="47">
        <f t="shared" si="202"/>
        <v>2</v>
      </c>
      <c r="AN213" s="47" t="str">
        <f t="shared" si="203"/>
        <v>75_2</v>
      </c>
      <c r="AO213" s="54">
        <v>6429</v>
      </c>
      <c r="AP213" s="466"/>
      <c r="AQ213" s="47">
        <v>75</v>
      </c>
      <c r="AR213" s="54">
        <v>2</v>
      </c>
      <c r="AS213" s="54">
        <v>68</v>
      </c>
      <c r="AT213" s="47">
        <f t="shared" si="204"/>
        <v>2</v>
      </c>
      <c r="AU213" s="47" t="str">
        <f t="shared" si="205"/>
        <v>75_2</v>
      </c>
      <c r="AV213" s="54">
        <v>6729</v>
      </c>
      <c r="AW213" s="466"/>
      <c r="AX213" s="47">
        <v>75</v>
      </c>
      <c r="AY213" s="54">
        <v>2</v>
      </c>
      <c r="AZ213" s="54">
        <v>68</v>
      </c>
      <c r="BA213" s="47">
        <f t="shared" si="206"/>
        <v>2</v>
      </c>
      <c r="BB213" s="47" t="str">
        <f t="shared" si="207"/>
        <v>75_2</v>
      </c>
      <c r="BC213" s="54">
        <v>6864</v>
      </c>
      <c r="BD213" s="466"/>
      <c r="BE213" s="47">
        <v>75</v>
      </c>
      <c r="BF213" s="54">
        <v>2</v>
      </c>
      <c r="BG213" s="54">
        <v>68</v>
      </c>
      <c r="BH213" s="47">
        <f t="shared" si="208"/>
        <v>2</v>
      </c>
      <c r="BI213" s="47" t="str">
        <f t="shared" si="209"/>
        <v>75_2</v>
      </c>
      <c r="BJ213" s="132">
        <v>7104</v>
      </c>
      <c r="BK213" s="132"/>
      <c r="BL213" s="47">
        <v>75</v>
      </c>
      <c r="BM213" s="54">
        <v>2</v>
      </c>
      <c r="BN213" s="54">
        <v>68</v>
      </c>
      <c r="BO213" s="47">
        <f t="shared" si="210"/>
        <v>2</v>
      </c>
      <c r="BP213" s="47" t="str">
        <f t="shared" si="211"/>
        <v>75_2</v>
      </c>
      <c r="BQ213" s="612">
        <v>7103.788801506932</v>
      </c>
      <c r="BR213" s="132"/>
      <c r="BS213" s="47">
        <v>75</v>
      </c>
      <c r="BT213" s="54">
        <v>2</v>
      </c>
      <c r="BU213" s="54">
        <v>68</v>
      </c>
      <c r="BV213" s="47">
        <f t="shared" si="212"/>
        <v>2</v>
      </c>
      <c r="BW213" s="47" t="str">
        <f t="shared" si="213"/>
        <v>75_2</v>
      </c>
      <c r="BX213" s="612">
        <v>7174.8266895220013</v>
      </c>
      <c r="BY213" s="612"/>
      <c r="BZ213" s="47">
        <v>75</v>
      </c>
      <c r="CA213" s="54">
        <v>2</v>
      </c>
      <c r="CB213" s="54">
        <v>68</v>
      </c>
      <c r="CC213" s="47">
        <f t="shared" si="214"/>
        <v>2</v>
      </c>
      <c r="CD213" s="47" t="str">
        <f t="shared" si="215"/>
        <v>75_2</v>
      </c>
      <c r="CE213" s="612">
        <v>7336.2602900362463</v>
      </c>
      <c r="CF213" s="132"/>
      <c r="CG213" s="47">
        <v>75</v>
      </c>
      <c r="CH213" s="54">
        <v>2</v>
      </c>
      <c r="CI213" s="54">
        <v>68</v>
      </c>
      <c r="CJ213" s="47">
        <f t="shared" si="216"/>
        <v>2</v>
      </c>
      <c r="CK213" s="47" t="str">
        <f t="shared" si="217"/>
        <v>75_2</v>
      </c>
      <c r="CL213" s="132">
        <f t="shared" si="223"/>
        <v>7103.788801506932</v>
      </c>
      <c r="CM213" s="132">
        <f t="shared" si="224"/>
        <v>7174.8266895220013</v>
      </c>
      <c r="CN213" s="132">
        <f t="shared" si="220"/>
        <v>7336.2602900362463</v>
      </c>
      <c r="CO213" s="132">
        <f t="shared" si="221"/>
        <v>7152.7605455573193</v>
      </c>
      <c r="CP213" s="42">
        <f t="shared" si="222"/>
        <v>45.851029138187947</v>
      </c>
      <c r="CQ213" s="5"/>
      <c r="CR213" s="5"/>
      <c r="CS213" s="5"/>
      <c r="CT213" s="5"/>
      <c r="CU213" s="5"/>
      <c r="CV213" s="5"/>
      <c r="CW213" s="5"/>
      <c r="CX213" s="5"/>
      <c r="CY213" s="5"/>
      <c r="CZ213" s="5"/>
      <c r="DA213" s="5"/>
      <c r="DB213" s="5"/>
      <c r="DC213" s="5"/>
      <c r="DD213" s="5"/>
      <c r="DE213" s="5"/>
      <c r="DF213" s="5"/>
      <c r="DG213" s="6"/>
    </row>
    <row r="214" spans="1:111" x14ac:dyDescent="0.25">
      <c r="A214" s="47">
        <v>75</v>
      </c>
      <c r="B214" s="54">
        <v>3</v>
      </c>
      <c r="C214" s="54">
        <v>71</v>
      </c>
      <c r="D214" s="47">
        <f t="shared" si="218"/>
        <v>3</v>
      </c>
      <c r="E214" s="47" t="str">
        <f t="shared" si="219"/>
        <v>75_3</v>
      </c>
      <c r="F214" s="54">
        <v>6124</v>
      </c>
      <c r="G214" s="1"/>
      <c r="H214" s="47">
        <v>75</v>
      </c>
      <c r="I214" s="54">
        <v>3</v>
      </c>
      <c r="J214" s="54">
        <v>71</v>
      </c>
      <c r="K214" s="47">
        <f t="shared" si="194"/>
        <v>3</v>
      </c>
      <c r="L214" s="47" t="str">
        <f t="shared" si="195"/>
        <v>75_3</v>
      </c>
      <c r="M214" s="54">
        <v>6307</v>
      </c>
      <c r="N214" s="78"/>
      <c r="O214" s="47">
        <v>75</v>
      </c>
      <c r="P214" s="54">
        <v>3</v>
      </c>
      <c r="Q214" s="54">
        <v>71</v>
      </c>
      <c r="R214" s="47">
        <f t="shared" si="196"/>
        <v>3</v>
      </c>
      <c r="S214" s="47" t="str">
        <f t="shared" si="197"/>
        <v>75_3</v>
      </c>
      <c r="T214" s="54">
        <v>6440</v>
      </c>
      <c r="U214" s="5"/>
      <c r="V214" s="47">
        <v>75</v>
      </c>
      <c r="W214" s="54">
        <v>3</v>
      </c>
      <c r="X214" s="54">
        <v>71</v>
      </c>
      <c r="Y214" s="47">
        <f t="shared" si="198"/>
        <v>3</v>
      </c>
      <c r="Z214" s="47" t="str">
        <f t="shared" si="199"/>
        <v>75_3</v>
      </c>
      <c r="AA214" s="54">
        <v>6440</v>
      </c>
      <c r="AB214" s="5"/>
      <c r="AC214" s="47">
        <v>75</v>
      </c>
      <c r="AD214" s="54">
        <v>3</v>
      </c>
      <c r="AE214" s="54">
        <v>71</v>
      </c>
      <c r="AF214" s="47">
        <f t="shared" si="200"/>
        <v>3</v>
      </c>
      <c r="AG214" s="47" t="str">
        <f t="shared" si="201"/>
        <v>75_3</v>
      </c>
      <c r="AH214" s="54">
        <v>6569</v>
      </c>
      <c r="AI214" s="78"/>
      <c r="AJ214" s="47">
        <v>75</v>
      </c>
      <c r="AK214" s="54">
        <v>3</v>
      </c>
      <c r="AL214" s="54">
        <v>71</v>
      </c>
      <c r="AM214" s="47">
        <f t="shared" si="202"/>
        <v>3</v>
      </c>
      <c r="AN214" s="47" t="str">
        <f t="shared" si="203"/>
        <v>75_3</v>
      </c>
      <c r="AO214" s="54">
        <v>6700</v>
      </c>
      <c r="AP214" s="466"/>
      <c r="AQ214" s="47">
        <v>75</v>
      </c>
      <c r="AR214" s="54">
        <v>3</v>
      </c>
      <c r="AS214" s="54">
        <v>71</v>
      </c>
      <c r="AT214" s="47">
        <f t="shared" si="204"/>
        <v>3</v>
      </c>
      <c r="AU214" s="47" t="str">
        <f t="shared" si="205"/>
        <v>75_3</v>
      </c>
      <c r="AV214" s="54">
        <v>7000</v>
      </c>
      <c r="AW214" s="466"/>
      <c r="AX214" s="47">
        <v>75</v>
      </c>
      <c r="AY214" s="54">
        <v>3</v>
      </c>
      <c r="AZ214" s="54">
        <v>71</v>
      </c>
      <c r="BA214" s="47">
        <f t="shared" si="206"/>
        <v>3</v>
      </c>
      <c r="BB214" s="47" t="str">
        <f t="shared" si="207"/>
        <v>75_3</v>
      </c>
      <c r="BC214" s="54">
        <v>7140</v>
      </c>
      <c r="BD214" s="466"/>
      <c r="BE214" s="47">
        <v>75</v>
      </c>
      <c r="BF214" s="54">
        <v>3</v>
      </c>
      <c r="BG214" s="54">
        <v>71</v>
      </c>
      <c r="BH214" s="47">
        <f t="shared" si="208"/>
        <v>3</v>
      </c>
      <c r="BI214" s="47" t="str">
        <f t="shared" si="209"/>
        <v>75_3</v>
      </c>
      <c r="BJ214" s="132">
        <v>7380</v>
      </c>
      <c r="BK214" s="132"/>
      <c r="BL214" s="47">
        <v>75</v>
      </c>
      <c r="BM214" s="54">
        <v>3</v>
      </c>
      <c r="BN214" s="54">
        <v>71</v>
      </c>
      <c r="BO214" s="47">
        <f t="shared" si="210"/>
        <v>3</v>
      </c>
      <c r="BP214" s="47" t="str">
        <f t="shared" si="211"/>
        <v>75_3</v>
      </c>
      <c r="BQ214" s="612">
        <v>7379.9052661234027</v>
      </c>
      <c r="BR214" s="132"/>
      <c r="BS214" s="47">
        <v>75</v>
      </c>
      <c r="BT214" s="54">
        <v>3</v>
      </c>
      <c r="BU214" s="54">
        <v>71</v>
      </c>
      <c r="BV214" s="47">
        <f t="shared" si="212"/>
        <v>3</v>
      </c>
      <c r="BW214" s="47" t="str">
        <f t="shared" si="213"/>
        <v>75_3</v>
      </c>
      <c r="BX214" s="612">
        <v>7453.7043187846366</v>
      </c>
      <c r="BY214" s="612"/>
      <c r="BZ214" s="47">
        <v>75</v>
      </c>
      <c r="CA214" s="54">
        <v>3</v>
      </c>
      <c r="CB214" s="54">
        <v>71</v>
      </c>
      <c r="CC214" s="47">
        <f t="shared" si="214"/>
        <v>3</v>
      </c>
      <c r="CD214" s="47" t="str">
        <f t="shared" si="215"/>
        <v>75_3</v>
      </c>
      <c r="CE214" s="612">
        <v>7621.4126659572903</v>
      </c>
      <c r="CF214" s="132"/>
      <c r="CG214" s="47">
        <v>75</v>
      </c>
      <c r="CH214" s="54">
        <v>3</v>
      </c>
      <c r="CI214" s="54">
        <v>71</v>
      </c>
      <c r="CJ214" s="47">
        <f t="shared" si="216"/>
        <v>3</v>
      </c>
      <c r="CK214" s="47" t="str">
        <f t="shared" si="217"/>
        <v>75_3</v>
      </c>
      <c r="CL214" s="132">
        <f t="shared" si="223"/>
        <v>7379.9052661234027</v>
      </c>
      <c r="CM214" s="132">
        <f t="shared" si="224"/>
        <v>7453.7043187846366</v>
      </c>
      <c r="CN214" s="132">
        <f t="shared" si="220"/>
        <v>7621.4126659572903</v>
      </c>
      <c r="CO214" s="132">
        <f t="shared" si="221"/>
        <v>7430.7804880517415</v>
      </c>
      <c r="CP214" s="42">
        <f t="shared" si="222"/>
        <v>47.633208256741931</v>
      </c>
      <c r="CQ214" s="5"/>
      <c r="CR214" s="5"/>
      <c r="CS214" s="5"/>
      <c r="CT214" s="5"/>
      <c r="CU214" s="5"/>
      <c r="CV214" s="5"/>
      <c r="CW214" s="5"/>
      <c r="CX214" s="5"/>
      <c r="CY214" s="5"/>
      <c r="CZ214" s="5"/>
      <c r="DA214" s="5"/>
      <c r="DB214" s="5"/>
      <c r="DC214" s="5"/>
      <c r="DD214" s="5"/>
      <c r="DE214" s="5"/>
      <c r="DF214" s="5"/>
      <c r="DG214" s="6"/>
    </row>
    <row r="215" spans="1:111" x14ac:dyDescent="0.25">
      <c r="A215" s="47">
        <v>75</v>
      </c>
      <c r="B215" s="54">
        <v>4</v>
      </c>
      <c r="C215" s="54">
        <v>74</v>
      </c>
      <c r="D215" s="47">
        <f t="shared" si="218"/>
        <v>4</v>
      </c>
      <c r="E215" s="47" t="str">
        <f t="shared" si="219"/>
        <v>75_4</v>
      </c>
      <c r="F215" s="54">
        <v>6373</v>
      </c>
      <c r="G215" s="1"/>
      <c r="H215" s="47">
        <v>75</v>
      </c>
      <c r="I215" s="54">
        <v>4</v>
      </c>
      <c r="J215" s="54">
        <v>74</v>
      </c>
      <c r="K215" s="47">
        <f t="shared" si="194"/>
        <v>4</v>
      </c>
      <c r="L215" s="47" t="str">
        <f t="shared" si="195"/>
        <v>75_4</v>
      </c>
      <c r="M215" s="54">
        <v>6564</v>
      </c>
      <c r="N215" s="78"/>
      <c r="O215" s="47">
        <v>75</v>
      </c>
      <c r="P215" s="54">
        <v>4</v>
      </c>
      <c r="Q215" s="54">
        <v>74</v>
      </c>
      <c r="R215" s="47">
        <f t="shared" si="196"/>
        <v>4</v>
      </c>
      <c r="S215" s="47" t="str">
        <f t="shared" si="197"/>
        <v>75_4</v>
      </c>
      <c r="T215" s="54">
        <v>6702</v>
      </c>
      <c r="U215" s="5"/>
      <c r="V215" s="47">
        <v>75</v>
      </c>
      <c r="W215" s="54">
        <v>4</v>
      </c>
      <c r="X215" s="54">
        <v>74</v>
      </c>
      <c r="Y215" s="47">
        <f t="shared" si="198"/>
        <v>4</v>
      </c>
      <c r="Z215" s="47" t="str">
        <f t="shared" si="199"/>
        <v>75_4</v>
      </c>
      <c r="AA215" s="54">
        <v>6702</v>
      </c>
      <c r="AB215" s="5"/>
      <c r="AC215" s="47">
        <v>75</v>
      </c>
      <c r="AD215" s="54">
        <v>4</v>
      </c>
      <c r="AE215" s="54">
        <v>74</v>
      </c>
      <c r="AF215" s="47">
        <f t="shared" si="200"/>
        <v>4</v>
      </c>
      <c r="AG215" s="47" t="str">
        <f t="shared" si="201"/>
        <v>75_4</v>
      </c>
      <c r="AH215" s="54">
        <v>6836</v>
      </c>
      <c r="AI215" s="78"/>
      <c r="AJ215" s="47">
        <v>75</v>
      </c>
      <c r="AK215" s="54">
        <v>4</v>
      </c>
      <c r="AL215" s="54">
        <v>74</v>
      </c>
      <c r="AM215" s="47">
        <f t="shared" si="202"/>
        <v>4</v>
      </c>
      <c r="AN215" s="47" t="str">
        <f t="shared" si="203"/>
        <v>75_4</v>
      </c>
      <c r="AO215" s="54">
        <v>6973</v>
      </c>
      <c r="AP215" s="466"/>
      <c r="AQ215" s="47">
        <v>75</v>
      </c>
      <c r="AR215" s="54">
        <v>4</v>
      </c>
      <c r="AS215" s="54">
        <v>74</v>
      </c>
      <c r="AT215" s="47">
        <f t="shared" si="204"/>
        <v>4</v>
      </c>
      <c r="AU215" s="47" t="str">
        <f t="shared" si="205"/>
        <v>75_4</v>
      </c>
      <c r="AV215" s="54">
        <v>7273</v>
      </c>
      <c r="AW215" s="466"/>
      <c r="AX215" s="47">
        <v>75</v>
      </c>
      <c r="AY215" s="54">
        <v>4</v>
      </c>
      <c r="AZ215" s="54">
        <v>74</v>
      </c>
      <c r="BA215" s="47">
        <f t="shared" si="206"/>
        <v>4</v>
      </c>
      <c r="BB215" s="47" t="str">
        <f t="shared" si="207"/>
        <v>75_4</v>
      </c>
      <c r="BC215" s="54">
        <v>7419</v>
      </c>
      <c r="BD215" s="466"/>
      <c r="BE215" s="47">
        <v>75</v>
      </c>
      <c r="BF215" s="54">
        <v>4</v>
      </c>
      <c r="BG215" s="54">
        <v>74</v>
      </c>
      <c r="BH215" s="47">
        <f t="shared" si="208"/>
        <v>4</v>
      </c>
      <c r="BI215" s="47" t="str">
        <f t="shared" si="209"/>
        <v>75_4</v>
      </c>
      <c r="BJ215" s="132">
        <v>7659</v>
      </c>
      <c r="BK215" s="132"/>
      <c r="BL215" s="47">
        <v>75</v>
      </c>
      <c r="BM215" s="54">
        <v>4</v>
      </c>
      <c r="BN215" s="54">
        <v>74</v>
      </c>
      <c r="BO215" s="47">
        <f t="shared" si="210"/>
        <v>4</v>
      </c>
      <c r="BP215" s="47" t="str">
        <f t="shared" si="211"/>
        <v>75_4</v>
      </c>
      <c r="BQ215" s="612">
        <v>7658.5862799468368</v>
      </c>
      <c r="BR215" s="132"/>
      <c r="BS215" s="47">
        <v>75</v>
      </c>
      <c r="BT215" s="54">
        <v>4</v>
      </c>
      <c r="BU215" s="54">
        <v>74</v>
      </c>
      <c r="BV215" s="47">
        <f t="shared" si="212"/>
        <v>4</v>
      </c>
      <c r="BW215" s="47" t="str">
        <f t="shared" si="213"/>
        <v>75_4</v>
      </c>
      <c r="BX215" s="612">
        <v>7735.1721427463053</v>
      </c>
      <c r="BY215" s="612"/>
      <c r="BZ215" s="47">
        <v>75</v>
      </c>
      <c r="CA215" s="54">
        <v>4</v>
      </c>
      <c r="CB215" s="54">
        <v>74</v>
      </c>
      <c r="CC215" s="47">
        <f t="shared" si="214"/>
        <v>4</v>
      </c>
      <c r="CD215" s="47" t="str">
        <f t="shared" si="215"/>
        <v>75_4</v>
      </c>
      <c r="CE215" s="612">
        <v>7909.2135159580967</v>
      </c>
      <c r="CF215" s="132"/>
      <c r="CG215" s="47">
        <v>75</v>
      </c>
      <c r="CH215" s="54">
        <v>4</v>
      </c>
      <c r="CI215" s="54">
        <v>74</v>
      </c>
      <c r="CJ215" s="47">
        <f t="shared" si="216"/>
        <v>4</v>
      </c>
      <c r="CK215" s="47" t="str">
        <f t="shared" si="217"/>
        <v>75_4</v>
      </c>
      <c r="CL215" s="132">
        <f t="shared" si="223"/>
        <v>7658.5862799468368</v>
      </c>
      <c r="CM215" s="132">
        <f t="shared" si="224"/>
        <v>7735.1721427463053</v>
      </c>
      <c r="CN215" s="132">
        <f t="shared" si="220"/>
        <v>7909.2135159580967</v>
      </c>
      <c r="CO215" s="132">
        <f t="shared" si="221"/>
        <v>7711.3826591142206</v>
      </c>
      <c r="CP215" s="42">
        <f t="shared" si="222"/>
        <v>49.431940122527052</v>
      </c>
      <c r="CQ215" s="5"/>
      <c r="CR215" s="5"/>
      <c r="CS215" s="5"/>
      <c r="CT215" s="5"/>
      <c r="CU215" s="5"/>
      <c r="CV215" s="5"/>
      <c r="CW215" s="5"/>
      <c r="CX215" s="5"/>
      <c r="CY215" s="5"/>
      <c r="CZ215" s="5"/>
      <c r="DA215" s="5"/>
      <c r="DB215" s="5"/>
      <c r="DC215" s="5"/>
      <c r="DD215" s="5"/>
      <c r="DE215" s="5"/>
      <c r="DF215" s="5"/>
      <c r="DG215" s="6"/>
    </row>
    <row r="216" spans="1:111" x14ac:dyDescent="0.25">
      <c r="A216" s="47">
        <v>75</v>
      </c>
      <c r="B216" s="54">
        <v>5</v>
      </c>
      <c r="C216" s="54">
        <v>76</v>
      </c>
      <c r="D216" s="47">
        <f t="shared" si="218"/>
        <v>5</v>
      </c>
      <c r="E216" s="47" t="str">
        <f t="shared" si="219"/>
        <v>75_5</v>
      </c>
      <c r="F216" s="54">
        <v>6540</v>
      </c>
      <c r="G216" s="1"/>
      <c r="H216" s="47">
        <v>75</v>
      </c>
      <c r="I216" s="54">
        <v>5</v>
      </c>
      <c r="J216" s="54">
        <v>76</v>
      </c>
      <c r="K216" s="47">
        <f t="shared" si="194"/>
        <v>5</v>
      </c>
      <c r="L216" s="47" t="str">
        <f t="shared" si="195"/>
        <v>75_5</v>
      </c>
      <c r="M216" s="54">
        <v>6736</v>
      </c>
      <c r="N216" s="78"/>
      <c r="O216" s="47">
        <v>75</v>
      </c>
      <c r="P216" s="54">
        <v>5</v>
      </c>
      <c r="Q216" s="54">
        <v>76</v>
      </c>
      <c r="R216" s="47">
        <f t="shared" si="196"/>
        <v>5</v>
      </c>
      <c r="S216" s="47" t="str">
        <f t="shared" si="197"/>
        <v>75_5</v>
      </c>
      <c r="T216" s="54">
        <v>6877</v>
      </c>
      <c r="U216" s="5"/>
      <c r="V216" s="47">
        <v>75</v>
      </c>
      <c r="W216" s="54">
        <v>5</v>
      </c>
      <c r="X216" s="54">
        <v>76</v>
      </c>
      <c r="Y216" s="47">
        <f t="shared" si="198"/>
        <v>5</v>
      </c>
      <c r="Z216" s="47" t="str">
        <f t="shared" si="199"/>
        <v>75_5</v>
      </c>
      <c r="AA216" s="54">
        <v>6877</v>
      </c>
      <c r="AB216" s="5"/>
      <c r="AC216" s="47">
        <v>75</v>
      </c>
      <c r="AD216" s="54">
        <v>5</v>
      </c>
      <c r="AE216" s="54">
        <v>76</v>
      </c>
      <c r="AF216" s="47">
        <f t="shared" si="200"/>
        <v>5</v>
      </c>
      <c r="AG216" s="47" t="str">
        <f t="shared" si="201"/>
        <v>75_5</v>
      </c>
      <c r="AH216" s="54">
        <v>7015</v>
      </c>
      <c r="AI216" s="78"/>
      <c r="AJ216" s="47">
        <v>75</v>
      </c>
      <c r="AK216" s="54">
        <v>5</v>
      </c>
      <c r="AL216" s="54">
        <v>76</v>
      </c>
      <c r="AM216" s="47">
        <f t="shared" si="202"/>
        <v>5</v>
      </c>
      <c r="AN216" s="47" t="str">
        <f t="shared" si="203"/>
        <v>75_5</v>
      </c>
      <c r="AO216" s="54">
        <v>7155</v>
      </c>
      <c r="AP216" s="466"/>
      <c r="AQ216" s="47">
        <v>75</v>
      </c>
      <c r="AR216" s="54">
        <v>5</v>
      </c>
      <c r="AS216" s="54">
        <v>76</v>
      </c>
      <c r="AT216" s="47">
        <f t="shared" si="204"/>
        <v>5</v>
      </c>
      <c r="AU216" s="47" t="str">
        <f t="shared" si="205"/>
        <v>75_5</v>
      </c>
      <c r="AV216" s="54">
        <v>7455</v>
      </c>
      <c r="AW216" s="466"/>
      <c r="AX216" s="47">
        <v>75</v>
      </c>
      <c r="AY216" s="54">
        <v>5</v>
      </c>
      <c r="AZ216" s="54">
        <v>76</v>
      </c>
      <c r="BA216" s="47">
        <f t="shared" si="206"/>
        <v>5</v>
      </c>
      <c r="BB216" s="47" t="str">
        <f t="shared" si="207"/>
        <v>75_5</v>
      </c>
      <c r="BC216" s="54">
        <v>7604</v>
      </c>
      <c r="BD216" s="466"/>
      <c r="BE216" s="47">
        <v>75</v>
      </c>
      <c r="BF216" s="54">
        <v>5</v>
      </c>
      <c r="BG216" s="54">
        <v>76</v>
      </c>
      <c r="BH216" s="47">
        <f t="shared" si="208"/>
        <v>5</v>
      </c>
      <c r="BI216" s="47" t="str">
        <f t="shared" si="209"/>
        <v>75_5</v>
      </c>
      <c r="BJ216" s="132">
        <v>7844</v>
      </c>
      <c r="BK216" s="132"/>
      <c r="BL216" s="47">
        <v>75</v>
      </c>
      <c r="BM216" s="54">
        <v>5</v>
      </c>
      <c r="BN216" s="54">
        <v>76</v>
      </c>
      <c r="BO216" s="47">
        <f t="shared" si="210"/>
        <v>5</v>
      </c>
      <c r="BP216" s="47" t="str">
        <f t="shared" si="211"/>
        <v>75_5</v>
      </c>
      <c r="BQ216" s="612">
        <v>7844.0886725839073</v>
      </c>
      <c r="BR216" s="132"/>
      <c r="BS216" s="47">
        <v>75</v>
      </c>
      <c r="BT216" s="54">
        <v>5</v>
      </c>
      <c r="BU216" s="54">
        <v>76</v>
      </c>
      <c r="BV216" s="47">
        <f t="shared" si="212"/>
        <v>5</v>
      </c>
      <c r="BW216" s="47" t="str">
        <f t="shared" si="213"/>
        <v>75_5</v>
      </c>
      <c r="BX216" s="612">
        <v>7922.5295593097462</v>
      </c>
      <c r="BY216" s="612"/>
      <c r="BZ216" s="47">
        <v>75</v>
      </c>
      <c r="CA216" s="54">
        <v>5</v>
      </c>
      <c r="CB216" s="54">
        <v>76</v>
      </c>
      <c r="CC216" s="47">
        <f t="shared" si="214"/>
        <v>5</v>
      </c>
      <c r="CD216" s="47" t="str">
        <f t="shared" si="215"/>
        <v>75_5</v>
      </c>
      <c r="CE216" s="612">
        <v>8100.7864743942155</v>
      </c>
      <c r="CF216" s="132"/>
      <c r="CG216" s="47">
        <v>75</v>
      </c>
      <c r="CH216" s="54">
        <v>5</v>
      </c>
      <c r="CI216" s="54">
        <v>76</v>
      </c>
      <c r="CJ216" s="47">
        <f t="shared" si="216"/>
        <v>5</v>
      </c>
      <c r="CK216" s="47" t="str">
        <f t="shared" si="217"/>
        <v>75_5</v>
      </c>
      <c r="CL216" s="132">
        <f t="shared" si="223"/>
        <v>7844.0886725839073</v>
      </c>
      <c r="CM216" s="132">
        <f t="shared" si="224"/>
        <v>7922.5295593097462</v>
      </c>
      <c r="CN216" s="132">
        <f t="shared" si="220"/>
        <v>8100.7864743942155</v>
      </c>
      <c r="CO216" s="132">
        <f t="shared" si="221"/>
        <v>7898.1638588705327</v>
      </c>
      <c r="CP216" s="42">
        <f t="shared" si="222"/>
        <v>50.629255505580339</v>
      </c>
      <c r="CQ216" s="5"/>
      <c r="CR216" s="5"/>
      <c r="CS216" s="5"/>
      <c r="CT216" s="5"/>
      <c r="CU216" s="5"/>
      <c r="CV216" s="5"/>
      <c r="CW216" s="5"/>
      <c r="CX216" s="5"/>
      <c r="CY216" s="5"/>
      <c r="CZ216" s="5"/>
      <c r="DA216" s="5"/>
      <c r="DB216" s="5"/>
      <c r="DC216" s="5"/>
      <c r="DD216" s="5"/>
      <c r="DE216" s="5"/>
      <c r="DF216" s="5"/>
      <c r="DG216" s="6"/>
    </row>
    <row r="217" spans="1:111" x14ac:dyDescent="0.25">
      <c r="A217" s="47">
        <v>75</v>
      </c>
      <c r="B217" s="54">
        <v>6</v>
      </c>
      <c r="C217" s="54">
        <v>78</v>
      </c>
      <c r="D217" s="47">
        <f t="shared" si="218"/>
        <v>6</v>
      </c>
      <c r="E217" s="47" t="str">
        <f t="shared" si="219"/>
        <v>75_6</v>
      </c>
      <c r="F217" s="54">
        <v>6713</v>
      </c>
      <c r="G217" s="1"/>
      <c r="H217" s="47">
        <v>75</v>
      </c>
      <c r="I217" s="54">
        <v>6</v>
      </c>
      <c r="J217" s="54">
        <v>78</v>
      </c>
      <c r="K217" s="47">
        <f t="shared" si="194"/>
        <v>6</v>
      </c>
      <c r="L217" s="47" t="str">
        <f t="shared" si="195"/>
        <v>75_6</v>
      </c>
      <c r="M217" s="54">
        <v>6915</v>
      </c>
      <c r="N217" s="78"/>
      <c r="O217" s="47">
        <v>75</v>
      </c>
      <c r="P217" s="54">
        <v>6</v>
      </c>
      <c r="Q217" s="54">
        <v>78</v>
      </c>
      <c r="R217" s="47">
        <f t="shared" si="196"/>
        <v>6</v>
      </c>
      <c r="S217" s="47" t="str">
        <f t="shared" si="197"/>
        <v>75_6</v>
      </c>
      <c r="T217" s="54">
        <v>7060</v>
      </c>
      <c r="U217" s="5"/>
      <c r="V217" s="47">
        <v>75</v>
      </c>
      <c r="W217" s="54">
        <v>6</v>
      </c>
      <c r="X217" s="54">
        <v>78</v>
      </c>
      <c r="Y217" s="47">
        <f t="shared" si="198"/>
        <v>6</v>
      </c>
      <c r="Z217" s="47" t="str">
        <f t="shared" si="199"/>
        <v>75_6</v>
      </c>
      <c r="AA217" s="54">
        <v>7060</v>
      </c>
      <c r="AB217" s="5"/>
      <c r="AC217" s="47">
        <v>75</v>
      </c>
      <c r="AD217" s="54">
        <v>6</v>
      </c>
      <c r="AE217" s="54">
        <v>78</v>
      </c>
      <c r="AF217" s="47">
        <f t="shared" si="200"/>
        <v>6</v>
      </c>
      <c r="AG217" s="47" t="str">
        <f t="shared" si="201"/>
        <v>75_6</v>
      </c>
      <c r="AH217" s="54">
        <v>7201</v>
      </c>
      <c r="AI217" s="78"/>
      <c r="AJ217" s="47">
        <v>75</v>
      </c>
      <c r="AK217" s="54">
        <v>6</v>
      </c>
      <c r="AL217" s="54">
        <v>78</v>
      </c>
      <c r="AM217" s="47">
        <f t="shared" si="202"/>
        <v>6</v>
      </c>
      <c r="AN217" s="47" t="str">
        <f t="shared" si="203"/>
        <v>75_6</v>
      </c>
      <c r="AO217" s="54">
        <v>7345</v>
      </c>
      <c r="AP217" s="466"/>
      <c r="AQ217" s="47">
        <v>75</v>
      </c>
      <c r="AR217" s="54">
        <v>6</v>
      </c>
      <c r="AS217" s="54">
        <v>78</v>
      </c>
      <c r="AT217" s="47">
        <f t="shared" si="204"/>
        <v>6</v>
      </c>
      <c r="AU217" s="47" t="str">
        <f t="shared" si="205"/>
        <v>75_6</v>
      </c>
      <c r="AV217" s="54">
        <v>7645</v>
      </c>
      <c r="AW217" s="466"/>
      <c r="AX217" s="47">
        <v>75</v>
      </c>
      <c r="AY217" s="54">
        <v>6</v>
      </c>
      <c r="AZ217" s="54">
        <v>78</v>
      </c>
      <c r="BA217" s="47">
        <f t="shared" si="206"/>
        <v>6</v>
      </c>
      <c r="BB217" s="47" t="str">
        <f t="shared" si="207"/>
        <v>75_6</v>
      </c>
      <c r="BC217" s="54">
        <v>7798</v>
      </c>
      <c r="BD217" s="466"/>
      <c r="BE217" s="47">
        <v>75</v>
      </c>
      <c r="BF217" s="54">
        <v>6</v>
      </c>
      <c r="BG217" s="54">
        <v>78</v>
      </c>
      <c r="BH217" s="47">
        <f t="shared" si="208"/>
        <v>6</v>
      </c>
      <c r="BI217" s="47" t="str">
        <f t="shared" si="209"/>
        <v>75_6</v>
      </c>
      <c r="BJ217" s="132">
        <v>8038</v>
      </c>
      <c r="BK217" s="132"/>
      <c r="BL217" s="47">
        <v>75</v>
      </c>
      <c r="BM217" s="54">
        <v>6</v>
      </c>
      <c r="BN217" s="54">
        <v>78</v>
      </c>
      <c r="BO217" s="47">
        <f t="shared" si="210"/>
        <v>6</v>
      </c>
      <c r="BP217" s="47" t="str">
        <f t="shared" si="211"/>
        <v>75_6</v>
      </c>
      <c r="BQ217" s="612">
        <v>8038.1395625775267</v>
      </c>
      <c r="BR217" s="132"/>
      <c r="BS217" s="47">
        <v>75</v>
      </c>
      <c r="BT217" s="54">
        <v>6</v>
      </c>
      <c r="BU217" s="54">
        <v>78</v>
      </c>
      <c r="BV217" s="47">
        <f t="shared" si="212"/>
        <v>6</v>
      </c>
      <c r="BW217" s="47" t="str">
        <f t="shared" si="213"/>
        <v>75_6</v>
      </c>
      <c r="BX217" s="612">
        <v>8118.5209582033021</v>
      </c>
      <c r="BY217" s="612"/>
      <c r="BZ217" s="47">
        <v>75</v>
      </c>
      <c r="CA217" s="54">
        <v>6</v>
      </c>
      <c r="CB217" s="54">
        <v>78</v>
      </c>
      <c r="CC217" s="47">
        <f t="shared" si="214"/>
        <v>6</v>
      </c>
      <c r="CD217" s="47" t="str">
        <f t="shared" si="215"/>
        <v>75_6</v>
      </c>
      <c r="CE217" s="612">
        <v>8301.1876797628756</v>
      </c>
      <c r="CF217" s="132"/>
      <c r="CG217" s="47">
        <v>75</v>
      </c>
      <c r="CH217" s="54">
        <v>6</v>
      </c>
      <c r="CI217" s="54">
        <v>78</v>
      </c>
      <c r="CJ217" s="47">
        <f t="shared" si="216"/>
        <v>6</v>
      </c>
      <c r="CK217" s="47" t="str">
        <f t="shared" si="217"/>
        <v>75_6</v>
      </c>
      <c r="CL217" s="132">
        <f t="shared" si="223"/>
        <v>8038.1395625775267</v>
      </c>
      <c r="CM217" s="132">
        <f t="shared" si="224"/>
        <v>8118.5209582033021</v>
      </c>
      <c r="CN217" s="132">
        <f t="shared" si="220"/>
        <v>8301.1876797628756</v>
      </c>
      <c r="CO217" s="132">
        <f t="shared" si="221"/>
        <v>8093.5524871870457</v>
      </c>
      <c r="CP217" s="42">
        <f t="shared" si="222"/>
        <v>51.881746712737474</v>
      </c>
      <c r="CQ217" s="5"/>
      <c r="CR217" s="5"/>
      <c r="CS217" s="5"/>
      <c r="CT217" s="5"/>
      <c r="CU217" s="5"/>
      <c r="CV217" s="5"/>
      <c r="CW217" s="5"/>
      <c r="CX217" s="5"/>
      <c r="CY217" s="5"/>
      <c r="CZ217" s="5"/>
      <c r="DA217" s="5"/>
      <c r="DB217" s="5"/>
      <c r="DC217" s="5"/>
      <c r="DD217" s="5"/>
      <c r="DE217" s="5"/>
      <c r="DF217" s="5"/>
      <c r="DG217" s="6"/>
    </row>
    <row r="218" spans="1:111" x14ac:dyDescent="0.25">
      <c r="A218" s="47">
        <v>75</v>
      </c>
      <c r="B218" s="54">
        <v>7</v>
      </c>
      <c r="C218" s="54">
        <v>80</v>
      </c>
      <c r="D218" s="47">
        <f t="shared" si="218"/>
        <v>7</v>
      </c>
      <c r="E218" s="47" t="str">
        <f t="shared" si="219"/>
        <v>75_7</v>
      </c>
      <c r="F218" s="54">
        <v>6898</v>
      </c>
      <c r="G218" s="1"/>
      <c r="H218" s="47">
        <v>75</v>
      </c>
      <c r="I218" s="54">
        <v>7</v>
      </c>
      <c r="J218" s="54">
        <v>80</v>
      </c>
      <c r="K218" s="47">
        <f t="shared" si="194"/>
        <v>7</v>
      </c>
      <c r="L218" s="47" t="str">
        <f t="shared" si="195"/>
        <v>75_7</v>
      </c>
      <c r="M218" s="54">
        <v>7105</v>
      </c>
      <c r="N218" s="5"/>
      <c r="O218" s="47">
        <v>75</v>
      </c>
      <c r="P218" s="54">
        <v>7</v>
      </c>
      <c r="Q218" s="54">
        <v>80</v>
      </c>
      <c r="R218" s="47">
        <f t="shared" si="196"/>
        <v>7</v>
      </c>
      <c r="S218" s="47" t="str">
        <f t="shared" si="197"/>
        <v>75_7</v>
      </c>
      <c r="T218" s="54">
        <v>7254</v>
      </c>
      <c r="U218" s="5"/>
      <c r="V218" s="47">
        <v>75</v>
      </c>
      <c r="W218" s="54">
        <v>7</v>
      </c>
      <c r="X218" s="54">
        <v>80</v>
      </c>
      <c r="Y218" s="47">
        <f t="shared" si="198"/>
        <v>7</v>
      </c>
      <c r="Z218" s="47" t="str">
        <f t="shared" si="199"/>
        <v>75_7</v>
      </c>
      <c r="AA218" s="54">
        <v>7254</v>
      </c>
      <c r="AB218" s="5"/>
      <c r="AC218" s="47">
        <v>75</v>
      </c>
      <c r="AD218" s="54">
        <v>7</v>
      </c>
      <c r="AE218" s="54">
        <v>80</v>
      </c>
      <c r="AF218" s="47">
        <f t="shared" si="200"/>
        <v>7</v>
      </c>
      <c r="AG218" s="47" t="str">
        <f t="shared" si="201"/>
        <v>75_7</v>
      </c>
      <c r="AH218" s="54">
        <v>7399</v>
      </c>
      <c r="AI218" s="5"/>
      <c r="AJ218" s="47">
        <v>75</v>
      </c>
      <c r="AK218" s="54">
        <v>7</v>
      </c>
      <c r="AL218" s="54">
        <v>80</v>
      </c>
      <c r="AM218" s="47">
        <f t="shared" si="202"/>
        <v>7</v>
      </c>
      <c r="AN218" s="47" t="str">
        <f t="shared" si="203"/>
        <v>75_7</v>
      </c>
      <c r="AO218" s="54">
        <v>7547</v>
      </c>
      <c r="AP218" s="466"/>
      <c r="AQ218" s="47">
        <v>75</v>
      </c>
      <c r="AR218" s="54">
        <v>7</v>
      </c>
      <c r="AS218" s="54">
        <v>80</v>
      </c>
      <c r="AT218" s="47">
        <f t="shared" si="204"/>
        <v>7</v>
      </c>
      <c r="AU218" s="47" t="str">
        <f t="shared" si="205"/>
        <v>75_7</v>
      </c>
      <c r="AV218" s="54">
        <v>7847</v>
      </c>
      <c r="AW218" s="466"/>
      <c r="AX218" s="47">
        <v>75</v>
      </c>
      <c r="AY218" s="54">
        <v>7</v>
      </c>
      <c r="AZ218" s="54">
        <v>80</v>
      </c>
      <c r="BA218" s="47">
        <f t="shared" si="206"/>
        <v>7</v>
      </c>
      <c r="BB218" s="47" t="str">
        <f t="shared" si="207"/>
        <v>75_7</v>
      </c>
      <c r="BC218" s="54">
        <v>8004</v>
      </c>
      <c r="BD218" s="466"/>
      <c r="BE218" s="47">
        <v>75</v>
      </c>
      <c r="BF218" s="54">
        <v>7</v>
      </c>
      <c r="BG218" s="54">
        <v>80</v>
      </c>
      <c r="BH218" s="47">
        <f t="shared" si="208"/>
        <v>7</v>
      </c>
      <c r="BI218" s="47" t="str">
        <f t="shared" si="209"/>
        <v>75_7</v>
      </c>
      <c r="BJ218" s="132">
        <v>8244</v>
      </c>
      <c r="BK218" s="132"/>
      <c r="BL218" s="47">
        <v>75</v>
      </c>
      <c r="BM218" s="54">
        <v>7</v>
      </c>
      <c r="BN218" s="54">
        <v>80</v>
      </c>
      <c r="BO218" s="47">
        <f t="shared" si="210"/>
        <v>7</v>
      </c>
      <c r="BP218" s="47" t="str">
        <f t="shared" si="211"/>
        <v>75_7</v>
      </c>
      <c r="BQ218" s="612">
        <v>8244.1583488703109</v>
      </c>
      <c r="BR218" s="132"/>
      <c r="BS218" s="47">
        <v>75</v>
      </c>
      <c r="BT218" s="54">
        <v>7</v>
      </c>
      <c r="BU218" s="54">
        <v>80</v>
      </c>
      <c r="BV218" s="47">
        <f t="shared" si="212"/>
        <v>7</v>
      </c>
      <c r="BW218" s="47" t="str">
        <f t="shared" si="213"/>
        <v>75_7</v>
      </c>
      <c r="BX218" s="612">
        <v>8326.5999323590149</v>
      </c>
      <c r="BY218" s="612"/>
      <c r="BZ218" s="47">
        <v>75</v>
      </c>
      <c r="CA218" s="54">
        <v>7</v>
      </c>
      <c r="CB218" s="54">
        <v>80</v>
      </c>
      <c r="CC218" s="47">
        <f t="shared" si="214"/>
        <v>7</v>
      </c>
      <c r="CD218" s="47" t="str">
        <f t="shared" si="215"/>
        <v>75_7</v>
      </c>
      <c r="CE218" s="612">
        <v>8513.948430837092</v>
      </c>
      <c r="CF218" s="132"/>
      <c r="CG218" s="47">
        <v>75</v>
      </c>
      <c r="CH218" s="54">
        <v>7</v>
      </c>
      <c r="CI218" s="54">
        <v>80</v>
      </c>
      <c r="CJ218" s="47">
        <f t="shared" si="216"/>
        <v>7</v>
      </c>
      <c r="CK218" s="47" t="str">
        <f t="shared" si="217"/>
        <v>75_7</v>
      </c>
      <c r="CL218" s="132">
        <f t="shared" si="223"/>
        <v>8244.1583488703109</v>
      </c>
      <c r="CM218" s="132">
        <f t="shared" si="224"/>
        <v>8326.5999323590149</v>
      </c>
      <c r="CN218" s="132">
        <f t="shared" si="220"/>
        <v>8513.948430837092</v>
      </c>
      <c r="CO218" s="132">
        <f t="shared" si="221"/>
        <v>8300.9915154878363</v>
      </c>
      <c r="CP218" s="42">
        <f t="shared" si="222"/>
        <v>53.211484073639973</v>
      </c>
      <c r="CQ218" s="5"/>
      <c r="CR218" s="5"/>
      <c r="CS218" s="5"/>
      <c r="CT218" s="5"/>
      <c r="CU218" s="5"/>
      <c r="CV218" s="5"/>
      <c r="CW218" s="5"/>
      <c r="CX218" s="5"/>
      <c r="CY218" s="5"/>
      <c r="CZ218" s="5"/>
      <c r="DA218" s="5"/>
      <c r="DB218" s="5"/>
      <c r="DC218" s="5"/>
      <c r="DD218" s="5"/>
      <c r="DE218" s="5"/>
      <c r="DF218" s="5"/>
      <c r="DG218" s="6"/>
    </row>
    <row r="219" spans="1:111" x14ac:dyDescent="0.25">
      <c r="A219" s="47">
        <v>75</v>
      </c>
      <c r="B219" s="54">
        <v>8</v>
      </c>
      <c r="C219" s="54">
        <v>82</v>
      </c>
      <c r="D219" s="47">
        <f t="shared" si="218"/>
        <v>8</v>
      </c>
      <c r="E219" s="47" t="str">
        <f t="shared" si="219"/>
        <v>75_8</v>
      </c>
      <c r="F219" s="54">
        <v>7084</v>
      </c>
      <c r="G219" s="1"/>
      <c r="H219" s="47">
        <v>75</v>
      </c>
      <c r="I219" s="54">
        <v>8</v>
      </c>
      <c r="J219" s="54">
        <v>82</v>
      </c>
      <c r="K219" s="47">
        <f t="shared" si="194"/>
        <v>8</v>
      </c>
      <c r="L219" s="47" t="str">
        <f t="shared" si="195"/>
        <v>75_8</v>
      </c>
      <c r="M219" s="54">
        <v>7297</v>
      </c>
      <c r="N219" s="73"/>
      <c r="O219" s="47">
        <v>75</v>
      </c>
      <c r="P219" s="54">
        <v>8</v>
      </c>
      <c r="Q219" s="54">
        <v>82</v>
      </c>
      <c r="R219" s="47">
        <f t="shared" si="196"/>
        <v>8</v>
      </c>
      <c r="S219" s="47" t="str">
        <f t="shared" si="197"/>
        <v>75_8</v>
      </c>
      <c r="T219" s="54">
        <v>7450</v>
      </c>
      <c r="U219" s="5"/>
      <c r="V219" s="47">
        <v>75</v>
      </c>
      <c r="W219" s="54">
        <v>8</v>
      </c>
      <c r="X219" s="54">
        <v>82</v>
      </c>
      <c r="Y219" s="47">
        <f t="shared" si="198"/>
        <v>8</v>
      </c>
      <c r="Z219" s="47" t="str">
        <f t="shared" si="199"/>
        <v>75_8</v>
      </c>
      <c r="AA219" s="54">
        <v>7450</v>
      </c>
      <c r="AB219" s="5"/>
      <c r="AC219" s="47">
        <v>75</v>
      </c>
      <c r="AD219" s="54">
        <v>8</v>
      </c>
      <c r="AE219" s="54">
        <v>82</v>
      </c>
      <c r="AF219" s="47">
        <f t="shared" si="200"/>
        <v>8</v>
      </c>
      <c r="AG219" s="47" t="str">
        <f t="shared" si="201"/>
        <v>75_8</v>
      </c>
      <c r="AH219" s="54">
        <v>7599</v>
      </c>
      <c r="AI219" s="73"/>
      <c r="AJ219" s="47">
        <v>75</v>
      </c>
      <c r="AK219" s="54">
        <v>8</v>
      </c>
      <c r="AL219" s="54">
        <v>82</v>
      </c>
      <c r="AM219" s="47">
        <f t="shared" si="202"/>
        <v>8</v>
      </c>
      <c r="AN219" s="47" t="str">
        <f t="shared" si="203"/>
        <v>75_8</v>
      </c>
      <c r="AO219" s="54">
        <v>7751</v>
      </c>
      <c r="AP219" s="466"/>
      <c r="AQ219" s="47">
        <v>75</v>
      </c>
      <c r="AR219" s="54">
        <v>8</v>
      </c>
      <c r="AS219" s="54">
        <v>82</v>
      </c>
      <c r="AT219" s="47">
        <f t="shared" si="204"/>
        <v>8</v>
      </c>
      <c r="AU219" s="47" t="str">
        <f t="shared" si="205"/>
        <v>75_8</v>
      </c>
      <c r="AV219" s="54">
        <v>8051</v>
      </c>
      <c r="AW219" s="466"/>
      <c r="AX219" s="47">
        <v>75</v>
      </c>
      <c r="AY219" s="54">
        <v>8</v>
      </c>
      <c r="AZ219" s="54">
        <v>82</v>
      </c>
      <c r="BA219" s="47">
        <f t="shared" si="206"/>
        <v>8</v>
      </c>
      <c r="BB219" s="47" t="str">
        <f t="shared" si="207"/>
        <v>75_8</v>
      </c>
      <c r="BC219" s="54">
        <v>8212</v>
      </c>
      <c r="BD219" s="466"/>
      <c r="BE219" s="47">
        <v>75</v>
      </c>
      <c r="BF219" s="54">
        <v>8</v>
      </c>
      <c r="BG219" s="54">
        <v>82</v>
      </c>
      <c r="BH219" s="47">
        <f t="shared" si="208"/>
        <v>8</v>
      </c>
      <c r="BI219" s="47" t="str">
        <f t="shared" si="209"/>
        <v>75_8</v>
      </c>
      <c r="BJ219" s="132">
        <v>8452</v>
      </c>
      <c r="BK219" s="132"/>
      <c r="BL219" s="47">
        <v>75</v>
      </c>
      <c r="BM219" s="54">
        <v>8</v>
      </c>
      <c r="BN219" s="54">
        <v>82</v>
      </c>
      <c r="BO219" s="47">
        <f t="shared" si="210"/>
        <v>8</v>
      </c>
      <c r="BP219" s="47" t="str">
        <f t="shared" si="211"/>
        <v>75_8</v>
      </c>
      <c r="BQ219" s="612">
        <v>8451.8868346344043</v>
      </c>
      <c r="BR219" s="132"/>
      <c r="BS219" s="47">
        <v>75</v>
      </c>
      <c r="BT219" s="54">
        <v>8</v>
      </c>
      <c r="BU219" s="54">
        <v>82</v>
      </c>
      <c r="BV219" s="47">
        <f t="shared" si="212"/>
        <v>8</v>
      </c>
      <c r="BW219" s="47" t="str">
        <f t="shared" si="213"/>
        <v>75_8</v>
      </c>
      <c r="BX219" s="612">
        <v>8536.4057029807482</v>
      </c>
      <c r="BY219" s="612"/>
      <c r="BZ219" s="47">
        <v>75</v>
      </c>
      <c r="CA219" s="54">
        <v>8</v>
      </c>
      <c r="CB219" s="54">
        <v>82</v>
      </c>
      <c r="CC219" s="47">
        <f t="shared" si="214"/>
        <v>8</v>
      </c>
      <c r="CD219" s="47" t="str">
        <f t="shared" si="215"/>
        <v>75_8</v>
      </c>
      <c r="CE219" s="612">
        <v>8728.4748312978154</v>
      </c>
      <c r="CF219" s="132"/>
      <c r="CG219" s="47">
        <v>75</v>
      </c>
      <c r="CH219" s="54">
        <v>8</v>
      </c>
      <c r="CI219" s="54">
        <v>82</v>
      </c>
      <c r="CJ219" s="47">
        <f t="shared" si="216"/>
        <v>8</v>
      </c>
      <c r="CK219" s="47" t="str">
        <f t="shared" si="217"/>
        <v>75_8</v>
      </c>
      <c r="CL219" s="132">
        <f t="shared" si="223"/>
        <v>8451.8868346344043</v>
      </c>
      <c r="CM219" s="132">
        <f t="shared" si="224"/>
        <v>8536.4057029807482</v>
      </c>
      <c r="CN219" s="132">
        <f t="shared" si="220"/>
        <v>8728.4748312978154</v>
      </c>
      <c r="CO219" s="132">
        <f t="shared" si="221"/>
        <v>8510.1520295006649</v>
      </c>
      <c r="CP219" s="42">
        <f t="shared" si="222"/>
        <v>54.55225659936324</v>
      </c>
      <c r="CQ219" s="5"/>
      <c r="CR219" s="5"/>
      <c r="CS219" s="5"/>
      <c r="CT219" s="5"/>
      <c r="CU219" s="5"/>
      <c r="CV219" s="5"/>
      <c r="CW219" s="5"/>
      <c r="CX219" s="5"/>
      <c r="CY219" s="5"/>
      <c r="CZ219" s="5"/>
      <c r="DA219" s="5"/>
      <c r="DB219" s="5"/>
      <c r="DC219" s="5"/>
      <c r="DD219" s="5"/>
      <c r="DE219" s="5"/>
      <c r="DF219" s="5"/>
      <c r="DG219" s="6"/>
    </row>
    <row r="220" spans="1:111" x14ac:dyDescent="0.25">
      <c r="A220" s="47">
        <v>75</v>
      </c>
      <c r="B220" s="54">
        <v>9</v>
      </c>
      <c r="C220" s="54">
        <v>83</v>
      </c>
      <c r="D220" s="47">
        <f t="shared" si="218"/>
        <v>9</v>
      </c>
      <c r="E220" s="47" t="str">
        <f t="shared" si="219"/>
        <v>75_9</v>
      </c>
      <c r="F220" s="54">
        <v>7175</v>
      </c>
      <c r="G220" s="1"/>
      <c r="H220" s="47">
        <v>75</v>
      </c>
      <c r="I220" s="54">
        <v>9</v>
      </c>
      <c r="J220" s="54">
        <v>83</v>
      </c>
      <c r="K220" s="47">
        <f t="shared" si="194"/>
        <v>9</v>
      </c>
      <c r="L220" s="47" t="str">
        <f t="shared" si="195"/>
        <v>75_9</v>
      </c>
      <c r="M220" s="54">
        <v>7391</v>
      </c>
      <c r="N220" s="78"/>
      <c r="O220" s="47">
        <v>75</v>
      </c>
      <c r="P220" s="54">
        <v>9</v>
      </c>
      <c r="Q220" s="54">
        <v>83</v>
      </c>
      <c r="R220" s="47">
        <f t="shared" si="196"/>
        <v>9</v>
      </c>
      <c r="S220" s="47" t="str">
        <f t="shared" si="197"/>
        <v>75_9</v>
      </c>
      <c r="T220" s="54">
        <v>7546</v>
      </c>
      <c r="U220" s="5"/>
      <c r="V220" s="47">
        <v>75</v>
      </c>
      <c r="W220" s="54">
        <v>9</v>
      </c>
      <c r="X220" s="54">
        <v>83</v>
      </c>
      <c r="Y220" s="47">
        <f t="shared" si="198"/>
        <v>9</v>
      </c>
      <c r="Z220" s="47" t="str">
        <f t="shared" si="199"/>
        <v>75_9</v>
      </c>
      <c r="AA220" s="54">
        <v>7546</v>
      </c>
      <c r="AB220" s="5"/>
      <c r="AC220" s="47">
        <v>75</v>
      </c>
      <c r="AD220" s="54">
        <v>9</v>
      </c>
      <c r="AE220" s="54">
        <v>83</v>
      </c>
      <c r="AF220" s="47">
        <f t="shared" si="200"/>
        <v>9</v>
      </c>
      <c r="AG220" s="47" t="str">
        <f t="shared" si="201"/>
        <v>75_9</v>
      </c>
      <c r="AH220" s="54">
        <v>7697</v>
      </c>
      <c r="AI220" s="78"/>
      <c r="AJ220" s="47">
        <v>75</v>
      </c>
      <c r="AK220" s="54">
        <v>9</v>
      </c>
      <c r="AL220" s="54">
        <v>83</v>
      </c>
      <c r="AM220" s="47">
        <f t="shared" si="202"/>
        <v>9</v>
      </c>
      <c r="AN220" s="47" t="str">
        <f t="shared" si="203"/>
        <v>75_9</v>
      </c>
      <c r="AO220" s="54">
        <v>7851</v>
      </c>
      <c r="AP220" s="466"/>
      <c r="AQ220" s="47">
        <v>75</v>
      </c>
      <c r="AR220" s="54">
        <v>9</v>
      </c>
      <c r="AS220" s="54">
        <v>83</v>
      </c>
      <c r="AT220" s="47">
        <f t="shared" si="204"/>
        <v>9</v>
      </c>
      <c r="AU220" s="47" t="str">
        <f t="shared" si="205"/>
        <v>75_9</v>
      </c>
      <c r="AV220" s="54">
        <v>8151</v>
      </c>
      <c r="AW220" s="466"/>
      <c r="AX220" s="47">
        <v>75</v>
      </c>
      <c r="AY220" s="54">
        <v>9</v>
      </c>
      <c r="AZ220" s="54">
        <v>83</v>
      </c>
      <c r="BA220" s="47">
        <f t="shared" si="206"/>
        <v>9</v>
      </c>
      <c r="BB220" s="47" t="str">
        <f t="shared" si="207"/>
        <v>75_9</v>
      </c>
      <c r="BC220" s="54">
        <v>8314</v>
      </c>
      <c r="BD220" s="466"/>
      <c r="BE220" s="47">
        <v>75</v>
      </c>
      <c r="BF220" s="54">
        <v>9</v>
      </c>
      <c r="BG220" s="54">
        <v>83</v>
      </c>
      <c r="BH220" s="47">
        <f t="shared" si="208"/>
        <v>9</v>
      </c>
      <c r="BI220" s="47" t="str">
        <f t="shared" si="209"/>
        <v>75_9</v>
      </c>
      <c r="BJ220" s="132">
        <v>8554</v>
      </c>
      <c r="BK220" s="132"/>
      <c r="BL220" s="47">
        <v>75</v>
      </c>
      <c r="BM220" s="54">
        <v>9</v>
      </c>
      <c r="BN220" s="54">
        <v>83</v>
      </c>
      <c r="BO220" s="47">
        <f t="shared" si="210"/>
        <v>9</v>
      </c>
      <c r="BP220" s="47" t="str">
        <f t="shared" si="211"/>
        <v>75_9</v>
      </c>
      <c r="BQ220" s="612">
        <v>8553.6139531773169</v>
      </c>
      <c r="BR220" s="132"/>
      <c r="BS220" s="47">
        <v>75</v>
      </c>
      <c r="BT220" s="54">
        <v>9</v>
      </c>
      <c r="BU220" s="54">
        <v>83</v>
      </c>
      <c r="BV220" s="47">
        <f t="shared" si="212"/>
        <v>9</v>
      </c>
      <c r="BW220" s="47" t="str">
        <f t="shared" si="213"/>
        <v>75_9</v>
      </c>
      <c r="BX220" s="612">
        <v>8639.150092709091</v>
      </c>
      <c r="BY220" s="612"/>
      <c r="BZ220" s="47">
        <v>75</v>
      </c>
      <c r="CA220" s="54">
        <v>9</v>
      </c>
      <c r="CB220" s="54">
        <v>83</v>
      </c>
      <c r="CC220" s="47">
        <f t="shared" si="214"/>
        <v>9</v>
      </c>
      <c r="CD220" s="47" t="str">
        <f t="shared" si="215"/>
        <v>75_9</v>
      </c>
      <c r="CE220" s="612">
        <v>8833.5309697950452</v>
      </c>
      <c r="CF220" s="132"/>
      <c r="CG220" s="47">
        <v>75</v>
      </c>
      <c r="CH220" s="54">
        <v>9</v>
      </c>
      <c r="CI220" s="54">
        <v>83</v>
      </c>
      <c r="CJ220" s="47">
        <f t="shared" si="216"/>
        <v>9</v>
      </c>
      <c r="CK220" s="47" t="str">
        <f t="shared" si="217"/>
        <v>75_9</v>
      </c>
      <c r="CL220" s="132">
        <f t="shared" si="223"/>
        <v>8553.6139531773169</v>
      </c>
      <c r="CM220" s="132">
        <f t="shared" si="224"/>
        <v>8639.150092709091</v>
      </c>
      <c r="CN220" s="132">
        <f t="shared" si="220"/>
        <v>8833.5309697950452</v>
      </c>
      <c r="CO220" s="132">
        <f t="shared" si="221"/>
        <v>8612.5804293670335</v>
      </c>
      <c r="CP220" s="42">
        <f t="shared" si="222"/>
        <v>55.208848906198931</v>
      </c>
      <c r="CQ220" s="5"/>
      <c r="CR220" s="5"/>
      <c r="CS220" s="5"/>
      <c r="CT220" s="5"/>
      <c r="CU220" s="5"/>
      <c r="CV220" s="5"/>
      <c r="CW220" s="5"/>
      <c r="CX220" s="5"/>
      <c r="CY220" s="5"/>
      <c r="CZ220" s="5"/>
      <c r="DA220" s="5"/>
      <c r="DB220" s="5"/>
      <c r="DC220" s="5"/>
      <c r="DD220" s="5"/>
      <c r="DE220" s="5"/>
      <c r="DF220" s="5"/>
      <c r="DG220" s="6"/>
    </row>
    <row r="221" spans="1:111" x14ac:dyDescent="0.25">
      <c r="A221" s="47">
        <v>75</v>
      </c>
      <c r="B221" s="54">
        <v>10</v>
      </c>
      <c r="C221" s="54">
        <v>84</v>
      </c>
      <c r="D221" s="47">
        <f t="shared" si="218"/>
        <v>10</v>
      </c>
      <c r="E221" s="47" t="str">
        <f t="shared" si="219"/>
        <v>75_10</v>
      </c>
      <c r="F221" s="54">
        <v>7269</v>
      </c>
      <c r="G221" s="1"/>
      <c r="H221" s="47">
        <v>75</v>
      </c>
      <c r="I221" s="54">
        <v>10</v>
      </c>
      <c r="J221" s="54">
        <v>84</v>
      </c>
      <c r="K221" s="47">
        <f t="shared" si="194"/>
        <v>10</v>
      </c>
      <c r="L221" s="47" t="str">
        <f t="shared" si="195"/>
        <v>75_10</v>
      </c>
      <c r="M221" s="54">
        <v>7487</v>
      </c>
      <c r="N221" s="78"/>
      <c r="O221" s="47">
        <v>75</v>
      </c>
      <c r="P221" s="54">
        <v>10</v>
      </c>
      <c r="Q221" s="54">
        <v>84</v>
      </c>
      <c r="R221" s="47">
        <f t="shared" si="196"/>
        <v>10</v>
      </c>
      <c r="S221" s="47" t="str">
        <f t="shared" si="197"/>
        <v>75_10</v>
      </c>
      <c r="T221" s="54">
        <v>7644</v>
      </c>
      <c r="U221" s="5"/>
      <c r="V221" s="47">
        <v>75</v>
      </c>
      <c r="W221" s="54">
        <v>10</v>
      </c>
      <c r="X221" s="54">
        <v>84</v>
      </c>
      <c r="Y221" s="47">
        <f t="shared" si="198"/>
        <v>10</v>
      </c>
      <c r="Z221" s="47" t="str">
        <f t="shared" si="199"/>
        <v>75_10</v>
      </c>
      <c r="AA221" s="54">
        <v>7644</v>
      </c>
      <c r="AB221" s="5"/>
      <c r="AC221" s="47">
        <v>75</v>
      </c>
      <c r="AD221" s="54">
        <v>10</v>
      </c>
      <c r="AE221" s="54">
        <v>84</v>
      </c>
      <c r="AF221" s="47">
        <f t="shared" si="200"/>
        <v>10</v>
      </c>
      <c r="AG221" s="47" t="str">
        <f t="shared" si="201"/>
        <v>75_10</v>
      </c>
      <c r="AH221" s="54">
        <v>7797</v>
      </c>
      <c r="AI221" s="78"/>
      <c r="AJ221" s="47">
        <v>75</v>
      </c>
      <c r="AK221" s="54">
        <v>10</v>
      </c>
      <c r="AL221" s="54">
        <v>84</v>
      </c>
      <c r="AM221" s="47">
        <f t="shared" si="202"/>
        <v>10</v>
      </c>
      <c r="AN221" s="47" t="str">
        <f t="shared" si="203"/>
        <v>75_10</v>
      </c>
      <c r="AO221" s="54">
        <v>7953</v>
      </c>
      <c r="AP221" s="466"/>
      <c r="AQ221" s="47">
        <v>75</v>
      </c>
      <c r="AR221" s="54">
        <v>10</v>
      </c>
      <c r="AS221" s="54">
        <v>84</v>
      </c>
      <c r="AT221" s="47">
        <f t="shared" si="204"/>
        <v>10</v>
      </c>
      <c r="AU221" s="47" t="str">
        <f t="shared" si="205"/>
        <v>75_10</v>
      </c>
      <c r="AV221" s="54">
        <v>8253</v>
      </c>
      <c r="AW221" s="466"/>
      <c r="AX221" s="47">
        <v>75</v>
      </c>
      <c r="AY221" s="54">
        <v>10</v>
      </c>
      <c r="AZ221" s="54">
        <v>84</v>
      </c>
      <c r="BA221" s="47">
        <f t="shared" si="206"/>
        <v>10</v>
      </c>
      <c r="BB221" s="47" t="str">
        <f t="shared" si="207"/>
        <v>75_10</v>
      </c>
      <c r="BC221" s="54">
        <v>8418</v>
      </c>
      <c r="BD221" s="466"/>
      <c r="BE221" s="47">
        <v>75</v>
      </c>
      <c r="BF221" s="54">
        <v>10</v>
      </c>
      <c r="BG221" s="54">
        <v>84</v>
      </c>
      <c r="BH221" s="47">
        <f t="shared" si="208"/>
        <v>10</v>
      </c>
      <c r="BI221" s="47" t="str">
        <f t="shared" si="209"/>
        <v>75_10</v>
      </c>
      <c r="BJ221" s="132">
        <v>8658</v>
      </c>
      <c r="BK221" s="132"/>
      <c r="BL221" s="47">
        <v>75</v>
      </c>
      <c r="BM221" s="54">
        <v>10</v>
      </c>
      <c r="BN221" s="54">
        <v>84</v>
      </c>
      <c r="BO221" s="47">
        <f t="shared" si="210"/>
        <v>10</v>
      </c>
      <c r="BP221" s="47" t="str">
        <f t="shared" si="211"/>
        <v>75_10</v>
      </c>
      <c r="BQ221" s="612">
        <v>8657.9056209271839</v>
      </c>
      <c r="BR221" s="132"/>
      <c r="BS221" s="47">
        <v>75</v>
      </c>
      <c r="BT221" s="54">
        <v>10</v>
      </c>
      <c r="BU221" s="54">
        <v>84</v>
      </c>
      <c r="BV221" s="47">
        <f t="shared" si="212"/>
        <v>10</v>
      </c>
      <c r="BW221" s="47" t="str">
        <f t="shared" si="213"/>
        <v>75_10</v>
      </c>
      <c r="BX221" s="612">
        <v>8744.4846771364555</v>
      </c>
      <c r="BY221" s="612"/>
      <c r="BZ221" s="47">
        <v>75</v>
      </c>
      <c r="CA221" s="54">
        <v>10</v>
      </c>
      <c r="CB221" s="54">
        <v>84</v>
      </c>
      <c r="CC221" s="47">
        <f t="shared" si="214"/>
        <v>10</v>
      </c>
      <c r="CD221" s="47" t="str">
        <f t="shared" si="215"/>
        <v>75_10</v>
      </c>
      <c r="CE221" s="612">
        <v>8941.2355823720263</v>
      </c>
      <c r="CF221" s="132"/>
      <c r="CG221" s="47">
        <v>75</v>
      </c>
      <c r="CH221" s="54">
        <v>10</v>
      </c>
      <c r="CI221" s="54">
        <v>84</v>
      </c>
      <c r="CJ221" s="47">
        <f t="shared" si="216"/>
        <v>10</v>
      </c>
      <c r="CK221" s="47" t="str">
        <f t="shared" si="217"/>
        <v>75_10</v>
      </c>
      <c r="CL221" s="132">
        <f t="shared" si="223"/>
        <v>8657.9056209271839</v>
      </c>
      <c r="CM221" s="132">
        <f t="shared" si="224"/>
        <v>8744.4846771364555</v>
      </c>
      <c r="CN221" s="132">
        <f t="shared" si="220"/>
        <v>8941.2355823720263</v>
      </c>
      <c r="CO221" s="132">
        <f t="shared" si="221"/>
        <v>8717.5910578014518</v>
      </c>
      <c r="CP221" s="42">
        <f t="shared" si="222"/>
        <v>55.881993960265717</v>
      </c>
      <c r="CQ221" s="5"/>
      <c r="CR221" s="5"/>
      <c r="CS221" s="5"/>
      <c r="CT221" s="5"/>
      <c r="CU221" s="5"/>
      <c r="CV221" s="5"/>
      <c r="CW221" s="5"/>
      <c r="CX221" s="5"/>
      <c r="CY221" s="5"/>
      <c r="CZ221" s="5"/>
      <c r="DA221" s="5"/>
      <c r="DB221" s="5"/>
      <c r="DC221" s="5"/>
      <c r="DD221" s="5"/>
      <c r="DE221" s="5"/>
      <c r="DF221" s="5"/>
      <c r="DG221" s="6"/>
    </row>
    <row r="222" spans="1:111" x14ac:dyDescent="0.25">
      <c r="A222" s="47">
        <v>75</v>
      </c>
      <c r="B222" s="54">
        <v>11</v>
      </c>
      <c r="C222" s="54">
        <v>85</v>
      </c>
      <c r="D222" s="47">
        <f t="shared" si="218"/>
        <v>11</v>
      </c>
      <c r="E222" s="47" t="str">
        <f t="shared" si="219"/>
        <v>75_11</v>
      </c>
      <c r="F222" s="54">
        <v>7377</v>
      </c>
      <c r="G222" s="1"/>
      <c r="H222" s="47">
        <v>75</v>
      </c>
      <c r="I222" s="54">
        <v>11</v>
      </c>
      <c r="J222" s="54">
        <v>85</v>
      </c>
      <c r="K222" s="47">
        <f t="shared" si="194"/>
        <v>11</v>
      </c>
      <c r="L222" s="47" t="str">
        <f t="shared" si="195"/>
        <v>75_11</v>
      </c>
      <c r="M222" s="54">
        <v>7598</v>
      </c>
      <c r="N222" s="78"/>
      <c r="O222" s="47">
        <v>75</v>
      </c>
      <c r="P222" s="54">
        <v>11</v>
      </c>
      <c r="Q222" s="54">
        <v>85</v>
      </c>
      <c r="R222" s="47">
        <f t="shared" si="196"/>
        <v>11</v>
      </c>
      <c r="S222" s="47" t="str">
        <f t="shared" si="197"/>
        <v>75_11</v>
      </c>
      <c r="T222" s="54">
        <v>7758</v>
      </c>
      <c r="U222" s="5"/>
      <c r="V222" s="47">
        <v>75</v>
      </c>
      <c r="W222" s="54">
        <v>11</v>
      </c>
      <c r="X222" s="54">
        <v>85</v>
      </c>
      <c r="Y222" s="47">
        <f t="shared" si="198"/>
        <v>11</v>
      </c>
      <c r="Z222" s="47" t="str">
        <f t="shared" si="199"/>
        <v>75_11</v>
      </c>
      <c r="AA222" s="54">
        <v>7758</v>
      </c>
      <c r="AB222" s="5"/>
      <c r="AC222" s="47">
        <v>75</v>
      </c>
      <c r="AD222" s="54">
        <v>11</v>
      </c>
      <c r="AE222" s="54">
        <v>85</v>
      </c>
      <c r="AF222" s="47">
        <f t="shared" si="200"/>
        <v>11</v>
      </c>
      <c r="AG222" s="47" t="str">
        <f t="shared" si="201"/>
        <v>75_11</v>
      </c>
      <c r="AH222" s="54">
        <v>7913</v>
      </c>
      <c r="AI222" s="78"/>
      <c r="AJ222" s="47">
        <v>75</v>
      </c>
      <c r="AK222" s="54">
        <v>11</v>
      </c>
      <c r="AL222" s="54">
        <v>85</v>
      </c>
      <c r="AM222" s="47">
        <f t="shared" si="202"/>
        <v>11</v>
      </c>
      <c r="AN222" s="47" t="str">
        <f t="shared" si="203"/>
        <v>75_11</v>
      </c>
      <c r="AO222" s="54">
        <v>8071</v>
      </c>
      <c r="AP222" s="466"/>
      <c r="AQ222" s="47">
        <v>75</v>
      </c>
      <c r="AR222" s="54">
        <v>11</v>
      </c>
      <c r="AS222" s="54">
        <v>85</v>
      </c>
      <c r="AT222" s="47">
        <f t="shared" si="204"/>
        <v>11</v>
      </c>
      <c r="AU222" s="47" t="str">
        <f t="shared" si="205"/>
        <v>75_11</v>
      </c>
      <c r="AV222" s="54">
        <v>8371</v>
      </c>
      <c r="AW222" s="466"/>
      <c r="AX222" s="47">
        <v>75</v>
      </c>
      <c r="AY222" s="54">
        <v>11</v>
      </c>
      <c r="AZ222" s="54">
        <v>85</v>
      </c>
      <c r="BA222" s="47">
        <f t="shared" si="206"/>
        <v>11</v>
      </c>
      <c r="BB222" s="47" t="str">
        <f t="shared" si="207"/>
        <v>75_11</v>
      </c>
      <c r="BC222" s="54">
        <v>8538</v>
      </c>
      <c r="BD222" s="466"/>
      <c r="BE222" s="47">
        <v>75</v>
      </c>
      <c r="BF222" s="54">
        <v>11</v>
      </c>
      <c r="BG222" s="54">
        <v>85</v>
      </c>
      <c r="BH222" s="47">
        <f t="shared" si="208"/>
        <v>11</v>
      </c>
      <c r="BI222" s="47" t="str">
        <f t="shared" si="209"/>
        <v>75_11</v>
      </c>
      <c r="BJ222" s="132">
        <v>8778</v>
      </c>
      <c r="BK222" s="132"/>
      <c r="BL222" s="47">
        <v>75</v>
      </c>
      <c r="BM222" s="54">
        <v>11</v>
      </c>
      <c r="BN222" s="54">
        <v>85</v>
      </c>
      <c r="BO222" s="47">
        <f t="shared" si="210"/>
        <v>11</v>
      </c>
      <c r="BP222" s="47" t="str">
        <f t="shared" si="211"/>
        <v>75_11</v>
      </c>
      <c r="BQ222" s="612">
        <v>8778.4394336544956</v>
      </c>
      <c r="BR222" s="132"/>
      <c r="BS222" s="47">
        <v>75</v>
      </c>
      <c r="BT222" s="54">
        <v>11</v>
      </c>
      <c r="BU222" s="54">
        <v>85</v>
      </c>
      <c r="BV222" s="47">
        <f t="shared" si="212"/>
        <v>11</v>
      </c>
      <c r="BW222" s="47" t="str">
        <f t="shared" si="213"/>
        <v>75_11</v>
      </c>
      <c r="BX222" s="612">
        <v>8866.2238279910398</v>
      </c>
      <c r="BY222" s="612"/>
      <c r="BZ222" s="47">
        <v>75</v>
      </c>
      <c r="CA222" s="54">
        <v>11</v>
      </c>
      <c r="CB222" s="54">
        <v>85</v>
      </c>
      <c r="CC222" s="47">
        <f t="shared" si="214"/>
        <v>11</v>
      </c>
      <c r="CD222" s="47" t="str">
        <f t="shared" si="215"/>
        <v>75_11</v>
      </c>
      <c r="CE222" s="612">
        <v>9065.7138641208385</v>
      </c>
      <c r="CF222" s="132"/>
      <c r="CG222" s="47">
        <v>75</v>
      </c>
      <c r="CH222" s="54">
        <v>11</v>
      </c>
      <c r="CI222" s="54">
        <v>85</v>
      </c>
      <c r="CJ222" s="47">
        <f t="shared" si="216"/>
        <v>11</v>
      </c>
      <c r="CK222" s="47" t="str">
        <f t="shared" si="217"/>
        <v>75_11</v>
      </c>
      <c r="CL222" s="132">
        <f t="shared" si="223"/>
        <v>8778.4394336544956</v>
      </c>
      <c r="CM222" s="132">
        <f t="shared" si="224"/>
        <v>8866.2238279910398</v>
      </c>
      <c r="CN222" s="132">
        <f t="shared" si="220"/>
        <v>9065.7138641208385</v>
      </c>
      <c r="CO222" s="132">
        <f t="shared" si="221"/>
        <v>8838.9558005002509</v>
      </c>
      <c r="CP222" s="42">
        <f t="shared" si="222"/>
        <v>56.659973080129816</v>
      </c>
      <c r="CQ222" s="5"/>
      <c r="CR222" s="5"/>
      <c r="CS222" s="5"/>
      <c r="CT222" s="5"/>
      <c r="CU222" s="5"/>
      <c r="CV222" s="5"/>
      <c r="CW222" s="5"/>
      <c r="CX222" s="5"/>
      <c r="CY222" s="5"/>
      <c r="CZ222" s="5"/>
      <c r="DA222" s="5"/>
      <c r="DB222" s="5"/>
      <c r="DC222" s="5"/>
      <c r="DD222" s="5"/>
      <c r="DE222" s="5"/>
      <c r="DF222" s="5"/>
      <c r="DG222" s="6"/>
    </row>
    <row r="223" spans="1:111" x14ac:dyDescent="0.25">
      <c r="A223" s="47">
        <v>75</v>
      </c>
      <c r="B223" s="54">
        <v>12</v>
      </c>
      <c r="C223" s="54">
        <v>86</v>
      </c>
      <c r="D223" s="47">
        <f t="shared" si="218"/>
        <v>12</v>
      </c>
      <c r="E223" s="47" t="str">
        <f t="shared" si="219"/>
        <v>75_12</v>
      </c>
      <c r="F223" s="54">
        <v>7487</v>
      </c>
      <c r="G223" s="1"/>
      <c r="H223" s="47">
        <v>75</v>
      </c>
      <c r="I223" s="54">
        <v>12</v>
      </c>
      <c r="J223" s="54">
        <v>86</v>
      </c>
      <c r="K223" s="47">
        <f t="shared" si="194"/>
        <v>12</v>
      </c>
      <c r="L223" s="47" t="str">
        <f t="shared" si="195"/>
        <v>75_12</v>
      </c>
      <c r="M223" s="54">
        <v>7712</v>
      </c>
      <c r="N223" s="78"/>
      <c r="O223" s="47">
        <v>75</v>
      </c>
      <c r="P223" s="54">
        <v>12</v>
      </c>
      <c r="Q223" s="54">
        <v>86</v>
      </c>
      <c r="R223" s="47">
        <f t="shared" si="196"/>
        <v>12</v>
      </c>
      <c r="S223" s="47" t="str">
        <f t="shared" si="197"/>
        <v>75_12</v>
      </c>
      <c r="T223" s="54">
        <v>7874</v>
      </c>
      <c r="U223" s="5"/>
      <c r="V223" s="47">
        <v>75</v>
      </c>
      <c r="W223" s="54">
        <v>12</v>
      </c>
      <c r="X223" s="54">
        <v>86</v>
      </c>
      <c r="Y223" s="47">
        <f t="shared" si="198"/>
        <v>12</v>
      </c>
      <c r="Z223" s="47" t="str">
        <f t="shared" si="199"/>
        <v>75_12</v>
      </c>
      <c r="AA223" s="54">
        <v>7874</v>
      </c>
      <c r="AB223" s="5"/>
      <c r="AC223" s="47">
        <v>75</v>
      </c>
      <c r="AD223" s="54">
        <v>12</v>
      </c>
      <c r="AE223" s="54">
        <v>86</v>
      </c>
      <c r="AF223" s="47">
        <f t="shared" si="200"/>
        <v>12</v>
      </c>
      <c r="AG223" s="47" t="str">
        <f t="shared" si="201"/>
        <v>75_12</v>
      </c>
      <c r="AH223" s="54">
        <v>8031</v>
      </c>
      <c r="AI223" s="78"/>
      <c r="AJ223" s="47">
        <v>75</v>
      </c>
      <c r="AK223" s="54">
        <v>12</v>
      </c>
      <c r="AL223" s="54">
        <v>86</v>
      </c>
      <c r="AM223" s="47">
        <f t="shared" si="202"/>
        <v>12</v>
      </c>
      <c r="AN223" s="47" t="str">
        <f t="shared" si="203"/>
        <v>75_12</v>
      </c>
      <c r="AO223" s="54">
        <v>8192</v>
      </c>
      <c r="AP223" s="466"/>
      <c r="AQ223" s="47">
        <v>75</v>
      </c>
      <c r="AR223" s="54">
        <v>12</v>
      </c>
      <c r="AS223" s="54">
        <v>86</v>
      </c>
      <c r="AT223" s="47">
        <f t="shared" si="204"/>
        <v>12</v>
      </c>
      <c r="AU223" s="47" t="str">
        <f t="shared" si="205"/>
        <v>75_12</v>
      </c>
      <c r="AV223" s="54">
        <v>8492</v>
      </c>
      <c r="AW223" s="466"/>
      <c r="AX223" s="47">
        <v>75</v>
      </c>
      <c r="AY223" s="54">
        <v>12</v>
      </c>
      <c r="AZ223" s="54">
        <v>86</v>
      </c>
      <c r="BA223" s="47">
        <f t="shared" si="206"/>
        <v>12</v>
      </c>
      <c r="BB223" s="47" t="str">
        <f t="shared" si="207"/>
        <v>75_12</v>
      </c>
      <c r="BC223" s="54">
        <v>8662</v>
      </c>
      <c r="BD223" s="466"/>
      <c r="BE223" s="47">
        <v>75</v>
      </c>
      <c r="BF223" s="54">
        <v>12</v>
      </c>
      <c r="BG223" s="54">
        <v>86</v>
      </c>
      <c r="BH223" s="47">
        <f t="shared" si="208"/>
        <v>12</v>
      </c>
      <c r="BI223" s="47" t="str">
        <f t="shared" si="209"/>
        <v>75_12</v>
      </c>
      <c r="BJ223" s="132">
        <v>8902</v>
      </c>
      <c r="BK223" s="132"/>
      <c r="BL223" s="47">
        <v>75</v>
      </c>
      <c r="BM223" s="54">
        <v>12</v>
      </c>
      <c r="BN223" s="54">
        <v>86</v>
      </c>
      <c r="BO223" s="47">
        <f t="shared" si="210"/>
        <v>12</v>
      </c>
      <c r="BP223" s="47" t="str">
        <f t="shared" si="211"/>
        <v>75_12</v>
      </c>
      <c r="BQ223" s="612">
        <v>8901.537795588778</v>
      </c>
      <c r="BR223" s="132"/>
      <c r="BS223" s="47">
        <v>75</v>
      </c>
      <c r="BT223" s="54">
        <v>12</v>
      </c>
      <c r="BU223" s="54">
        <v>86</v>
      </c>
      <c r="BV223" s="47">
        <f t="shared" si="212"/>
        <v>12</v>
      </c>
      <c r="BW223" s="47" t="str">
        <f t="shared" si="213"/>
        <v>75_12</v>
      </c>
      <c r="BX223" s="612">
        <v>8990.5531735446657</v>
      </c>
      <c r="BY223" s="612"/>
      <c r="BZ223" s="47">
        <v>75</v>
      </c>
      <c r="CA223" s="54">
        <v>12</v>
      </c>
      <c r="CB223" s="54">
        <v>86</v>
      </c>
      <c r="CC223" s="47">
        <f t="shared" si="214"/>
        <v>12</v>
      </c>
      <c r="CD223" s="47" t="str">
        <f t="shared" si="215"/>
        <v>75_12</v>
      </c>
      <c r="CE223" s="612">
        <v>9192.8406199494202</v>
      </c>
      <c r="CF223" s="132"/>
      <c r="CG223" s="47">
        <v>75</v>
      </c>
      <c r="CH223" s="54">
        <v>12</v>
      </c>
      <c r="CI223" s="54">
        <v>86</v>
      </c>
      <c r="CJ223" s="47">
        <f t="shared" si="216"/>
        <v>12</v>
      </c>
      <c r="CK223" s="47" t="str">
        <f t="shared" si="217"/>
        <v>75_12</v>
      </c>
      <c r="CL223" s="132">
        <f t="shared" si="223"/>
        <v>8901.537795588778</v>
      </c>
      <c r="CM223" s="132">
        <f t="shared" si="224"/>
        <v>8990.5531735446657</v>
      </c>
      <c r="CN223" s="132">
        <f t="shared" si="220"/>
        <v>9192.8406199494202</v>
      </c>
      <c r="CO223" s="132">
        <f t="shared" si="221"/>
        <v>8962.9027717671179</v>
      </c>
      <c r="CP223" s="42">
        <f t="shared" si="222"/>
        <v>57.454504947225118</v>
      </c>
      <c r="CQ223" s="5"/>
      <c r="CR223" s="5"/>
      <c r="CS223" s="5"/>
      <c r="CT223" s="5"/>
      <c r="CU223" s="5"/>
      <c r="CV223" s="5"/>
      <c r="CW223" s="5"/>
      <c r="CX223" s="5"/>
      <c r="CY223" s="5"/>
      <c r="CZ223" s="5"/>
      <c r="DA223" s="5"/>
      <c r="DB223" s="5"/>
      <c r="DC223" s="5"/>
      <c r="DD223" s="5"/>
      <c r="DE223" s="5"/>
      <c r="DF223" s="5"/>
      <c r="DG223" s="6"/>
    </row>
    <row r="224" spans="1:111" x14ac:dyDescent="0.25">
      <c r="A224" s="47">
        <v>75</v>
      </c>
      <c r="B224" s="54">
        <v>13</v>
      </c>
      <c r="C224" s="54">
        <v>87</v>
      </c>
      <c r="D224" s="47">
        <f t="shared" si="218"/>
        <v>13</v>
      </c>
      <c r="E224" s="47" t="str">
        <f t="shared" si="219"/>
        <v>75_13</v>
      </c>
      <c r="F224" s="54">
        <v>7594</v>
      </c>
      <c r="G224" s="1"/>
      <c r="H224" s="47">
        <v>75</v>
      </c>
      <c r="I224" s="54">
        <v>13</v>
      </c>
      <c r="J224" s="54">
        <v>87</v>
      </c>
      <c r="K224" s="47">
        <f t="shared" si="194"/>
        <v>13</v>
      </c>
      <c r="L224" s="47" t="str">
        <f t="shared" si="195"/>
        <v>75_13</v>
      </c>
      <c r="M224" s="54">
        <v>7821</v>
      </c>
      <c r="N224" s="78"/>
      <c r="O224" s="47">
        <v>75</v>
      </c>
      <c r="P224" s="54">
        <v>13</v>
      </c>
      <c r="Q224" s="54">
        <v>87</v>
      </c>
      <c r="R224" s="47">
        <f t="shared" si="196"/>
        <v>13</v>
      </c>
      <c r="S224" s="47" t="str">
        <f t="shared" si="197"/>
        <v>75_13</v>
      </c>
      <c r="T224" s="54">
        <v>7986</v>
      </c>
      <c r="U224" s="5"/>
      <c r="V224" s="47">
        <v>75</v>
      </c>
      <c r="W224" s="54">
        <v>13</v>
      </c>
      <c r="X224" s="54">
        <v>87</v>
      </c>
      <c r="Y224" s="47">
        <f t="shared" si="198"/>
        <v>13</v>
      </c>
      <c r="Z224" s="47" t="str">
        <f t="shared" si="199"/>
        <v>75_13</v>
      </c>
      <c r="AA224" s="54">
        <v>7986</v>
      </c>
      <c r="AB224" s="5"/>
      <c r="AC224" s="47">
        <v>75</v>
      </c>
      <c r="AD224" s="54">
        <v>13</v>
      </c>
      <c r="AE224" s="54">
        <v>87</v>
      </c>
      <c r="AF224" s="47">
        <f t="shared" si="200"/>
        <v>13</v>
      </c>
      <c r="AG224" s="47" t="str">
        <f t="shared" si="201"/>
        <v>75_13</v>
      </c>
      <c r="AH224" s="54">
        <v>8145</v>
      </c>
      <c r="AI224" s="78"/>
      <c r="AJ224" s="47">
        <v>75</v>
      </c>
      <c r="AK224" s="54">
        <v>13</v>
      </c>
      <c r="AL224" s="54">
        <v>87</v>
      </c>
      <c r="AM224" s="47">
        <f t="shared" si="202"/>
        <v>13</v>
      </c>
      <c r="AN224" s="47" t="str">
        <f t="shared" si="203"/>
        <v>75_13</v>
      </c>
      <c r="AO224" s="54">
        <v>8308</v>
      </c>
      <c r="AP224" s="466"/>
      <c r="AQ224" s="47">
        <v>75</v>
      </c>
      <c r="AR224" s="54">
        <v>13</v>
      </c>
      <c r="AS224" s="54">
        <v>87</v>
      </c>
      <c r="AT224" s="47">
        <f t="shared" si="204"/>
        <v>13</v>
      </c>
      <c r="AU224" s="47" t="str">
        <f t="shared" si="205"/>
        <v>75_13</v>
      </c>
      <c r="AV224" s="54">
        <v>8608</v>
      </c>
      <c r="AW224" s="466"/>
      <c r="AX224" s="47">
        <v>75</v>
      </c>
      <c r="AY224" s="54">
        <v>13</v>
      </c>
      <c r="AZ224" s="54">
        <v>87</v>
      </c>
      <c r="BA224" s="47">
        <f t="shared" si="206"/>
        <v>13</v>
      </c>
      <c r="BB224" s="47" t="str">
        <f t="shared" si="207"/>
        <v>75_13</v>
      </c>
      <c r="BC224" s="54">
        <v>8780</v>
      </c>
      <c r="BD224" s="466"/>
      <c r="BE224" s="47">
        <v>75</v>
      </c>
      <c r="BF224" s="54">
        <v>13</v>
      </c>
      <c r="BG224" s="54">
        <v>87</v>
      </c>
      <c r="BH224" s="47">
        <f t="shared" si="208"/>
        <v>13</v>
      </c>
      <c r="BI224" s="47" t="str">
        <f t="shared" si="209"/>
        <v>75_13</v>
      </c>
      <c r="BJ224" s="132">
        <v>9020</v>
      </c>
      <c r="BK224" s="132"/>
      <c r="BL224" s="47">
        <v>75</v>
      </c>
      <c r="BM224" s="54">
        <v>13</v>
      </c>
      <c r="BN224" s="54">
        <v>87</v>
      </c>
      <c r="BO224" s="47">
        <f t="shared" si="210"/>
        <v>13</v>
      </c>
      <c r="BP224" s="47" t="str">
        <f t="shared" si="211"/>
        <v>75_13</v>
      </c>
      <c r="BQ224" s="612">
        <v>9020.3619088447849</v>
      </c>
      <c r="BR224" s="132"/>
      <c r="BS224" s="47">
        <v>75</v>
      </c>
      <c r="BT224" s="54">
        <v>13</v>
      </c>
      <c r="BU224" s="54">
        <v>87</v>
      </c>
      <c r="BV224" s="47">
        <f t="shared" si="212"/>
        <v>13</v>
      </c>
      <c r="BW224" s="47" t="str">
        <f t="shared" si="213"/>
        <v>75_13</v>
      </c>
      <c r="BX224" s="612">
        <v>9110.5655279332332</v>
      </c>
      <c r="BY224" s="612"/>
      <c r="BZ224" s="47">
        <v>75</v>
      </c>
      <c r="CA224" s="54">
        <v>13</v>
      </c>
      <c r="CB224" s="54">
        <v>87</v>
      </c>
      <c r="CC224" s="47">
        <f t="shared" si="214"/>
        <v>13</v>
      </c>
      <c r="CD224" s="47" t="str">
        <f t="shared" si="215"/>
        <v>75_13</v>
      </c>
      <c r="CE224" s="612">
        <v>9315.5532523117308</v>
      </c>
      <c r="CF224" s="132"/>
      <c r="CG224" s="47">
        <v>75</v>
      </c>
      <c r="CH224" s="54">
        <v>13</v>
      </c>
      <c r="CI224" s="54">
        <v>87</v>
      </c>
      <c r="CJ224" s="47">
        <f t="shared" si="216"/>
        <v>13</v>
      </c>
      <c r="CK224" s="47" t="str">
        <f t="shared" si="217"/>
        <v>75_13</v>
      </c>
      <c r="CL224" s="132">
        <f t="shared" si="223"/>
        <v>9020.3619088447849</v>
      </c>
      <c r="CM224" s="132">
        <f t="shared" si="224"/>
        <v>9110.5655279332332</v>
      </c>
      <c r="CN224" s="132">
        <f t="shared" si="220"/>
        <v>9315.5532523117308</v>
      </c>
      <c r="CO224" s="132">
        <f t="shared" si="221"/>
        <v>9082.5460287538845</v>
      </c>
      <c r="CP224" s="42">
        <f t="shared" si="222"/>
        <v>58.221448902268492</v>
      </c>
      <c r="CQ224" s="5"/>
      <c r="CR224" s="5"/>
      <c r="CS224" s="5"/>
      <c r="CT224" s="5"/>
      <c r="CU224" s="5"/>
      <c r="CV224" s="5"/>
      <c r="CW224" s="5"/>
      <c r="CX224" s="5"/>
      <c r="CY224" s="5"/>
      <c r="CZ224" s="5"/>
      <c r="DA224" s="5"/>
      <c r="DB224" s="5"/>
      <c r="DC224" s="5"/>
      <c r="DD224" s="5"/>
      <c r="DE224" s="5"/>
      <c r="DF224" s="5"/>
      <c r="DG224" s="6"/>
    </row>
    <row r="225" spans="1:111" x14ac:dyDescent="0.25">
      <c r="A225" s="47">
        <v>75</v>
      </c>
      <c r="B225" s="54">
        <v>14</v>
      </c>
      <c r="C225" s="54">
        <v>88</v>
      </c>
      <c r="D225" s="47">
        <f t="shared" si="218"/>
        <v>14</v>
      </c>
      <c r="E225" s="47" t="str">
        <f t="shared" si="219"/>
        <v>75_14</v>
      </c>
      <c r="F225" s="54">
        <v>7703</v>
      </c>
      <c r="G225" s="1"/>
      <c r="H225" s="47">
        <v>75</v>
      </c>
      <c r="I225" s="54">
        <v>14</v>
      </c>
      <c r="J225" s="54">
        <v>88</v>
      </c>
      <c r="K225" s="47">
        <f t="shared" si="194"/>
        <v>14</v>
      </c>
      <c r="L225" s="47" t="str">
        <f t="shared" si="195"/>
        <v>75_14</v>
      </c>
      <c r="M225" s="54">
        <v>7934</v>
      </c>
      <c r="N225" s="78"/>
      <c r="O225" s="47">
        <v>75</v>
      </c>
      <c r="P225" s="54">
        <v>14</v>
      </c>
      <c r="Q225" s="54">
        <v>88</v>
      </c>
      <c r="R225" s="47">
        <f t="shared" si="196"/>
        <v>14</v>
      </c>
      <c r="S225" s="47" t="str">
        <f t="shared" si="197"/>
        <v>75_14</v>
      </c>
      <c r="T225" s="54">
        <v>8101</v>
      </c>
      <c r="U225" s="5"/>
      <c r="V225" s="47">
        <v>75</v>
      </c>
      <c r="W225" s="54">
        <v>14</v>
      </c>
      <c r="X225" s="54">
        <v>88</v>
      </c>
      <c r="Y225" s="47">
        <f t="shared" si="198"/>
        <v>14</v>
      </c>
      <c r="Z225" s="47" t="str">
        <f t="shared" si="199"/>
        <v>75_14</v>
      </c>
      <c r="AA225" s="54">
        <v>8101</v>
      </c>
      <c r="AB225" s="5"/>
      <c r="AC225" s="47">
        <v>75</v>
      </c>
      <c r="AD225" s="54">
        <v>14</v>
      </c>
      <c r="AE225" s="54">
        <v>88</v>
      </c>
      <c r="AF225" s="47">
        <f t="shared" si="200"/>
        <v>14</v>
      </c>
      <c r="AG225" s="47" t="str">
        <f t="shared" si="201"/>
        <v>75_14</v>
      </c>
      <c r="AH225" s="54">
        <v>8263</v>
      </c>
      <c r="AI225" s="78"/>
      <c r="AJ225" s="47">
        <v>75</v>
      </c>
      <c r="AK225" s="54">
        <v>14</v>
      </c>
      <c r="AL225" s="54">
        <v>88</v>
      </c>
      <c r="AM225" s="47">
        <f t="shared" si="202"/>
        <v>14</v>
      </c>
      <c r="AN225" s="47" t="str">
        <f t="shared" si="203"/>
        <v>75_14</v>
      </c>
      <c r="AO225" s="54">
        <v>8428</v>
      </c>
      <c r="AP225" s="466"/>
      <c r="AQ225" s="47">
        <v>75</v>
      </c>
      <c r="AR225" s="54">
        <v>14</v>
      </c>
      <c r="AS225" s="54">
        <v>88</v>
      </c>
      <c r="AT225" s="47">
        <f t="shared" si="204"/>
        <v>14</v>
      </c>
      <c r="AU225" s="47" t="str">
        <f t="shared" si="205"/>
        <v>75_14</v>
      </c>
      <c r="AV225" s="54">
        <v>8728</v>
      </c>
      <c r="AW225" s="466"/>
      <c r="AX225" s="47">
        <v>75</v>
      </c>
      <c r="AY225" s="54">
        <v>14</v>
      </c>
      <c r="AZ225" s="54">
        <v>88</v>
      </c>
      <c r="BA225" s="47">
        <f t="shared" si="206"/>
        <v>14</v>
      </c>
      <c r="BB225" s="47" t="str">
        <f t="shared" si="207"/>
        <v>75_14</v>
      </c>
      <c r="BC225" s="54">
        <v>8903</v>
      </c>
      <c r="BD225" s="466"/>
      <c r="BE225" s="47">
        <v>75</v>
      </c>
      <c r="BF225" s="54">
        <v>14</v>
      </c>
      <c r="BG225" s="54">
        <v>88</v>
      </c>
      <c r="BH225" s="47">
        <f t="shared" si="208"/>
        <v>14</v>
      </c>
      <c r="BI225" s="47" t="str">
        <f t="shared" si="209"/>
        <v>75_14</v>
      </c>
      <c r="BJ225" s="132">
        <v>9143</v>
      </c>
      <c r="BK225" s="132"/>
      <c r="BL225" s="47">
        <v>75</v>
      </c>
      <c r="BM225" s="54">
        <v>14</v>
      </c>
      <c r="BN225" s="54">
        <v>88</v>
      </c>
      <c r="BO225" s="47">
        <f t="shared" si="210"/>
        <v>14</v>
      </c>
      <c r="BP225" s="47" t="str">
        <f t="shared" si="211"/>
        <v>75_14</v>
      </c>
      <c r="BQ225" s="612">
        <v>9142.6054210434031</v>
      </c>
      <c r="BR225" s="132"/>
      <c r="BS225" s="47">
        <v>75</v>
      </c>
      <c r="BT225" s="54">
        <v>14</v>
      </c>
      <c r="BU225" s="54">
        <v>88</v>
      </c>
      <c r="BV225" s="47">
        <f t="shared" si="212"/>
        <v>14</v>
      </c>
      <c r="BW225" s="47" t="str">
        <f t="shared" si="213"/>
        <v>75_14</v>
      </c>
      <c r="BX225" s="612">
        <v>9234.0314752538379</v>
      </c>
      <c r="BY225" s="612"/>
      <c r="BZ225" s="47">
        <v>75</v>
      </c>
      <c r="CA225" s="54">
        <v>14</v>
      </c>
      <c r="CB225" s="54">
        <v>88</v>
      </c>
      <c r="CC225" s="47">
        <f t="shared" si="214"/>
        <v>14</v>
      </c>
      <c r="CD225" s="47" t="str">
        <f t="shared" si="215"/>
        <v>75_14</v>
      </c>
      <c r="CE225" s="612">
        <v>9441.7971834470482</v>
      </c>
      <c r="CF225" s="132"/>
      <c r="CG225" s="47">
        <v>75</v>
      </c>
      <c r="CH225" s="54">
        <v>14</v>
      </c>
      <c r="CI225" s="54">
        <v>88</v>
      </c>
      <c r="CJ225" s="47">
        <f t="shared" si="216"/>
        <v>14</v>
      </c>
      <c r="CK225" s="47" t="str">
        <f t="shared" si="217"/>
        <v>75_14</v>
      </c>
      <c r="CL225" s="132">
        <f t="shared" si="223"/>
        <v>9142.6054210434031</v>
      </c>
      <c r="CM225" s="132">
        <f t="shared" si="224"/>
        <v>9234.0314752538379</v>
      </c>
      <c r="CN225" s="132">
        <f t="shared" si="220"/>
        <v>9441.7971834470482</v>
      </c>
      <c r="CO225" s="132">
        <f t="shared" si="221"/>
        <v>9205.6322571647215</v>
      </c>
      <c r="CP225" s="42">
        <f t="shared" si="222"/>
        <v>59.010463186953345</v>
      </c>
      <c r="CQ225" s="5"/>
      <c r="CR225" s="5"/>
      <c r="CS225" s="5"/>
      <c r="CT225" s="5"/>
      <c r="CU225" s="5"/>
      <c r="CV225" s="5"/>
      <c r="CW225" s="5"/>
      <c r="CX225" s="5"/>
      <c r="CY225" s="5"/>
      <c r="CZ225" s="5"/>
      <c r="DA225" s="5"/>
      <c r="DB225" s="5"/>
      <c r="DC225" s="5"/>
      <c r="DD225" s="5"/>
      <c r="DE225" s="5"/>
      <c r="DF225" s="5"/>
      <c r="DG225" s="6"/>
    </row>
    <row r="226" spans="1:111" x14ac:dyDescent="0.25">
      <c r="A226" s="47">
        <v>79</v>
      </c>
      <c r="B226" s="54">
        <v>0</v>
      </c>
      <c r="C226" s="54">
        <v>66</v>
      </c>
      <c r="D226" s="47">
        <f t="shared" si="218"/>
        <v>0</v>
      </c>
      <c r="E226" s="47" t="str">
        <f t="shared" si="219"/>
        <v>79_0</v>
      </c>
      <c r="F226" s="54">
        <v>5711</v>
      </c>
      <c r="G226" s="1"/>
      <c r="H226" s="47">
        <v>79</v>
      </c>
      <c r="I226" s="54">
        <v>0</v>
      </c>
      <c r="J226" s="54">
        <v>66</v>
      </c>
      <c r="K226" s="47">
        <f t="shared" si="194"/>
        <v>0</v>
      </c>
      <c r="L226" s="47" t="str">
        <f t="shared" si="195"/>
        <v>79_0</v>
      </c>
      <c r="M226" s="54">
        <v>5882</v>
      </c>
      <c r="N226" s="78"/>
      <c r="O226" s="47">
        <v>79</v>
      </c>
      <c r="P226" s="54">
        <v>0</v>
      </c>
      <c r="Q226" s="54">
        <v>66</v>
      </c>
      <c r="R226" s="47">
        <f t="shared" si="196"/>
        <v>0</v>
      </c>
      <c r="S226" s="47" t="str">
        <f t="shared" si="197"/>
        <v>79_0</v>
      </c>
      <c r="T226" s="54">
        <v>6006</v>
      </c>
      <c r="U226" s="5"/>
      <c r="V226" s="47">
        <v>79</v>
      </c>
      <c r="W226" s="54">
        <v>0</v>
      </c>
      <c r="X226" s="54">
        <v>66</v>
      </c>
      <c r="Y226" s="47">
        <f t="shared" si="198"/>
        <v>0</v>
      </c>
      <c r="Z226" s="47" t="str">
        <f t="shared" si="199"/>
        <v>79_0</v>
      </c>
      <c r="AA226" s="54">
        <v>6006</v>
      </c>
      <c r="AB226" s="5"/>
      <c r="AC226" s="47">
        <v>79</v>
      </c>
      <c r="AD226" s="54">
        <v>0</v>
      </c>
      <c r="AE226" s="54">
        <v>66</v>
      </c>
      <c r="AF226" s="47">
        <f t="shared" si="200"/>
        <v>0</v>
      </c>
      <c r="AG226" s="47" t="str">
        <f t="shared" si="201"/>
        <v>79_0</v>
      </c>
      <c r="AH226" s="54">
        <v>6126</v>
      </c>
      <c r="AI226" s="78"/>
      <c r="AJ226" s="47">
        <v>79</v>
      </c>
      <c r="AK226" s="54">
        <v>0</v>
      </c>
      <c r="AL226" s="54">
        <v>66</v>
      </c>
      <c r="AM226" s="47">
        <f t="shared" si="202"/>
        <v>0</v>
      </c>
      <c r="AN226" s="47" t="str">
        <f t="shared" si="203"/>
        <v>79_0</v>
      </c>
      <c r="AO226" s="54">
        <v>6248</v>
      </c>
      <c r="AP226" s="466"/>
      <c r="AQ226" s="47">
        <v>79</v>
      </c>
      <c r="AR226" s="54">
        <v>0</v>
      </c>
      <c r="AS226" s="54">
        <v>66</v>
      </c>
      <c r="AT226" s="47">
        <f t="shared" si="204"/>
        <v>0</v>
      </c>
      <c r="AU226" s="47" t="str">
        <f t="shared" si="205"/>
        <v>79_0</v>
      </c>
      <c r="AV226" s="54">
        <v>6548</v>
      </c>
      <c r="AW226" s="466"/>
      <c r="AX226" s="47">
        <v>79</v>
      </c>
      <c r="AY226" s="54">
        <v>0</v>
      </c>
      <c r="AZ226" s="54">
        <v>66</v>
      </c>
      <c r="BA226" s="47">
        <f t="shared" si="206"/>
        <v>0</v>
      </c>
      <c r="BB226" s="47" t="str">
        <f t="shared" si="207"/>
        <v>79_0</v>
      </c>
      <c r="BC226" s="54">
        <v>6679</v>
      </c>
      <c r="BD226" s="466"/>
      <c r="BE226" s="47">
        <v>79</v>
      </c>
      <c r="BF226" s="54">
        <v>0</v>
      </c>
      <c r="BG226" s="54">
        <v>66</v>
      </c>
      <c r="BH226" s="47">
        <f t="shared" si="208"/>
        <v>0</v>
      </c>
      <c r="BI226" s="47" t="str">
        <f t="shared" si="209"/>
        <v>79_0</v>
      </c>
      <c r="BJ226" s="132">
        <v>6919</v>
      </c>
      <c r="BK226" s="132"/>
      <c r="BL226" s="47">
        <v>79</v>
      </c>
      <c r="BM226" s="54">
        <v>0</v>
      </c>
      <c r="BN226" s="54">
        <v>66</v>
      </c>
      <c r="BO226" s="47">
        <f t="shared" si="210"/>
        <v>0</v>
      </c>
      <c r="BP226" s="47" t="str">
        <f t="shared" si="211"/>
        <v>79_0</v>
      </c>
      <c r="BQ226" s="612">
        <v>6919.1412586055158</v>
      </c>
      <c r="BR226" s="132"/>
      <c r="BS226" s="47">
        <v>79</v>
      </c>
      <c r="BT226" s="54">
        <v>0</v>
      </c>
      <c r="BU226" s="54">
        <v>66</v>
      </c>
      <c r="BV226" s="47">
        <f t="shared" si="212"/>
        <v>0</v>
      </c>
      <c r="BW226" s="47" t="str">
        <f t="shared" si="213"/>
        <v>79_0</v>
      </c>
      <c r="BX226" s="612">
        <v>6988.3326711915706</v>
      </c>
      <c r="BY226" s="612"/>
      <c r="BZ226" s="47">
        <v>79</v>
      </c>
      <c r="CA226" s="54">
        <v>0</v>
      </c>
      <c r="CB226" s="54">
        <v>66</v>
      </c>
      <c r="CC226" s="47">
        <f t="shared" si="214"/>
        <v>0</v>
      </c>
      <c r="CD226" s="47" t="str">
        <f t="shared" si="215"/>
        <v>79_0</v>
      </c>
      <c r="CE226" s="612">
        <v>7145.5701562933809</v>
      </c>
      <c r="CF226" s="132"/>
      <c r="CG226" s="47">
        <v>79</v>
      </c>
      <c r="CH226" s="54">
        <v>0</v>
      </c>
      <c r="CI226" s="54">
        <v>66</v>
      </c>
      <c r="CJ226" s="47">
        <f t="shared" si="216"/>
        <v>0</v>
      </c>
      <c r="CK226" s="47" t="str">
        <f t="shared" si="217"/>
        <v>79_0</v>
      </c>
      <c r="CL226" s="132">
        <f t="shared" si="223"/>
        <v>6919.1412586055158</v>
      </c>
      <c r="CM226" s="132">
        <f t="shared" si="224"/>
        <v>6988.3326711915706</v>
      </c>
      <c r="CN226" s="132">
        <f t="shared" si="220"/>
        <v>7145.5701562933809</v>
      </c>
      <c r="CO226" s="132">
        <f t="shared" si="221"/>
        <v>6966.8400886570271</v>
      </c>
      <c r="CP226" s="42">
        <f t="shared" si="222"/>
        <v>44.659231337545044</v>
      </c>
      <c r="CQ226" s="5"/>
      <c r="CR226" s="5"/>
      <c r="CS226" s="5"/>
      <c r="CT226" s="5"/>
      <c r="CU226" s="5"/>
      <c r="CV226" s="5"/>
      <c r="CW226" s="5"/>
      <c r="CX226" s="5"/>
      <c r="CY226" s="5"/>
      <c r="CZ226" s="5"/>
      <c r="DA226" s="5"/>
      <c r="DB226" s="5"/>
      <c r="DC226" s="5"/>
      <c r="DD226" s="5"/>
      <c r="DE226" s="5"/>
      <c r="DF226" s="5"/>
      <c r="DG226" s="6"/>
    </row>
    <row r="227" spans="1:111" x14ac:dyDescent="0.25">
      <c r="A227" s="47">
        <v>79</v>
      </c>
      <c r="B227" s="54">
        <v>1</v>
      </c>
      <c r="C227" s="54">
        <v>68</v>
      </c>
      <c r="D227" s="47">
        <f t="shared" si="218"/>
        <v>1</v>
      </c>
      <c r="E227" s="47" t="str">
        <f t="shared" si="219"/>
        <v>79_1</v>
      </c>
      <c r="F227" s="54">
        <v>5876</v>
      </c>
      <c r="G227" s="1"/>
      <c r="H227" s="47">
        <v>79</v>
      </c>
      <c r="I227" s="54">
        <v>1</v>
      </c>
      <c r="J227" s="54">
        <v>68</v>
      </c>
      <c r="K227" s="47">
        <f t="shared" si="194"/>
        <v>1</v>
      </c>
      <c r="L227" s="47" t="str">
        <f t="shared" si="195"/>
        <v>79_1</v>
      </c>
      <c r="M227" s="54">
        <v>6052</v>
      </c>
      <c r="N227" s="5"/>
      <c r="O227" s="47">
        <v>79</v>
      </c>
      <c r="P227" s="54">
        <v>1</v>
      </c>
      <c r="Q227" s="54">
        <v>68</v>
      </c>
      <c r="R227" s="47">
        <f t="shared" si="196"/>
        <v>1</v>
      </c>
      <c r="S227" s="47" t="str">
        <f t="shared" si="197"/>
        <v>79_1</v>
      </c>
      <c r="T227" s="54">
        <v>6180</v>
      </c>
      <c r="U227" s="5"/>
      <c r="V227" s="47">
        <v>79</v>
      </c>
      <c r="W227" s="54">
        <v>1</v>
      </c>
      <c r="X227" s="54">
        <v>68</v>
      </c>
      <c r="Y227" s="47">
        <f t="shared" si="198"/>
        <v>1</v>
      </c>
      <c r="Z227" s="47" t="str">
        <f t="shared" si="199"/>
        <v>79_1</v>
      </c>
      <c r="AA227" s="54">
        <v>6180</v>
      </c>
      <c r="AB227" s="5"/>
      <c r="AC227" s="47">
        <v>79</v>
      </c>
      <c r="AD227" s="54">
        <v>1</v>
      </c>
      <c r="AE227" s="54">
        <v>68</v>
      </c>
      <c r="AF227" s="47">
        <f t="shared" si="200"/>
        <v>1</v>
      </c>
      <c r="AG227" s="47" t="str">
        <f t="shared" si="201"/>
        <v>79_1</v>
      </c>
      <c r="AH227" s="54">
        <v>6303</v>
      </c>
      <c r="AI227" s="5"/>
      <c r="AJ227" s="47">
        <v>79</v>
      </c>
      <c r="AK227" s="54">
        <v>1</v>
      </c>
      <c r="AL227" s="54">
        <v>68</v>
      </c>
      <c r="AM227" s="47">
        <f t="shared" si="202"/>
        <v>1</v>
      </c>
      <c r="AN227" s="47" t="str">
        <f t="shared" si="203"/>
        <v>79_1</v>
      </c>
      <c r="AO227" s="54">
        <v>6429</v>
      </c>
      <c r="AP227" s="466"/>
      <c r="AQ227" s="47">
        <v>79</v>
      </c>
      <c r="AR227" s="54">
        <v>1</v>
      </c>
      <c r="AS227" s="54">
        <v>68</v>
      </c>
      <c r="AT227" s="47">
        <f t="shared" si="204"/>
        <v>1</v>
      </c>
      <c r="AU227" s="47" t="str">
        <f t="shared" si="205"/>
        <v>79_1</v>
      </c>
      <c r="AV227" s="54">
        <v>6729</v>
      </c>
      <c r="AW227" s="466"/>
      <c r="AX227" s="47">
        <v>79</v>
      </c>
      <c r="AY227" s="54">
        <v>1</v>
      </c>
      <c r="AZ227" s="54">
        <v>68</v>
      </c>
      <c r="BA227" s="47">
        <f t="shared" si="206"/>
        <v>1</v>
      </c>
      <c r="BB227" s="47" t="str">
        <f t="shared" si="207"/>
        <v>79_1</v>
      </c>
      <c r="BC227" s="54">
        <v>6864</v>
      </c>
      <c r="BD227" s="466"/>
      <c r="BE227" s="47">
        <v>79</v>
      </c>
      <c r="BF227" s="54">
        <v>1</v>
      </c>
      <c r="BG227" s="54">
        <v>68</v>
      </c>
      <c r="BH227" s="47">
        <f t="shared" si="208"/>
        <v>1</v>
      </c>
      <c r="BI227" s="47" t="str">
        <f t="shared" si="209"/>
        <v>79_1</v>
      </c>
      <c r="BJ227" s="132">
        <v>7104</v>
      </c>
      <c r="BK227" s="132"/>
      <c r="BL227" s="47">
        <v>79</v>
      </c>
      <c r="BM227" s="54">
        <v>1</v>
      </c>
      <c r="BN227" s="54">
        <v>68</v>
      </c>
      <c r="BO227" s="47">
        <f t="shared" si="210"/>
        <v>1</v>
      </c>
      <c r="BP227" s="47" t="str">
        <f t="shared" si="211"/>
        <v>79_1</v>
      </c>
      <c r="BQ227" s="612">
        <v>7103.788801506932</v>
      </c>
      <c r="BR227" s="132"/>
      <c r="BS227" s="47">
        <v>79</v>
      </c>
      <c r="BT227" s="54">
        <v>1</v>
      </c>
      <c r="BU227" s="54">
        <v>68</v>
      </c>
      <c r="BV227" s="47">
        <f t="shared" si="212"/>
        <v>1</v>
      </c>
      <c r="BW227" s="47" t="str">
        <f t="shared" si="213"/>
        <v>79_1</v>
      </c>
      <c r="BX227" s="612">
        <v>7174.8266895220013</v>
      </c>
      <c r="BY227" s="612"/>
      <c r="BZ227" s="47">
        <v>79</v>
      </c>
      <c r="CA227" s="54">
        <v>1</v>
      </c>
      <c r="CB227" s="54">
        <v>68</v>
      </c>
      <c r="CC227" s="47">
        <f t="shared" si="214"/>
        <v>1</v>
      </c>
      <c r="CD227" s="47" t="str">
        <f t="shared" si="215"/>
        <v>79_1</v>
      </c>
      <c r="CE227" s="612">
        <v>7336.2602900362463</v>
      </c>
      <c r="CF227" s="132"/>
      <c r="CG227" s="47">
        <v>79</v>
      </c>
      <c r="CH227" s="54">
        <v>1</v>
      </c>
      <c r="CI227" s="54">
        <v>68</v>
      </c>
      <c r="CJ227" s="47">
        <f t="shared" si="216"/>
        <v>1</v>
      </c>
      <c r="CK227" s="47" t="str">
        <f t="shared" si="217"/>
        <v>79_1</v>
      </c>
      <c r="CL227" s="132">
        <f t="shared" si="223"/>
        <v>7103.788801506932</v>
      </c>
      <c r="CM227" s="132">
        <f t="shared" si="224"/>
        <v>7174.8266895220013</v>
      </c>
      <c r="CN227" s="132">
        <f t="shared" si="220"/>
        <v>7336.2602900362463</v>
      </c>
      <c r="CO227" s="132">
        <f t="shared" si="221"/>
        <v>7152.7605455573193</v>
      </c>
      <c r="CP227" s="42">
        <f t="shared" si="222"/>
        <v>45.851029138187947</v>
      </c>
      <c r="CQ227" s="5"/>
      <c r="CR227" s="5"/>
      <c r="CS227" s="5"/>
      <c r="CT227" s="5"/>
      <c r="CU227" s="5"/>
      <c r="CV227" s="5"/>
      <c r="CW227" s="5"/>
      <c r="CX227" s="5"/>
      <c r="CY227" s="5"/>
      <c r="CZ227" s="5"/>
      <c r="DA227" s="5"/>
      <c r="DB227" s="5"/>
      <c r="DC227" s="5"/>
      <c r="DD227" s="5"/>
      <c r="DE227" s="5"/>
      <c r="DF227" s="5"/>
      <c r="DG227" s="6"/>
    </row>
    <row r="228" spans="1:111" x14ac:dyDescent="0.25">
      <c r="A228" s="47">
        <v>79</v>
      </c>
      <c r="B228" s="54">
        <v>2</v>
      </c>
      <c r="C228" s="54">
        <v>70</v>
      </c>
      <c r="D228" s="47">
        <f t="shared" si="218"/>
        <v>2</v>
      </c>
      <c r="E228" s="47" t="str">
        <f t="shared" si="219"/>
        <v>79_2</v>
      </c>
      <c r="F228" s="54">
        <v>6041</v>
      </c>
      <c r="G228" s="1"/>
      <c r="H228" s="47">
        <v>79</v>
      </c>
      <c r="I228" s="54">
        <v>2</v>
      </c>
      <c r="J228" s="54">
        <v>70</v>
      </c>
      <c r="K228" s="47">
        <f t="shared" si="194"/>
        <v>2</v>
      </c>
      <c r="L228" s="47" t="str">
        <f t="shared" si="195"/>
        <v>79_2</v>
      </c>
      <c r="M228" s="54">
        <v>6222</v>
      </c>
      <c r="N228" s="5"/>
      <c r="O228" s="47">
        <v>79</v>
      </c>
      <c r="P228" s="54">
        <v>2</v>
      </c>
      <c r="Q228" s="54">
        <v>70</v>
      </c>
      <c r="R228" s="47">
        <f t="shared" si="196"/>
        <v>2</v>
      </c>
      <c r="S228" s="47" t="str">
        <f t="shared" si="197"/>
        <v>79_2</v>
      </c>
      <c r="T228" s="54">
        <v>6353</v>
      </c>
      <c r="U228" s="5"/>
      <c r="V228" s="47">
        <v>79</v>
      </c>
      <c r="W228" s="54">
        <v>2</v>
      </c>
      <c r="X228" s="54">
        <v>70</v>
      </c>
      <c r="Y228" s="47">
        <f t="shared" si="198"/>
        <v>2</v>
      </c>
      <c r="Z228" s="47" t="str">
        <f t="shared" si="199"/>
        <v>79_2</v>
      </c>
      <c r="AA228" s="54">
        <v>6353</v>
      </c>
      <c r="AB228" s="5"/>
      <c r="AC228" s="47">
        <v>79</v>
      </c>
      <c r="AD228" s="54">
        <v>2</v>
      </c>
      <c r="AE228" s="54">
        <v>70</v>
      </c>
      <c r="AF228" s="47">
        <f t="shared" si="200"/>
        <v>2</v>
      </c>
      <c r="AG228" s="47" t="str">
        <f t="shared" si="201"/>
        <v>79_2</v>
      </c>
      <c r="AH228" s="54">
        <v>6480</v>
      </c>
      <c r="AI228" s="5"/>
      <c r="AJ228" s="47">
        <v>79</v>
      </c>
      <c r="AK228" s="54">
        <v>2</v>
      </c>
      <c r="AL228" s="54">
        <v>70</v>
      </c>
      <c r="AM228" s="47">
        <f t="shared" si="202"/>
        <v>2</v>
      </c>
      <c r="AN228" s="47" t="str">
        <f t="shared" si="203"/>
        <v>79_2</v>
      </c>
      <c r="AO228" s="54">
        <v>6609</v>
      </c>
      <c r="AP228" s="466"/>
      <c r="AQ228" s="47">
        <v>79</v>
      </c>
      <c r="AR228" s="54">
        <v>2</v>
      </c>
      <c r="AS228" s="54">
        <v>70</v>
      </c>
      <c r="AT228" s="47">
        <f t="shared" si="204"/>
        <v>2</v>
      </c>
      <c r="AU228" s="47" t="str">
        <f t="shared" si="205"/>
        <v>79_2</v>
      </c>
      <c r="AV228" s="54">
        <v>6909</v>
      </c>
      <c r="AW228" s="466"/>
      <c r="AX228" s="47">
        <v>79</v>
      </c>
      <c r="AY228" s="54">
        <v>2</v>
      </c>
      <c r="AZ228" s="54">
        <v>70</v>
      </c>
      <c r="BA228" s="47">
        <f t="shared" si="206"/>
        <v>2</v>
      </c>
      <c r="BB228" s="47" t="str">
        <f t="shared" si="207"/>
        <v>79_2</v>
      </c>
      <c r="BC228" s="54">
        <v>7048</v>
      </c>
      <c r="BD228" s="466"/>
      <c r="BE228" s="47">
        <v>79</v>
      </c>
      <c r="BF228" s="54">
        <v>2</v>
      </c>
      <c r="BG228" s="54">
        <v>70</v>
      </c>
      <c r="BH228" s="47">
        <f t="shared" si="208"/>
        <v>2</v>
      </c>
      <c r="BI228" s="47" t="str">
        <f t="shared" si="209"/>
        <v>79_2</v>
      </c>
      <c r="BJ228" s="132">
        <v>7288</v>
      </c>
      <c r="BK228" s="132"/>
      <c r="BL228" s="47">
        <v>79</v>
      </c>
      <c r="BM228" s="54">
        <v>2</v>
      </c>
      <c r="BN228" s="54">
        <v>70</v>
      </c>
      <c r="BO228" s="47">
        <f t="shared" si="210"/>
        <v>2</v>
      </c>
      <c r="BP228" s="47" t="str">
        <f t="shared" si="211"/>
        <v>79_2</v>
      </c>
      <c r="BQ228" s="612">
        <v>7287.5814946726932</v>
      </c>
      <c r="BR228" s="132"/>
      <c r="BS228" s="47">
        <v>79</v>
      </c>
      <c r="BT228" s="54">
        <v>2</v>
      </c>
      <c r="BU228" s="54">
        <v>70</v>
      </c>
      <c r="BV228" s="47">
        <f t="shared" si="212"/>
        <v>2</v>
      </c>
      <c r="BW228" s="47" t="str">
        <f t="shared" si="213"/>
        <v>79_2</v>
      </c>
      <c r="BX228" s="612">
        <v>7360.4573096194199</v>
      </c>
      <c r="BY228" s="612"/>
      <c r="BZ228" s="47">
        <v>79</v>
      </c>
      <c r="CA228" s="54">
        <v>2</v>
      </c>
      <c r="CB228" s="54">
        <v>70</v>
      </c>
      <c r="CC228" s="47">
        <f t="shared" si="214"/>
        <v>2</v>
      </c>
      <c r="CD228" s="47" t="str">
        <f t="shared" si="215"/>
        <v>79_2</v>
      </c>
      <c r="CE228" s="612">
        <v>7526.0675990858563</v>
      </c>
      <c r="CF228" s="132"/>
      <c r="CG228" s="47">
        <v>79</v>
      </c>
      <c r="CH228" s="54">
        <v>2</v>
      </c>
      <c r="CI228" s="54">
        <v>70</v>
      </c>
      <c r="CJ228" s="47">
        <f t="shared" si="216"/>
        <v>2</v>
      </c>
      <c r="CK228" s="47" t="str">
        <f t="shared" si="217"/>
        <v>79_2</v>
      </c>
      <c r="CL228" s="132">
        <f t="shared" si="223"/>
        <v>7287.5814946726932</v>
      </c>
      <c r="CM228" s="132">
        <f t="shared" si="224"/>
        <v>7360.4573096194199</v>
      </c>
      <c r="CN228" s="132">
        <f t="shared" si="220"/>
        <v>7526.0675990858563</v>
      </c>
      <c r="CO228" s="132">
        <f t="shared" si="221"/>
        <v>7337.8202596015926</v>
      </c>
      <c r="CP228" s="42">
        <f t="shared" si="222"/>
        <v>47.037309356420465</v>
      </c>
      <c r="CQ228" s="5"/>
      <c r="CR228" s="5"/>
      <c r="CS228" s="5"/>
      <c r="CT228" s="5"/>
      <c r="CU228" s="5"/>
      <c r="CV228" s="5"/>
      <c r="CW228" s="5"/>
      <c r="CX228" s="5"/>
      <c r="CY228" s="5"/>
      <c r="CZ228" s="5"/>
      <c r="DA228" s="5"/>
      <c r="DB228" s="5"/>
      <c r="DC228" s="5"/>
      <c r="DD228" s="5"/>
      <c r="DE228" s="5"/>
      <c r="DF228" s="5"/>
      <c r="DG228" s="6"/>
    </row>
    <row r="229" spans="1:111" x14ac:dyDescent="0.25">
      <c r="A229" s="47">
        <v>79</v>
      </c>
      <c r="B229" s="54">
        <v>3</v>
      </c>
      <c r="C229" s="54">
        <v>72</v>
      </c>
      <c r="D229" s="47">
        <f t="shared" si="218"/>
        <v>3</v>
      </c>
      <c r="E229" s="47" t="str">
        <f t="shared" si="219"/>
        <v>79_3</v>
      </c>
      <c r="F229" s="54">
        <v>6208</v>
      </c>
      <c r="G229" s="1"/>
      <c r="H229" s="47">
        <v>79</v>
      </c>
      <c r="I229" s="54">
        <v>3</v>
      </c>
      <c r="J229" s="54">
        <v>72</v>
      </c>
      <c r="K229" s="47">
        <f t="shared" si="194"/>
        <v>3</v>
      </c>
      <c r="L229" s="47" t="str">
        <f t="shared" si="195"/>
        <v>79_3</v>
      </c>
      <c r="M229" s="54">
        <v>6394</v>
      </c>
      <c r="N229" s="5"/>
      <c r="O229" s="47">
        <v>79</v>
      </c>
      <c r="P229" s="54">
        <v>3</v>
      </c>
      <c r="Q229" s="54">
        <v>72</v>
      </c>
      <c r="R229" s="47">
        <f t="shared" si="196"/>
        <v>3</v>
      </c>
      <c r="S229" s="47" t="str">
        <f t="shared" si="197"/>
        <v>79_3</v>
      </c>
      <c r="T229" s="54">
        <v>6528</v>
      </c>
      <c r="U229" s="5"/>
      <c r="V229" s="47">
        <v>79</v>
      </c>
      <c r="W229" s="54">
        <v>3</v>
      </c>
      <c r="X229" s="54">
        <v>72</v>
      </c>
      <c r="Y229" s="47">
        <f t="shared" si="198"/>
        <v>3</v>
      </c>
      <c r="Z229" s="47" t="str">
        <f t="shared" si="199"/>
        <v>79_3</v>
      </c>
      <c r="AA229" s="54">
        <v>6528</v>
      </c>
      <c r="AB229" s="5"/>
      <c r="AC229" s="47">
        <v>79</v>
      </c>
      <c r="AD229" s="54">
        <v>3</v>
      </c>
      <c r="AE229" s="54">
        <v>72</v>
      </c>
      <c r="AF229" s="47">
        <f t="shared" si="200"/>
        <v>3</v>
      </c>
      <c r="AG229" s="47" t="str">
        <f t="shared" si="201"/>
        <v>79_3</v>
      </c>
      <c r="AH229" s="54">
        <v>6659</v>
      </c>
      <c r="AI229" s="5"/>
      <c r="AJ229" s="47">
        <v>79</v>
      </c>
      <c r="AK229" s="54">
        <v>3</v>
      </c>
      <c r="AL229" s="54">
        <v>72</v>
      </c>
      <c r="AM229" s="47">
        <f t="shared" si="202"/>
        <v>3</v>
      </c>
      <c r="AN229" s="47" t="str">
        <f t="shared" si="203"/>
        <v>79_3</v>
      </c>
      <c r="AO229" s="54">
        <v>6792</v>
      </c>
      <c r="AP229" s="466"/>
      <c r="AQ229" s="47">
        <v>79</v>
      </c>
      <c r="AR229" s="54">
        <v>3</v>
      </c>
      <c r="AS229" s="54">
        <v>72</v>
      </c>
      <c r="AT229" s="47">
        <f t="shared" si="204"/>
        <v>3</v>
      </c>
      <c r="AU229" s="47" t="str">
        <f t="shared" si="205"/>
        <v>79_3</v>
      </c>
      <c r="AV229" s="54">
        <v>7092</v>
      </c>
      <c r="AW229" s="466"/>
      <c r="AX229" s="47">
        <v>79</v>
      </c>
      <c r="AY229" s="54">
        <v>3</v>
      </c>
      <c r="AZ229" s="54">
        <v>72</v>
      </c>
      <c r="BA229" s="47">
        <f t="shared" si="206"/>
        <v>3</v>
      </c>
      <c r="BB229" s="47" t="str">
        <f t="shared" si="207"/>
        <v>79_3</v>
      </c>
      <c r="BC229" s="54">
        <v>7234</v>
      </c>
      <c r="BD229" s="466"/>
      <c r="BE229" s="47">
        <v>79</v>
      </c>
      <c r="BF229" s="54">
        <v>3</v>
      </c>
      <c r="BG229" s="54">
        <v>72</v>
      </c>
      <c r="BH229" s="47">
        <f t="shared" si="208"/>
        <v>3</v>
      </c>
      <c r="BI229" s="47" t="str">
        <f t="shared" si="209"/>
        <v>79_3</v>
      </c>
      <c r="BJ229" s="132">
        <v>7474</v>
      </c>
      <c r="BK229" s="132"/>
      <c r="BL229" s="47">
        <v>79</v>
      </c>
      <c r="BM229" s="54">
        <v>3</v>
      </c>
      <c r="BN229" s="54">
        <v>72</v>
      </c>
      <c r="BO229" s="47">
        <f t="shared" si="210"/>
        <v>3</v>
      </c>
      <c r="BP229" s="47" t="str">
        <f t="shared" si="211"/>
        <v>79_3</v>
      </c>
      <c r="BQ229" s="612">
        <v>7473.9387370454178</v>
      </c>
      <c r="BR229" s="132"/>
      <c r="BS229" s="47">
        <v>79</v>
      </c>
      <c r="BT229" s="54">
        <v>3</v>
      </c>
      <c r="BU229" s="54">
        <v>72</v>
      </c>
      <c r="BV229" s="47">
        <f t="shared" si="212"/>
        <v>3</v>
      </c>
      <c r="BW229" s="47" t="str">
        <f t="shared" si="213"/>
        <v>79_3</v>
      </c>
      <c r="BX229" s="612">
        <v>7548.6781244158719</v>
      </c>
      <c r="BY229" s="612"/>
      <c r="BZ229" s="47">
        <v>79</v>
      </c>
      <c r="CA229" s="54">
        <v>3</v>
      </c>
      <c r="CB229" s="54">
        <v>72</v>
      </c>
      <c r="CC229" s="47">
        <f t="shared" si="214"/>
        <v>3</v>
      </c>
      <c r="CD229" s="47" t="str">
        <f t="shared" si="215"/>
        <v>79_3</v>
      </c>
      <c r="CE229" s="612">
        <v>7718.5233822152286</v>
      </c>
      <c r="CF229" s="132"/>
      <c r="CG229" s="47">
        <v>79</v>
      </c>
      <c r="CH229" s="54">
        <v>3</v>
      </c>
      <c r="CI229" s="54">
        <v>72</v>
      </c>
      <c r="CJ229" s="47">
        <f t="shared" si="216"/>
        <v>3</v>
      </c>
      <c r="CK229" s="47" t="str">
        <f t="shared" si="217"/>
        <v>79_3</v>
      </c>
      <c r="CL229" s="132">
        <f t="shared" si="223"/>
        <v>7473.9387370454178</v>
      </c>
      <c r="CM229" s="132">
        <f t="shared" si="224"/>
        <v>7548.6781244158719</v>
      </c>
      <c r="CN229" s="132">
        <f t="shared" si="220"/>
        <v>7718.5233822152286</v>
      </c>
      <c r="CO229" s="132">
        <f t="shared" si="221"/>
        <v>7525.4622022139247</v>
      </c>
      <c r="CP229" s="42">
        <f t="shared" si="222"/>
        <v>48.240142321884136</v>
      </c>
      <c r="CQ229" s="5"/>
      <c r="CR229" s="5"/>
      <c r="CS229" s="5"/>
      <c r="CT229" s="5"/>
      <c r="CU229" s="5"/>
      <c r="CV229" s="5"/>
      <c r="CW229" s="5"/>
      <c r="CX229" s="5"/>
      <c r="CY229" s="5"/>
      <c r="CZ229" s="5"/>
      <c r="DA229" s="5"/>
      <c r="DB229" s="5"/>
      <c r="DC229" s="5"/>
      <c r="DD229" s="5"/>
      <c r="DE229" s="5"/>
      <c r="DF229" s="5"/>
      <c r="DG229" s="6"/>
    </row>
    <row r="230" spans="1:111" x14ac:dyDescent="0.25">
      <c r="A230" s="47">
        <v>80</v>
      </c>
      <c r="B230" s="54">
        <v>0</v>
      </c>
      <c r="C230" s="54">
        <v>74</v>
      </c>
      <c r="D230" s="47">
        <f t="shared" si="218"/>
        <v>0</v>
      </c>
      <c r="E230" s="47" t="str">
        <f t="shared" si="219"/>
        <v>80_0</v>
      </c>
      <c r="F230" s="54">
        <v>6373</v>
      </c>
      <c r="G230" s="1"/>
      <c r="H230" s="47">
        <v>80</v>
      </c>
      <c r="I230" s="54">
        <v>0</v>
      </c>
      <c r="J230" s="54">
        <v>74</v>
      </c>
      <c r="K230" s="47">
        <f t="shared" si="194"/>
        <v>0</v>
      </c>
      <c r="L230" s="47" t="str">
        <f t="shared" si="195"/>
        <v>80_0</v>
      </c>
      <c r="M230" s="54">
        <v>6564</v>
      </c>
      <c r="N230" s="5"/>
      <c r="O230" s="47">
        <v>80</v>
      </c>
      <c r="P230" s="54">
        <v>0</v>
      </c>
      <c r="Q230" s="54">
        <v>74</v>
      </c>
      <c r="R230" s="47">
        <f t="shared" si="196"/>
        <v>0</v>
      </c>
      <c r="S230" s="47" t="str">
        <f t="shared" si="197"/>
        <v>80_0</v>
      </c>
      <c r="T230" s="54">
        <v>6702</v>
      </c>
      <c r="U230" s="5"/>
      <c r="V230" s="47">
        <v>80</v>
      </c>
      <c r="W230" s="54">
        <v>0</v>
      </c>
      <c r="X230" s="54">
        <v>74</v>
      </c>
      <c r="Y230" s="47">
        <f t="shared" si="198"/>
        <v>0</v>
      </c>
      <c r="Z230" s="47" t="str">
        <f t="shared" si="199"/>
        <v>80_0</v>
      </c>
      <c r="AA230" s="54">
        <v>6702</v>
      </c>
      <c r="AB230" s="5"/>
      <c r="AC230" s="47">
        <v>80</v>
      </c>
      <c r="AD230" s="54">
        <v>0</v>
      </c>
      <c r="AE230" s="54">
        <v>74</v>
      </c>
      <c r="AF230" s="47">
        <f t="shared" si="200"/>
        <v>0</v>
      </c>
      <c r="AG230" s="47" t="str">
        <f t="shared" si="201"/>
        <v>80_0</v>
      </c>
      <c r="AH230" s="54">
        <v>6836</v>
      </c>
      <c r="AI230" s="5"/>
      <c r="AJ230" s="47">
        <v>80</v>
      </c>
      <c r="AK230" s="54">
        <v>0</v>
      </c>
      <c r="AL230" s="54">
        <v>74</v>
      </c>
      <c r="AM230" s="47">
        <f t="shared" si="202"/>
        <v>0</v>
      </c>
      <c r="AN230" s="47" t="str">
        <f t="shared" si="203"/>
        <v>80_0</v>
      </c>
      <c r="AO230" s="54">
        <v>6973</v>
      </c>
      <c r="AP230" s="466"/>
      <c r="AQ230" s="47">
        <v>80</v>
      </c>
      <c r="AR230" s="54">
        <v>0</v>
      </c>
      <c r="AS230" s="54">
        <v>74</v>
      </c>
      <c r="AT230" s="47">
        <f t="shared" si="204"/>
        <v>0</v>
      </c>
      <c r="AU230" s="47" t="str">
        <f t="shared" si="205"/>
        <v>80_0</v>
      </c>
      <c r="AV230" s="54">
        <v>7273</v>
      </c>
      <c r="AW230" s="466"/>
      <c r="AX230" s="47">
        <v>80</v>
      </c>
      <c r="AY230" s="54">
        <v>0</v>
      </c>
      <c r="AZ230" s="54">
        <v>74</v>
      </c>
      <c r="BA230" s="47">
        <f t="shared" si="206"/>
        <v>0</v>
      </c>
      <c r="BB230" s="47" t="str">
        <f t="shared" si="207"/>
        <v>80_0</v>
      </c>
      <c r="BC230" s="54">
        <v>7419</v>
      </c>
      <c r="BD230" s="466"/>
      <c r="BE230" s="47">
        <v>80</v>
      </c>
      <c r="BF230" s="54">
        <v>0</v>
      </c>
      <c r="BG230" s="54">
        <v>74</v>
      </c>
      <c r="BH230" s="47">
        <f t="shared" si="208"/>
        <v>0</v>
      </c>
      <c r="BI230" s="47" t="str">
        <f t="shared" si="209"/>
        <v>80_0</v>
      </c>
      <c r="BJ230" s="132">
        <v>7659</v>
      </c>
      <c r="BK230" s="132"/>
      <c r="BL230" s="47">
        <v>80</v>
      </c>
      <c r="BM230" s="54">
        <v>0</v>
      </c>
      <c r="BN230" s="54">
        <v>74</v>
      </c>
      <c r="BO230" s="47">
        <f t="shared" si="210"/>
        <v>0</v>
      </c>
      <c r="BP230" s="47" t="str">
        <f t="shared" si="211"/>
        <v>80_0</v>
      </c>
      <c r="BQ230" s="612">
        <v>7658.5862799468368</v>
      </c>
      <c r="BR230" s="132"/>
      <c r="BS230" s="47">
        <v>80</v>
      </c>
      <c r="BT230" s="54">
        <v>0</v>
      </c>
      <c r="BU230" s="54">
        <v>74</v>
      </c>
      <c r="BV230" s="47">
        <f t="shared" si="212"/>
        <v>0</v>
      </c>
      <c r="BW230" s="47" t="str">
        <f t="shared" si="213"/>
        <v>80_0</v>
      </c>
      <c r="BX230" s="612">
        <v>7735.1721427463053</v>
      </c>
      <c r="BY230" s="612"/>
      <c r="BZ230" s="47">
        <v>80</v>
      </c>
      <c r="CA230" s="54">
        <v>0</v>
      </c>
      <c r="CB230" s="54">
        <v>74</v>
      </c>
      <c r="CC230" s="47">
        <f t="shared" si="214"/>
        <v>0</v>
      </c>
      <c r="CD230" s="47" t="str">
        <f t="shared" si="215"/>
        <v>80_0</v>
      </c>
      <c r="CE230" s="612">
        <v>7909.2135159580967</v>
      </c>
      <c r="CF230" s="132"/>
      <c r="CG230" s="47">
        <v>80</v>
      </c>
      <c r="CH230" s="54">
        <v>0</v>
      </c>
      <c r="CI230" s="54">
        <v>74</v>
      </c>
      <c r="CJ230" s="47">
        <f t="shared" si="216"/>
        <v>0</v>
      </c>
      <c r="CK230" s="47" t="str">
        <f t="shared" si="217"/>
        <v>80_0</v>
      </c>
      <c r="CL230" s="132">
        <f t="shared" si="223"/>
        <v>7658.5862799468368</v>
      </c>
      <c r="CM230" s="132">
        <f t="shared" si="224"/>
        <v>7735.1721427463053</v>
      </c>
      <c r="CN230" s="132">
        <f t="shared" si="220"/>
        <v>7909.2135159580967</v>
      </c>
      <c r="CO230" s="132">
        <f t="shared" si="221"/>
        <v>7711.3826591142206</v>
      </c>
      <c r="CP230" s="42">
        <f t="shared" si="222"/>
        <v>49.431940122527052</v>
      </c>
      <c r="CQ230" s="5"/>
      <c r="CR230" s="5"/>
      <c r="CS230" s="5"/>
      <c r="CT230" s="5"/>
      <c r="CU230" s="5"/>
      <c r="CV230" s="5"/>
      <c r="CW230" s="5"/>
      <c r="CX230" s="5"/>
      <c r="CY230" s="5"/>
      <c r="CZ230" s="5"/>
      <c r="DA230" s="5"/>
      <c r="DB230" s="5"/>
      <c r="DC230" s="5"/>
      <c r="DD230" s="5"/>
      <c r="DE230" s="5"/>
      <c r="DF230" s="5"/>
      <c r="DG230" s="6"/>
    </row>
    <row r="231" spans="1:111" x14ac:dyDescent="0.25">
      <c r="A231" s="47">
        <v>80</v>
      </c>
      <c r="B231" s="54">
        <v>1</v>
      </c>
      <c r="C231" s="54">
        <v>77</v>
      </c>
      <c r="D231" s="47">
        <f t="shared" si="218"/>
        <v>1</v>
      </c>
      <c r="E231" s="47" t="str">
        <f t="shared" si="219"/>
        <v>80_1</v>
      </c>
      <c r="F231" s="54">
        <v>6621</v>
      </c>
      <c r="G231" s="1"/>
      <c r="H231" s="47">
        <v>80</v>
      </c>
      <c r="I231" s="54">
        <v>1</v>
      </c>
      <c r="J231" s="54">
        <v>77</v>
      </c>
      <c r="K231" s="47">
        <f t="shared" si="194"/>
        <v>1</v>
      </c>
      <c r="L231" s="47" t="str">
        <f t="shared" si="195"/>
        <v>80_1</v>
      </c>
      <c r="M231" s="54">
        <v>6820</v>
      </c>
      <c r="N231" s="5"/>
      <c r="O231" s="47">
        <v>80</v>
      </c>
      <c r="P231" s="54">
        <v>1</v>
      </c>
      <c r="Q231" s="54">
        <v>77</v>
      </c>
      <c r="R231" s="47">
        <f t="shared" si="196"/>
        <v>1</v>
      </c>
      <c r="S231" s="47" t="str">
        <f t="shared" si="197"/>
        <v>80_1</v>
      </c>
      <c r="T231" s="54">
        <v>6963</v>
      </c>
      <c r="U231" s="5"/>
      <c r="V231" s="47">
        <v>80</v>
      </c>
      <c r="W231" s="54">
        <v>1</v>
      </c>
      <c r="X231" s="54">
        <v>77</v>
      </c>
      <c r="Y231" s="47">
        <f t="shared" si="198"/>
        <v>1</v>
      </c>
      <c r="Z231" s="47" t="str">
        <f t="shared" si="199"/>
        <v>80_1</v>
      </c>
      <c r="AA231" s="54">
        <v>6963</v>
      </c>
      <c r="AB231" s="5"/>
      <c r="AC231" s="47">
        <v>80</v>
      </c>
      <c r="AD231" s="54">
        <v>1</v>
      </c>
      <c r="AE231" s="54">
        <v>77</v>
      </c>
      <c r="AF231" s="47">
        <f t="shared" si="200"/>
        <v>1</v>
      </c>
      <c r="AG231" s="47" t="str">
        <f t="shared" si="201"/>
        <v>80_1</v>
      </c>
      <c r="AH231" s="54">
        <v>7103</v>
      </c>
      <c r="AI231" s="5"/>
      <c r="AJ231" s="47">
        <v>80</v>
      </c>
      <c r="AK231" s="54">
        <v>1</v>
      </c>
      <c r="AL231" s="54">
        <v>77</v>
      </c>
      <c r="AM231" s="47">
        <f t="shared" si="202"/>
        <v>1</v>
      </c>
      <c r="AN231" s="47" t="str">
        <f t="shared" si="203"/>
        <v>80_1</v>
      </c>
      <c r="AO231" s="54">
        <v>7245</v>
      </c>
      <c r="AP231" s="466"/>
      <c r="AQ231" s="47">
        <v>80</v>
      </c>
      <c r="AR231" s="54">
        <v>1</v>
      </c>
      <c r="AS231" s="54">
        <v>77</v>
      </c>
      <c r="AT231" s="47">
        <f t="shared" si="204"/>
        <v>1</v>
      </c>
      <c r="AU231" s="47" t="str">
        <f t="shared" si="205"/>
        <v>80_1</v>
      </c>
      <c r="AV231" s="54">
        <v>7545</v>
      </c>
      <c r="AW231" s="466"/>
      <c r="AX231" s="47">
        <v>80</v>
      </c>
      <c r="AY231" s="54">
        <v>1</v>
      </c>
      <c r="AZ231" s="54">
        <v>77</v>
      </c>
      <c r="BA231" s="47">
        <f t="shared" si="206"/>
        <v>1</v>
      </c>
      <c r="BB231" s="47" t="str">
        <f t="shared" si="207"/>
        <v>80_1</v>
      </c>
      <c r="BC231" s="54">
        <v>7696</v>
      </c>
      <c r="BD231" s="466"/>
      <c r="BE231" s="47">
        <v>80</v>
      </c>
      <c r="BF231" s="54">
        <v>1</v>
      </c>
      <c r="BG231" s="54">
        <v>77</v>
      </c>
      <c r="BH231" s="47">
        <f t="shared" si="208"/>
        <v>1</v>
      </c>
      <c r="BI231" s="47" t="str">
        <f t="shared" si="209"/>
        <v>80_1</v>
      </c>
      <c r="BJ231" s="132">
        <v>7936</v>
      </c>
      <c r="BK231" s="132"/>
      <c r="BL231" s="47">
        <v>80</v>
      </c>
      <c r="BM231" s="54">
        <v>1</v>
      </c>
      <c r="BN231" s="54">
        <v>77</v>
      </c>
      <c r="BO231" s="47">
        <f t="shared" si="210"/>
        <v>1</v>
      </c>
      <c r="BP231" s="47" t="str">
        <f t="shared" si="211"/>
        <v>80_1</v>
      </c>
      <c r="BQ231" s="612">
        <v>7935.5575942989626</v>
      </c>
      <c r="BR231" s="132"/>
      <c r="BS231" s="47">
        <v>80</v>
      </c>
      <c r="BT231" s="54">
        <v>1</v>
      </c>
      <c r="BU231" s="54">
        <v>77</v>
      </c>
      <c r="BV231" s="47">
        <f t="shared" si="212"/>
        <v>1</v>
      </c>
      <c r="BW231" s="47" t="str">
        <f t="shared" si="213"/>
        <v>80_1</v>
      </c>
      <c r="BX231" s="612">
        <v>8014.9131702419527</v>
      </c>
      <c r="BY231" s="612"/>
      <c r="BZ231" s="47">
        <v>80</v>
      </c>
      <c r="CA231" s="54">
        <v>1</v>
      </c>
      <c r="CB231" s="54">
        <v>77</v>
      </c>
      <c r="CC231" s="47">
        <f t="shared" si="214"/>
        <v>1</v>
      </c>
      <c r="CD231" s="47" t="str">
        <f t="shared" si="215"/>
        <v>80_1</v>
      </c>
      <c r="CE231" s="612">
        <v>8195.248716572396</v>
      </c>
      <c r="CF231" s="132"/>
      <c r="CG231" s="47">
        <v>80</v>
      </c>
      <c r="CH231" s="54">
        <v>1</v>
      </c>
      <c r="CI231" s="54">
        <v>77</v>
      </c>
      <c r="CJ231" s="47">
        <f t="shared" si="216"/>
        <v>1</v>
      </c>
      <c r="CK231" s="47" t="str">
        <f t="shared" si="217"/>
        <v>80_1</v>
      </c>
      <c r="CL231" s="132">
        <f t="shared" si="223"/>
        <v>7935.5575942989626</v>
      </c>
      <c r="CM231" s="132">
        <f t="shared" si="224"/>
        <v>8014.9131702419527</v>
      </c>
      <c r="CN231" s="132">
        <f t="shared" si="220"/>
        <v>8195.248716572396</v>
      </c>
      <c r="CO231" s="132">
        <f t="shared" si="221"/>
        <v>7990.2633444646617</v>
      </c>
      <c r="CP231" s="42">
        <f t="shared" si="222"/>
        <v>51.21963682349142</v>
      </c>
      <c r="CQ231" s="5"/>
      <c r="CR231" s="5"/>
      <c r="CS231" s="5"/>
      <c r="CT231" s="5"/>
      <c r="CU231" s="5"/>
      <c r="CV231" s="5"/>
      <c r="CW231" s="5"/>
      <c r="CX231" s="5"/>
      <c r="CY231" s="5"/>
      <c r="CZ231" s="5"/>
      <c r="DA231" s="5"/>
      <c r="DB231" s="5"/>
      <c r="DC231" s="5"/>
      <c r="DD231" s="5"/>
      <c r="DE231" s="5"/>
      <c r="DF231" s="5"/>
      <c r="DG231" s="6"/>
    </row>
    <row r="232" spans="1:111" x14ac:dyDescent="0.25">
      <c r="A232" s="47">
        <v>80</v>
      </c>
      <c r="B232" s="54">
        <v>2</v>
      </c>
      <c r="C232" s="54">
        <v>80</v>
      </c>
      <c r="D232" s="47">
        <f t="shared" si="218"/>
        <v>2</v>
      </c>
      <c r="E232" s="47" t="str">
        <f t="shared" si="219"/>
        <v>80_2</v>
      </c>
      <c r="F232" s="54">
        <v>6898</v>
      </c>
      <c r="G232" s="1"/>
      <c r="H232" s="47">
        <v>80</v>
      </c>
      <c r="I232" s="54">
        <v>2</v>
      </c>
      <c r="J232" s="54">
        <v>80</v>
      </c>
      <c r="K232" s="47">
        <f t="shared" si="194"/>
        <v>2</v>
      </c>
      <c r="L232" s="47" t="str">
        <f t="shared" si="195"/>
        <v>80_2</v>
      </c>
      <c r="M232" s="54">
        <v>7105</v>
      </c>
      <c r="N232" s="5"/>
      <c r="O232" s="47">
        <v>80</v>
      </c>
      <c r="P232" s="54">
        <v>2</v>
      </c>
      <c r="Q232" s="54">
        <v>80</v>
      </c>
      <c r="R232" s="47">
        <f t="shared" si="196"/>
        <v>2</v>
      </c>
      <c r="S232" s="47" t="str">
        <f t="shared" si="197"/>
        <v>80_2</v>
      </c>
      <c r="T232" s="54">
        <v>7254</v>
      </c>
      <c r="U232" s="5"/>
      <c r="V232" s="47">
        <v>80</v>
      </c>
      <c r="W232" s="54">
        <v>2</v>
      </c>
      <c r="X232" s="54">
        <v>80</v>
      </c>
      <c r="Y232" s="47">
        <f t="shared" si="198"/>
        <v>2</v>
      </c>
      <c r="Z232" s="47" t="str">
        <f t="shared" si="199"/>
        <v>80_2</v>
      </c>
      <c r="AA232" s="54">
        <v>7254</v>
      </c>
      <c r="AB232" s="5"/>
      <c r="AC232" s="47">
        <v>80</v>
      </c>
      <c r="AD232" s="54">
        <v>2</v>
      </c>
      <c r="AE232" s="54">
        <v>80</v>
      </c>
      <c r="AF232" s="47">
        <f t="shared" si="200"/>
        <v>2</v>
      </c>
      <c r="AG232" s="47" t="str">
        <f t="shared" si="201"/>
        <v>80_2</v>
      </c>
      <c r="AH232" s="54">
        <v>7399</v>
      </c>
      <c r="AI232" s="5"/>
      <c r="AJ232" s="47">
        <v>80</v>
      </c>
      <c r="AK232" s="54">
        <v>2</v>
      </c>
      <c r="AL232" s="54">
        <v>80</v>
      </c>
      <c r="AM232" s="47">
        <f t="shared" si="202"/>
        <v>2</v>
      </c>
      <c r="AN232" s="47" t="str">
        <f t="shared" si="203"/>
        <v>80_2</v>
      </c>
      <c r="AO232" s="54">
        <v>7547</v>
      </c>
      <c r="AP232" s="466"/>
      <c r="AQ232" s="47">
        <v>80</v>
      </c>
      <c r="AR232" s="54">
        <v>2</v>
      </c>
      <c r="AS232" s="54">
        <v>80</v>
      </c>
      <c r="AT232" s="47">
        <f t="shared" si="204"/>
        <v>2</v>
      </c>
      <c r="AU232" s="47" t="str">
        <f t="shared" si="205"/>
        <v>80_2</v>
      </c>
      <c r="AV232" s="54">
        <v>7847</v>
      </c>
      <c r="AW232" s="466"/>
      <c r="AX232" s="47">
        <v>80</v>
      </c>
      <c r="AY232" s="54">
        <v>2</v>
      </c>
      <c r="AZ232" s="54">
        <v>80</v>
      </c>
      <c r="BA232" s="47">
        <f t="shared" si="206"/>
        <v>2</v>
      </c>
      <c r="BB232" s="47" t="str">
        <f t="shared" si="207"/>
        <v>80_2</v>
      </c>
      <c r="BC232" s="54">
        <v>8004</v>
      </c>
      <c r="BD232" s="466"/>
      <c r="BE232" s="47">
        <v>80</v>
      </c>
      <c r="BF232" s="54">
        <v>2</v>
      </c>
      <c r="BG232" s="54">
        <v>80</v>
      </c>
      <c r="BH232" s="47">
        <f t="shared" si="208"/>
        <v>2</v>
      </c>
      <c r="BI232" s="47" t="str">
        <f t="shared" si="209"/>
        <v>80_2</v>
      </c>
      <c r="BJ232" s="132">
        <v>8244</v>
      </c>
      <c r="BK232" s="132"/>
      <c r="BL232" s="47">
        <v>80</v>
      </c>
      <c r="BM232" s="54">
        <v>2</v>
      </c>
      <c r="BN232" s="54">
        <v>80</v>
      </c>
      <c r="BO232" s="47">
        <f t="shared" si="210"/>
        <v>2</v>
      </c>
      <c r="BP232" s="47" t="str">
        <f t="shared" si="211"/>
        <v>80_2</v>
      </c>
      <c r="BQ232" s="612">
        <v>8244.1583488703109</v>
      </c>
      <c r="BR232" s="132"/>
      <c r="BS232" s="47">
        <v>80</v>
      </c>
      <c r="BT232" s="54">
        <v>2</v>
      </c>
      <c r="BU232" s="54">
        <v>80</v>
      </c>
      <c r="BV232" s="47">
        <f t="shared" si="212"/>
        <v>2</v>
      </c>
      <c r="BW232" s="47" t="str">
        <f t="shared" si="213"/>
        <v>80_2</v>
      </c>
      <c r="BX232" s="612">
        <v>8326.5999323590149</v>
      </c>
      <c r="BY232" s="612"/>
      <c r="BZ232" s="47">
        <v>80</v>
      </c>
      <c r="CA232" s="54">
        <v>2</v>
      </c>
      <c r="CB232" s="54">
        <v>80</v>
      </c>
      <c r="CC232" s="47">
        <f t="shared" si="214"/>
        <v>2</v>
      </c>
      <c r="CD232" s="47" t="str">
        <f t="shared" si="215"/>
        <v>80_2</v>
      </c>
      <c r="CE232" s="612">
        <v>8513.948430837092</v>
      </c>
      <c r="CF232" s="132"/>
      <c r="CG232" s="47">
        <v>80</v>
      </c>
      <c r="CH232" s="54">
        <v>2</v>
      </c>
      <c r="CI232" s="54">
        <v>80</v>
      </c>
      <c r="CJ232" s="47">
        <f t="shared" si="216"/>
        <v>2</v>
      </c>
      <c r="CK232" s="47" t="str">
        <f t="shared" si="217"/>
        <v>80_2</v>
      </c>
      <c r="CL232" s="132">
        <f t="shared" si="223"/>
        <v>8244.1583488703109</v>
      </c>
      <c r="CM232" s="132">
        <f t="shared" si="224"/>
        <v>8326.5999323590149</v>
      </c>
      <c r="CN232" s="132">
        <f t="shared" si="220"/>
        <v>8513.948430837092</v>
      </c>
      <c r="CO232" s="132">
        <f t="shared" si="221"/>
        <v>8300.9915154878363</v>
      </c>
      <c r="CP232" s="42">
        <f t="shared" si="222"/>
        <v>53.211484073639973</v>
      </c>
      <c r="CQ232" s="5"/>
      <c r="CR232" s="5"/>
      <c r="CS232" s="5"/>
      <c r="CT232" s="5"/>
      <c r="CU232" s="5"/>
      <c r="CV232" s="5"/>
      <c r="CW232" s="5"/>
      <c r="CX232" s="5"/>
      <c r="CY232" s="5"/>
      <c r="CZ232" s="5"/>
      <c r="DA232" s="5"/>
      <c r="DB232" s="5"/>
      <c r="DC232" s="5"/>
      <c r="DD232" s="5"/>
      <c r="DE232" s="5"/>
      <c r="DF232" s="5"/>
      <c r="DG232" s="6"/>
    </row>
    <row r="233" spans="1:111" x14ac:dyDescent="0.25">
      <c r="A233" s="47">
        <v>80</v>
      </c>
      <c r="B233" s="54">
        <v>3</v>
      </c>
      <c r="C233" s="54">
        <v>83</v>
      </c>
      <c r="D233" s="47">
        <f t="shared" si="218"/>
        <v>3</v>
      </c>
      <c r="E233" s="47" t="str">
        <f t="shared" si="219"/>
        <v>80_3</v>
      </c>
      <c r="F233" s="54">
        <v>7175</v>
      </c>
      <c r="G233" s="1"/>
      <c r="H233" s="47">
        <v>80</v>
      </c>
      <c r="I233" s="54">
        <v>3</v>
      </c>
      <c r="J233" s="54">
        <v>83</v>
      </c>
      <c r="K233" s="47">
        <f t="shared" si="194"/>
        <v>3</v>
      </c>
      <c r="L233" s="47" t="str">
        <f t="shared" si="195"/>
        <v>80_3</v>
      </c>
      <c r="M233" s="54">
        <v>7391</v>
      </c>
      <c r="N233" s="5"/>
      <c r="O233" s="47">
        <v>80</v>
      </c>
      <c r="P233" s="54">
        <v>3</v>
      </c>
      <c r="Q233" s="54">
        <v>83</v>
      </c>
      <c r="R233" s="47">
        <f t="shared" si="196"/>
        <v>3</v>
      </c>
      <c r="S233" s="47" t="str">
        <f t="shared" si="197"/>
        <v>80_3</v>
      </c>
      <c r="T233" s="54">
        <v>7546</v>
      </c>
      <c r="U233" s="5"/>
      <c r="V233" s="47">
        <v>80</v>
      </c>
      <c r="W233" s="54">
        <v>3</v>
      </c>
      <c r="X233" s="54">
        <v>83</v>
      </c>
      <c r="Y233" s="47">
        <f t="shared" si="198"/>
        <v>3</v>
      </c>
      <c r="Z233" s="47" t="str">
        <f t="shared" si="199"/>
        <v>80_3</v>
      </c>
      <c r="AA233" s="54">
        <v>7546</v>
      </c>
      <c r="AB233" s="5"/>
      <c r="AC233" s="47">
        <v>80</v>
      </c>
      <c r="AD233" s="54">
        <v>3</v>
      </c>
      <c r="AE233" s="54">
        <v>83</v>
      </c>
      <c r="AF233" s="47">
        <f t="shared" si="200"/>
        <v>3</v>
      </c>
      <c r="AG233" s="47" t="str">
        <f t="shared" si="201"/>
        <v>80_3</v>
      </c>
      <c r="AH233" s="54">
        <v>7697</v>
      </c>
      <c r="AI233" s="5"/>
      <c r="AJ233" s="47">
        <v>80</v>
      </c>
      <c r="AK233" s="54">
        <v>3</v>
      </c>
      <c r="AL233" s="54">
        <v>83</v>
      </c>
      <c r="AM233" s="47">
        <f t="shared" si="202"/>
        <v>3</v>
      </c>
      <c r="AN233" s="47" t="str">
        <f t="shared" si="203"/>
        <v>80_3</v>
      </c>
      <c r="AO233" s="54">
        <v>7851</v>
      </c>
      <c r="AP233" s="466"/>
      <c r="AQ233" s="47">
        <v>80</v>
      </c>
      <c r="AR233" s="54">
        <v>3</v>
      </c>
      <c r="AS233" s="54">
        <v>83</v>
      </c>
      <c r="AT233" s="47">
        <f t="shared" si="204"/>
        <v>3</v>
      </c>
      <c r="AU233" s="47" t="str">
        <f t="shared" si="205"/>
        <v>80_3</v>
      </c>
      <c r="AV233" s="54">
        <v>8151</v>
      </c>
      <c r="AW233" s="466"/>
      <c r="AX233" s="47">
        <v>80</v>
      </c>
      <c r="AY233" s="54">
        <v>3</v>
      </c>
      <c r="AZ233" s="54">
        <v>83</v>
      </c>
      <c r="BA233" s="47">
        <f t="shared" si="206"/>
        <v>3</v>
      </c>
      <c r="BB233" s="47" t="str">
        <f t="shared" si="207"/>
        <v>80_3</v>
      </c>
      <c r="BC233" s="54">
        <v>8314</v>
      </c>
      <c r="BD233" s="466"/>
      <c r="BE233" s="47">
        <v>80</v>
      </c>
      <c r="BF233" s="54">
        <v>3</v>
      </c>
      <c r="BG233" s="54">
        <v>83</v>
      </c>
      <c r="BH233" s="47">
        <f t="shared" si="208"/>
        <v>3</v>
      </c>
      <c r="BI233" s="47" t="str">
        <f t="shared" si="209"/>
        <v>80_3</v>
      </c>
      <c r="BJ233" s="132">
        <v>8554</v>
      </c>
      <c r="BK233" s="132"/>
      <c r="BL233" s="47">
        <v>80</v>
      </c>
      <c r="BM233" s="54">
        <v>3</v>
      </c>
      <c r="BN233" s="54">
        <v>83</v>
      </c>
      <c r="BO233" s="47">
        <f t="shared" si="210"/>
        <v>3</v>
      </c>
      <c r="BP233" s="47" t="str">
        <f t="shared" si="211"/>
        <v>80_3</v>
      </c>
      <c r="BQ233" s="612">
        <v>8553.6139531773169</v>
      </c>
      <c r="BR233" s="132"/>
      <c r="BS233" s="47">
        <v>80</v>
      </c>
      <c r="BT233" s="54">
        <v>3</v>
      </c>
      <c r="BU233" s="54">
        <v>83</v>
      </c>
      <c r="BV233" s="47">
        <f t="shared" si="212"/>
        <v>3</v>
      </c>
      <c r="BW233" s="47" t="str">
        <f t="shared" si="213"/>
        <v>80_3</v>
      </c>
      <c r="BX233" s="612">
        <v>8639.150092709091</v>
      </c>
      <c r="BY233" s="612"/>
      <c r="BZ233" s="47">
        <v>80</v>
      </c>
      <c r="CA233" s="54">
        <v>3</v>
      </c>
      <c r="CB233" s="54">
        <v>83</v>
      </c>
      <c r="CC233" s="47">
        <f t="shared" si="214"/>
        <v>3</v>
      </c>
      <c r="CD233" s="47" t="str">
        <f t="shared" si="215"/>
        <v>80_3</v>
      </c>
      <c r="CE233" s="612">
        <v>8833.5309697950452</v>
      </c>
      <c r="CF233" s="132"/>
      <c r="CG233" s="47">
        <v>80</v>
      </c>
      <c r="CH233" s="54">
        <v>3</v>
      </c>
      <c r="CI233" s="54">
        <v>83</v>
      </c>
      <c r="CJ233" s="47">
        <f t="shared" si="216"/>
        <v>3</v>
      </c>
      <c r="CK233" s="47" t="str">
        <f t="shared" si="217"/>
        <v>80_3</v>
      </c>
      <c r="CL233" s="132">
        <f t="shared" si="223"/>
        <v>8553.6139531773169</v>
      </c>
      <c r="CM233" s="132">
        <f t="shared" si="224"/>
        <v>8639.150092709091</v>
      </c>
      <c r="CN233" s="132">
        <f t="shared" si="220"/>
        <v>8833.5309697950452</v>
      </c>
      <c r="CO233" s="132">
        <f t="shared" si="221"/>
        <v>8612.5804293670335</v>
      </c>
      <c r="CP233" s="42">
        <f t="shared" si="222"/>
        <v>55.208848906198931</v>
      </c>
      <c r="CQ233" s="5"/>
      <c r="CR233" s="5"/>
      <c r="CS233" s="5"/>
      <c r="CT233" s="5"/>
      <c r="CU233" s="5"/>
      <c r="CV233" s="5"/>
      <c r="CW233" s="5"/>
      <c r="CX233" s="5"/>
      <c r="CY233" s="5"/>
      <c r="CZ233" s="5"/>
      <c r="DA233" s="5"/>
      <c r="DB233" s="5"/>
      <c r="DC233" s="5"/>
      <c r="DD233" s="5"/>
      <c r="DE233" s="5"/>
      <c r="DF233" s="5"/>
      <c r="DG233" s="6"/>
    </row>
    <row r="234" spans="1:111" x14ac:dyDescent="0.25">
      <c r="A234" s="47">
        <v>80</v>
      </c>
      <c r="B234" s="54">
        <v>4</v>
      </c>
      <c r="C234" s="54">
        <v>86</v>
      </c>
      <c r="D234" s="47">
        <f t="shared" si="218"/>
        <v>4</v>
      </c>
      <c r="E234" s="47" t="str">
        <f t="shared" si="219"/>
        <v>80_4</v>
      </c>
      <c r="F234" s="54">
        <v>7487</v>
      </c>
      <c r="G234" s="1"/>
      <c r="H234" s="47">
        <v>80</v>
      </c>
      <c r="I234" s="54">
        <v>4</v>
      </c>
      <c r="J234" s="54">
        <v>86</v>
      </c>
      <c r="K234" s="47">
        <f t="shared" si="194"/>
        <v>4</v>
      </c>
      <c r="L234" s="47" t="str">
        <f t="shared" si="195"/>
        <v>80_4</v>
      </c>
      <c r="M234" s="54">
        <v>7712</v>
      </c>
      <c r="N234" s="5"/>
      <c r="O234" s="47">
        <v>80</v>
      </c>
      <c r="P234" s="54">
        <v>4</v>
      </c>
      <c r="Q234" s="54">
        <v>86</v>
      </c>
      <c r="R234" s="47">
        <f t="shared" si="196"/>
        <v>4</v>
      </c>
      <c r="S234" s="47" t="str">
        <f t="shared" si="197"/>
        <v>80_4</v>
      </c>
      <c r="T234" s="54">
        <v>7874</v>
      </c>
      <c r="U234" s="5"/>
      <c r="V234" s="47">
        <v>80</v>
      </c>
      <c r="W234" s="54">
        <v>4</v>
      </c>
      <c r="X234" s="54">
        <v>86</v>
      </c>
      <c r="Y234" s="47">
        <f t="shared" si="198"/>
        <v>4</v>
      </c>
      <c r="Z234" s="47" t="str">
        <f t="shared" si="199"/>
        <v>80_4</v>
      </c>
      <c r="AA234" s="54">
        <v>7874</v>
      </c>
      <c r="AB234" s="5"/>
      <c r="AC234" s="47">
        <v>80</v>
      </c>
      <c r="AD234" s="54">
        <v>4</v>
      </c>
      <c r="AE234" s="54">
        <v>86</v>
      </c>
      <c r="AF234" s="47">
        <f t="shared" si="200"/>
        <v>4</v>
      </c>
      <c r="AG234" s="47" t="str">
        <f t="shared" si="201"/>
        <v>80_4</v>
      </c>
      <c r="AH234" s="54">
        <v>8031</v>
      </c>
      <c r="AI234" s="5"/>
      <c r="AJ234" s="47">
        <v>80</v>
      </c>
      <c r="AK234" s="54">
        <v>4</v>
      </c>
      <c r="AL234" s="54">
        <v>86</v>
      </c>
      <c r="AM234" s="47">
        <f t="shared" si="202"/>
        <v>4</v>
      </c>
      <c r="AN234" s="47" t="str">
        <f t="shared" si="203"/>
        <v>80_4</v>
      </c>
      <c r="AO234" s="54">
        <v>8192</v>
      </c>
      <c r="AP234" s="466"/>
      <c r="AQ234" s="47">
        <v>80</v>
      </c>
      <c r="AR234" s="54">
        <v>4</v>
      </c>
      <c r="AS234" s="54">
        <v>86</v>
      </c>
      <c r="AT234" s="47">
        <f t="shared" si="204"/>
        <v>4</v>
      </c>
      <c r="AU234" s="47" t="str">
        <f t="shared" si="205"/>
        <v>80_4</v>
      </c>
      <c r="AV234" s="54">
        <v>8492</v>
      </c>
      <c r="AW234" s="466"/>
      <c r="AX234" s="47">
        <v>80</v>
      </c>
      <c r="AY234" s="54">
        <v>4</v>
      </c>
      <c r="AZ234" s="54">
        <v>86</v>
      </c>
      <c r="BA234" s="47">
        <f t="shared" si="206"/>
        <v>4</v>
      </c>
      <c r="BB234" s="47" t="str">
        <f t="shared" si="207"/>
        <v>80_4</v>
      </c>
      <c r="BC234" s="54">
        <v>8662</v>
      </c>
      <c r="BD234" s="466"/>
      <c r="BE234" s="47">
        <v>80</v>
      </c>
      <c r="BF234" s="54">
        <v>4</v>
      </c>
      <c r="BG234" s="54">
        <v>86</v>
      </c>
      <c r="BH234" s="47">
        <f t="shared" si="208"/>
        <v>4</v>
      </c>
      <c r="BI234" s="47" t="str">
        <f t="shared" si="209"/>
        <v>80_4</v>
      </c>
      <c r="BJ234" s="132">
        <v>8902</v>
      </c>
      <c r="BK234" s="132"/>
      <c r="BL234" s="47">
        <v>80</v>
      </c>
      <c r="BM234" s="54">
        <v>4</v>
      </c>
      <c r="BN234" s="54">
        <v>86</v>
      </c>
      <c r="BO234" s="47">
        <f t="shared" si="210"/>
        <v>4</v>
      </c>
      <c r="BP234" s="47" t="str">
        <f t="shared" si="211"/>
        <v>80_4</v>
      </c>
      <c r="BQ234" s="612">
        <v>8901.537795588778</v>
      </c>
      <c r="BR234" s="132"/>
      <c r="BS234" s="47">
        <v>80</v>
      </c>
      <c r="BT234" s="54">
        <v>4</v>
      </c>
      <c r="BU234" s="54">
        <v>86</v>
      </c>
      <c r="BV234" s="47">
        <f t="shared" si="212"/>
        <v>4</v>
      </c>
      <c r="BW234" s="47" t="str">
        <f t="shared" si="213"/>
        <v>80_4</v>
      </c>
      <c r="BX234" s="612">
        <v>8990.5531735446657</v>
      </c>
      <c r="BY234" s="612"/>
      <c r="BZ234" s="47">
        <v>80</v>
      </c>
      <c r="CA234" s="54">
        <v>4</v>
      </c>
      <c r="CB234" s="54">
        <v>86</v>
      </c>
      <c r="CC234" s="47">
        <f t="shared" si="214"/>
        <v>4</v>
      </c>
      <c r="CD234" s="47" t="str">
        <f t="shared" si="215"/>
        <v>80_4</v>
      </c>
      <c r="CE234" s="612">
        <v>9192.8406199494202</v>
      </c>
      <c r="CF234" s="132"/>
      <c r="CG234" s="47">
        <v>80</v>
      </c>
      <c r="CH234" s="54">
        <v>4</v>
      </c>
      <c r="CI234" s="54">
        <v>86</v>
      </c>
      <c r="CJ234" s="47">
        <f t="shared" si="216"/>
        <v>4</v>
      </c>
      <c r="CK234" s="47" t="str">
        <f t="shared" si="217"/>
        <v>80_4</v>
      </c>
      <c r="CL234" s="132">
        <f t="shared" si="223"/>
        <v>8901.537795588778</v>
      </c>
      <c r="CM234" s="132">
        <f t="shared" si="224"/>
        <v>8990.5531735446657</v>
      </c>
      <c r="CN234" s="132">
        <f t="shared" si="220"/>
        <v>9192.8406199494202</v>
      </c>
      <c r="CO234" s="132">
        <f t="shared" si="221"/>
        <v>8962.9027717671179</v>
      </c>
      <c r="CP234" s="42">
        <f t="shared" si="222"/>
        <v>57.454504947225118</v>
      </c>
      <c r="CQ234" s="5"/>
      <c r="CR234" s="5"/>
      <c r="CS234" s="5"/>
      <c r="CT234" s="5"/>
      <c r="CU234" s="5"/>
      <c r="CV234" s="5"/>
      <c r="CW234" s="5"/>
      <c r="CX234" s="5"/>
      <c r="CY234" s="5"/>
      <c r="CZ234" s="5"/>
      <c r="DA234" s="5"/>
      <c r="DB234" s="5"/>
      <c r="DC234" s="5"/>
      <c r="DD234" s="5"/>
      <c r="DE234" s="5"/>
      <c r="DF234" s="5"/>
      <c r="DG234" s="6"/>
    </row>
    <row r="235" spans="1:111" x14ac:dyDescent="0.25">
      <c r="A235" s="47">
        <v>80</v>
      </c>
      <c r="B235" s="54">
        <v>5</v>
      </c>
      <c r="C235" s="54">
        <v>88</v>
      </c>
      <c r="D235" s="47">
        <f t="shared" si="218"/>
        <v>5</v>
      </c>
      <c r="E235" s="47" t="str">
        <f t="shared" si="219"/>
        <v>80_5</v>
      </c>
      <c r="F235" s="54">
        <v>7703</v>
      </c>
      <c r="G235" s="1"/>
      <c r="H235" s="47">
        <v>80</v>
      </c>
      <c r="I235" s="54">
        <v>5</v>
      </c>
      <c r="J235" s="54">
        <v>88</v>
      </c>
      <c r="K235" s="47">
        <f t="shared" si="194"/>
        <v>5</v>
      </c>
      <c r="L235" s="47" t="str">
        <f t="shared" si="195"/>
        <v>80_5</v>
      </c>
      <c r="M235" s="54">
        <v>7934</v>
      </c>
      <c r="N235" s="5"/>
      <c r="O235" s="47">
        <v>80</v>
      </c>
      <c r="P235" s="54">
        <v>5</v>
      </c>
      <c r="Q235" s="54">
        <v>88</v>
      </c>
      <c r="R235" s="47">
        <f t="shared" si="196"/>
        <v>5</v>
      </c>
      <c r="S235" s="47" t="str">
        <f t="shared" si="197"/>
        <v>80_5</v>
      </c>
      <c r="T235" s="54">
        <v>8101</v>
      </c>
      <c r="U235" s="5"/>
      <c r="V235" s="47">
        <v>80</v>
      </c>
      <c r="W235" s="54">
        <v>5</v>
      </c>
      <c r="X235" s="54">
        <v>88</v>
      </c>
      <c r="Y235" s="47">
        <f t="shared" si="198"/>
        <v>5</v>
      </c>
      <c r="Z235" s="47" t="str">
        <f t="shared" si="199"/>
        <v>80_5</v>
      </c>
      <c r="AA235" s="54">
        <v>8101</v>
      </c>
      <c r="AB235" s="5"/>
      <c r="AC235" s="47">
        <v>80</v>
      </c>
      <c r="AD235" s="54">
        <v>5</v>
      </c>
      <c r="AE235" s="54">
        <v>88</v>
      </c>
      <c r="AF235" s="47">
        <f t="shared" si="200"/>
        <v>5</v>
      </c>
      <c r="AG235" s="47" t="str">
        <f t="shared" si="201"/>
        <v>80_5</v>
      </c>
      <c r="AH235" s="54">
        <v>8263</v>
      </c>
      <c r="AI235" s="5"/>
      <c r="AJ235" s="47">
        <v>80</v>
      </c>
      <c r="AK235" s="54">
        <v>5</v>
      </c>
      <c r="AL235" s="54">
        <v>88</v>
      </c>
      <c r="AM235" s="47">
        <f t="shared" si="202"/>
        <v>5</v>
      </c>
      <c r="AN235" s="47" t="str">
        <f t="shared" si="203"/>
        <v>80_5</v>
      </c>
      <c r="AO235" s="54">
        <v>8428</v>
      </c>
      <c r="AP235" s="466"/>
      <c r="AQ235" s="47">
        <v>80</v>
      </c>
      <c r="AR235" s="54">
        <v>5</v>
      </c>
      <c r="AS235" s="54">
        <v>88</v>
      </c>
      <c r="AT235" s="47">
        <f t="shared" si="204"/>
        <v>5</v>
      </c>
      <c r="AU235" s="47" t="str">
        <f t="shared" si="205"/>
        <v>80_5</v>
      </c>
      <c r="AV235" s="54">
        <v>8728</v>
      </c>
      <c r="AW235" s="466"/>
      <c r="AX235" s="47">
        <v>80</v>
      </c>
      <c r="AY235" s="54">
        <v>5</v>
      </c>
      <c r="AZ235" s="54">
        <v>88</v>
      </c>
      <c r="BA235" s="47">
        <f t="shared" si="206"/>
        <v>5</v>
      </c>
      <c r="BB235" s="47" t="str">
        <f t="shared" si="207"/>
        <v>80_5</v>
      </c>
      <c r="BC235" s="54">
        <v>8903</v>
      </c>
      <c r="BD235" s="466"/>
      <c r="BE235" s="47">
        <v>80</v>
      </c>
      <c r="BF235" s="54">
        <v>5</v>
      </c>
      <c r="BG235" s="54">
        <v>88</v>
      </c>
      <c r="BH235" s="47">
        <f t="shared" si="208"/>
        <v>5</v>
      </c>
      <c r="BI235" s="47" t="str">
        <f t="shared" si="209"/>
        <v>80_5</v>
      </c>
      <c r="BJ235" s="132">
        <v>9143</v>
      </c>
      <c r="BK235" s="132"/>
      <c r="BL235" s="47">
        <v>80</v>
      </c>
      <c r="BM235" s="54">
        <v>5</v>
      </c>
      <c r="BN235" s="54">
        <v>88</v>
      </c>
      <c r="BO235" s="47">
        <f t="shared" si="210"/>
        <v>5</v>
      </c>
      <c r="BP235" s="47" t="str">
        <f t="shared" si="211"/>
        <v>80_5</v>
      </c>
      <c r="BQ235" s="612">
        <v>9142.6054210434031</v>
      </c>
      <c r="BR235" s="132"/>
      <c r="BS235" s="47">
        <v>80</v>
      </c>
      <c r="BT235" s="54">
        <v>5</v>
      </c>
      <c r="BU235" s="54">
        <v>88</v>
      </c>
      <c r="BV235" s="47">
        <f t="shared" si="212"/>
        <v>5</v>
      </c>
      <c r="BW235" s="47" t="str">
        <f t="shared" si="213"/>
        <v>80_5</v>
      </c>
      <c r="BX235" s="612">
        <v>9234.0314752538379</v>
      </c>
      <c r="BY235" s="612"/>
      <c r="BZ235" s="47">
        <v>80</v>
      </c>
      <c r="CA235" s="54">
        <v>5</v>
      </c>
      <c r="CB235" s="54">
        <v>88</v>
      </c>
      <c r="CC235" s="47">
        <f t="shared" si="214"/>
        <v>5</v>
      </c>
      <c r="CD235" s="47" t="str">
        <f t="shared" si="215"/>
        <v>80_5</v>
      </c>
      <c r="CE235" s="612">
        <v>9441.7971834470482</v>
      </c>
      <c r="CF235" s="132"/>
      <c r="CG235" s="47">
        <v>80</v>
      </c>
      <c r="CH235" s="54">
        <v>5</v>
      </c>
      <c r="CI235" s="54">
        <v>88</v>
      </c>
      <c r="CJ235" s="47">
        <f t="shared" si="216"/>
        <v>5</v>
      </c>
      <c r="CK235" s="47" t="str">
        <f t="shared" si="217"/>
        <v>80_5</v>
      </c>
      <c r="CL235" s="132">
        <f t="shared" si="223"/>
        <v>9142.6054210434031</v>
      </c>
      <c r="CM235" s="132">
        <f t="shared" si="224"/>
        <v>9234.0314752538379</v>
      </c>
      <c r="CN235" s="132">
        <f t="shared" si="220"/>
        <v>9441.7971834470482</v>
      </c>
      <c r="CO235" s="132">
        <f t="shared" si="221"/>
        <v>9205.6322571647215</v>
      </c>
      <c r="CP235" s="42">
        <f t="shared" si="222"/>
        <v>59.010463186953345</v>
      </c>
      <c r="CQ235" s="5"/>
      <c r="CR235" s="5"/>
      <c r="CS235" s="5"/>
      <c r="CT235" s="5"/>
      <c r="CU235" s="5"/>
      <c r="CV235" s="5"/>
      <c r="CW235" s="5"/>
      <c r="CX235" s="5"/>
      <c r="CY235" s="5"/>
      <c r="CZ235" s="5"/>
      <c r="DA235" s="5"/>
      <c r="DB235" s="5"/>
      <c r="DC235" s="5"/>
      <c r="DD235" s="5"/>
      <c r="DE235" s="5"/>
      <c r="DF235" s="5"/>
      <c r="DG235" s="6"/>
    </row>
    <row r="236" spans="1:111" x14ac:dyDescent="0.25">
      <c r="A236" s="47">
        <v>80</v>
      </c>
      <c r="B236" s="54">
        <v>6</v>
      </c>
      <c r="C236" s="54">
        <v>90</v>
      </c>
      <c r="D236" s="47">
        <f t="shared" si="218"/>
        <v>6</v>
      </c>
      <c r="E236" s="47" t="str">
        <f t="shared" si="219"/>
        <v>80_6</v>
      </c>
      <c r="F236" s="54">
        <v>7918</v>
      </c>
      <c r="G236" s="1"/>
      <c r="H236" s="47">
        <v>80</v>
      </c>
      <c r="I236" s="54">
        <v>6</v>
      </c>
      <c r="J236" s="54">
        <v>90</v>
      </c>
      <c r="K236" s="47">
        <f t="shared" si="194"/>
        <v>6</v>
      </c>
      <c r="L236" s="47" t="str">
        <f t="shared" si="195"/>
        <v>80_6</v>
      </c>
      <c r="M236" s="54">
        <v>8156</v>
      </c>
      <c r="N236" s="5"/>
      <c r="O236" s="47">
        <v>80</v>
      </c>
      <c r="P236" s="54">
        <v>6</v>
      </c>
      <c r="Q236" s="54">
        <v>90</v>
      </c>
      <c r="R236" s="47">
        <f t="shared" si="196"/>
        <v>6</v>
      </c>
      <c r="S236" s="47" t="str">
        <f t="shared" si="197"/>
        <v>80_6</v>
      </c>
      <c r="T236" s="54">
        <v>8327</v>
      </c>
      <c r="U236" s="5"/>
      <c r="V236" s="47">
        <v>80</v>
      </c>
      <c r="W236" s="54">
        <v>6</v>
      </c>
      <c r="X236" s="54">
        <v>90</v>
      </c>
      <c r="Y236" s="47">
        <f t="shared" si="198"/>
        <v>6</v>
      </c>
      <c r="Z236" s="47" t="str">
        <f t="shared" si="199"/>
        <v>80_6</v>
      </c>
      <c r="AA236" s="54">
        <v>8327</v>
      </c>
      <c r="AB236" s="5"/>
      <c r="AC236" s="47">
        <v>80</v>
      </c>
      <c r="AD236" s="54">
        <v>6</v>
      </c>
      <c r="AE236" s="54">
        <v>90</v>
      </c>
      <c r="AF236" s="47">
        <f t="shared" si="200"/>
        <v>6</v>
      </c>
      <c r="AG236" s="47" t="str">
        <f t="shared" si="201"/>
        <v>80_6</v>
      </c>
      <c r="AH236" s="54">
        <v>8494</v>
      </c>
      <c r="AI236" s="5"/>
      <c r="AJ236" s="47">
        <v>80</v>
      </c>
      <c r="AK236" s="54">
        <v>6</v>
      </c>
      <c r="AL236" s="54">
        <v>90</v>
      </c>
      <c r="AM236" s="47">
        <f t="shared" si="202"/>
        <v>6</v>
      </c>
      <c r="AN236" s="47" t="str">
        <f t="shared" si="203"/>
        <v>80_6</v>
      </c>
      <c r="AO236" s="54">
        <v>8664</v>
      </c>
      <c r="AP236" s="466"/>
      <c r="AQ236" s="47">
        <v>80</v>
      </c>
      <c r="AR236" s="54">
        <v>6</v>
      </c>
      <c r="AS236" s="54">
        <v>90</v>
      </c>
      <c r="AT236" s="47">
        <f t="shared" si="204"/>
        <v>6</v>
      </c>
      <c r="AU236" s="47" t="str">
        <f t="shared" si="205"/>
        <v>80_6</v>
      </c>
      <c r="AV236" s="54">
        <v>8964</v>
      </c>
      <c r="AW236" s="466"/>
      <c r="AX236" s="47">
        <v>80</v>
      </c>
      <c r="AY236" s="54">
        <v>6</v>
      </c>
      <c r="AZ236" s="54">
        <v>90</v>
      </c>
      <c r="BA236" s="47">
        <f t="shared" si="206"/>
        <v>6</v>
      </c>
      <c r="BB236" s="47" t="str">
        <f t="shared" si="207"/>
        <v>80_6</v>
      </c>
      <c r="BC236" s="54">
        <v>9143</v>
      </c>
      <c r="BD236" s="466"/>
      <c r="BE236" s="47">
        <v>80</v>
      </c>
      <c r="BF236" s="54">
        <v>6</v>
      </c>
      <c r="BG236" s="54">
        <v>90</v>
      </c>
      <c r="BH236" s="47">
        <f t="shared" si="208"/>
        <v>6</v>
      </c>
      <c r="BI236" s="47" t="str">
        <f t="shared" si="209"/>
        <v>80_6</v>
      </c>
      <c r="BJ236" s="132">
        <v>9383</v>
      </c>
      <c r="BK236" s="132"/>
      <c r="BL236" s="47">
        <v>80</v>
      </c>
      <c r="BM236" s="54">
        <v>6</v>
      </c>
      <c r="BN236" s="54">
        <v>90</v>
      </c>
      <c r="BO236" s="47">
        <f t="shared" si="210"/>
        <v>6</v>
      </c>
      <c r="BP236" s="47" t="str">
        <f t="shared" si="211"/>
        <v>80_6</v>
      </c>
      <c r="BQ236" s="612">
        <v>9382.818196762375</v>
      </c>
      <c r="BR236" s="132"/>
      <c r="BS236" s="47">
        <v>80</v>
      </c>
      <c r="BT236" s="54">
        <v>6</v>
      </c>
      <c r="BU236" s="54">
        <v>90</v>
      </c>
      <c r="BV236" s="47">
        <f t="shared" si="212"/>
        <v>6</v>
      </c>
      <c r="BW236" s="47" t="str">
        <f t="shared" si="213"/>
        <v>80_6</v>
      </c>
      <c r="BX236" s="612">
        <v>9476.6463787299981</v>
      </c>
      <c r="BY236" s="612"/>
      <c r="BZ236" s="47">
        <v>80</v>
      </c>
      <c r="CA236" s="54">
        <v>6</v>
      </c>
      <c r="CB236" s="54">
        <v>90</v>
      </c>
      <c r="CC236" s="47">
        <f t="shared" si="214"/>
        <v>6</v>
      </c>
      <c r="CD236" s="47" t="str">
        <f t="shared" si="215"/>
        <v>80_6</v>
      </c>
      <c r="CE236" s="612">
        <v>9689.8709222514226</v>
      </c>
      <c r="CF236" s="132"/>
      <c r="CG236" s="47">
        <v>80</v>
      </c>
      <c r="CH236" s="54">
        <v>6</v>
      </c>
      <c r="CI236" s="54">
        <v>90</v>
      </c>
      <c r="CJ236" s="47">
        <f t="shared" si="216"/>
        <v>6</v>
      </c>
      <c r="CK236" s="47" t="str">
        <f t="shared" si="217"/>
        <v>80_6</v>
      </c>
      <c r="CL236" s="132">
        <f t="shared" si="223"/>
        <v>9382.818196762375</v>
      </c>
      <c r="CM236" s="132">
        <f t="shared" si="224"/>
        <v>9476.6463787299981</v>
      </c>
      <c r="CN236" s="132">
        <f t="shared" si="220"/>
        <v>9689.8709222514226</v>
      </c>
      <c r="CO236" s="132">
        <f t="shared" si="221"/>
        <v>9447.5009997063044</v>
      </c>
      <c r="CP236" s="42">
        <f t="shared" si="222"/>
        <v>60.560903844271181</v>
      </c>
      <c r="CQ236" s="5"/>
      <c r="CR236" s="5"/>
      <c r="CS236" s="5"/>
      <c r="CT236" s="5"/>
      <c r="CU236" s="5"/>
      <c r="CV236" s="5"/>
      <c r="CW236" s="5"/>
      <c r="CX236" s="5"/>
      <c r="CY236" s="5"/>
      <c r="CZ236" s="5"/>
      <c r="DA236" s="5"/>
      <c r="DB236" s="5"/>
      <c r="DC236" s="5"/>
      <c r="DD236" s="5"/>
      <c r="DE236" s="5"/>
      <c r="DF236" s="5"/>
      <c r="DG236" s="6"/>
    </row>
    <row r="237" spans="1:111" x14ac:dyDescent="0.25">
      <c r="A237" s="47">
        <v>80</v>
      </c>
      <c r="B237" s="54">
        <v>7</v>
      </c>
      <c r="C237" s="54">
        <v>92</v>
      </c>
      <c r="D237" s="47">
        <f t="shared" si="218"/>
        <v>7</v>
      </c>
      <c r="E237" s="47" t="str">
        <f t="shared" si="219"/>
        <v>80_7</v>
      </c>
      <c r="F237" s="54">
        <v>8135</v>
      </c>
      <c r="G237" s="1"/>
      <c r="H237" s="47">
        <v>80</v>
      </c>
      <c r="I237" s="54">
        <v>7</v>
      </c>
      <c r="J237" s="54">
        <v>92</v>
      </c>
      <c r="K237" s="47">
        <f t="shared" si="194"/>
        <v>7</v>
      </c>
      <c r="L237" s="47" t="str">
        <f t="shared" si="195"/>
        <v>80_7</v>
      </c>
      <c r="M237" s="54">
        <v>8379</v>
      </c>
      <c r="N237" s="5"/>
      <c r="O237" s="47">
        <v>80</v>
      </c>
      <c r="P237" s="54">
        <v>7</v>
      </c>
      <c r="Q237" s="54">
        <v>92</v>
      </c>
      <c r="R237" s="47">
        <f t="shared" si="196"/>
        <v>7</v>
      </c>
      <c r="S237" s="47" t="str">
        <f t="shared" si="197"/>
        <v>80_7</v>
      </c>
      <c r="T237" s="54">
        <v>8555</v>
      </c>
      <c r="U237" s="5"/>
      <c r="V237" s="47">
        <v>80</v>
      </c>
      <c r="W237" s="54">
        <v>7</v>
      </c>
      <c r="X237" s="54">
        <v>92</v>
      </c>
      <c r="Y237" s="47">
        <f t="shared" si="198"/>
        <v>7</v>
      </c>
      <c r="Z237" s="47" t="str">
        <f t="shared" si="199"/>
        <v>80_7</v>
      </c>
      <c r="AA237" s="54">
        <v>8555</v>
      </c>
      <c r="AB237" s="5"/>
      <c r="AC237" s="47">
        <v>80</v>
      </c>
      <c r="AD237" s="54">
        <v>7</v>
      </c>
      <c r="AE237" s="54">
        <v>92</v>
      </c>
      <c r="AF237" s="47">
        <f t="shared" si="200"/>
        <v>7</v>
      </c>
      <c r="AG237" s="47" t="str">
        <f t="shared" si="201"/>
        <v>80_7</v>
      </c>
      <c r="AH237" s="54">
        <v>8726</v>
      </c>
      <c r="AI237" s="5"/>
      <c r="AJ237" s="47">
        <v>80</v>
      </c>
      <c r="AK237" s="54">
        <v>7</v>
      </c>
      <c r="AL237" s="54">
        <v>92</v>
      </c>
      <c r="AM237" s="47">
        <f t="shared" si="202"/>
        <v>7</v>
      </c>
      <c r="AN237" s="47" t="str">
        <f t="shared" si="203"/>
        <v>80_7</v>
      </c>
      <c r="AO237" s="54">
        <v>8901</v>
      </c>
      <c r="AP237" s="466"/>
      <c r="AQ237" s="47">
        <v>80</v>
      </c>
      <c r="AR237" s="54">
        <v>7</v>
      </c>
      <c r="AS237" s="54">
        <v>92</v>
      </c>
      <c r="AT237" s="47">
        <f t="shared" si="204"/>
        <v>7</v>
      </c>
      <c r="AU237" s="47" t="str">
        <f t="shared" si="205"/>
        <v>80_7</v>
      </c>
      <c r="AV237" s="54">
        <v>9201</v>
      </c>
      <c r="AW237" s="466"/>
      <c r="AX237" s="47">
        <v>80</v>
      </c>
      <c r="AY237" s="54">
        <v>7</v>
      </c>
      <c r="AZ237" s="54">
        <v>92</v>
      </c>
      <c r="BA237" s="47">
        <f t="shared" si="206"/>
        <v>7</v>
      </c>
      <c r="BB237" s="47" t="str">
        <f t="shared" si="207"/>
        <v>80_7</v>
      </c>
      <c r="BC237" s="54">
        <v>9385</v>
      </c>
      <c r="BD237" s="466"/>
      <c r="BE237" s="47">
        <v>80</v>
      </c>
      <c r="BF237" s="54">
        <v>7</v>
      </c>
      <c r="BG237" s="54">
        <v>92</v>
      </c>
      <c r="BH237" s="47">
        <f t="shared" si="208"/>
        <v>7</v>
      </c>
      <c r="BI237" s="47" t="str">
        <f t="shared" si="209"/>
        <v>80_7</v>
      </c>
      <c r="BJ237" s="132">
        <v>9625</v>
      </c>
      <c r="BK237" s="132"/>
      <c r="BL237" s="47">
        <v>80</v>
      </c>
      <c r="BM237" s="54">
        <v>7</v>
      </c>
      <c r="BN237" s="54">
        <v>92</v>
      </c>
      <c r="BO237" s="47">
        <f t="shared" si="210"/>
        <v>7</v>
      </c>
      <c r="BP237" s="47" t="str">
        <f t="shared" si="211"/>
        <v>80_7</v>
      </c>
      <c r="BQ237" s="612">
        <v>9624.7406719526589</v>
      </c>
      <c r="BR237" s="132"/>
      <c r="BS237" s="47">
        <v>80</v>
      </c>
      <c r="BT237" s="54">
        <v>7</v>
      </c>
      <c r="BU237" s="54">
        <v>92</v>
      </c>
      <c r="BV237" s="47">
        <f t="shared" si="212"/>
        <v>7</v>
      </c>
      <c r="BW237" s="47" t="str">
        <f t="shared" si="213"/>
        <v>80_7</v>
      </c>
      <c r="BX237" s="612">
        <v>9720.988078672186</v>
      </c>
      <c r="BY237" s="612"/>
      <c r="BZ237" s="47">
        <v>80</v>
      </c>
      <c r="CA237" s="54">
        <v>7</v>
      </c>
      <c r="CB237" s="54">
        <v>92</v>
      </c>
      <c r="CC237" s="47">
        <f t="shared" si="214"/>
        <v>7</v>
      </c>
      <c r="CD237" s="47" t="str">
        <f t="shared" si="215"/>
        <v>80_7</v>
      </c>
      <c r="CE237" s="612">
        <v>9939.7103104423095</v>
      </c>
      <c r="CF237" s="132"/>
      <c r="CG237" s="47">
        <v>80</v>
      </c>
      <c r="CH237" s="54">
        <v>7</v>
      </c>
      <c r="CI237" s="54">
        <v>92</v>
      </c>
      <c r="CJ237" s="47">
        <f t="shared" si="216"/>
        <v>7</v>
      </c>
      <c r="CK237" s="47" t="str">
        <f t="shared" si="217"/>
        <v>80_7</v>
      </c>
      <c r="CL237" s="132">
        <f t="shared" si="223"/>
        <v>9624.7406719526589</v>
      </c>
      <c r="CM237" s="132">
        <f t="shared" si="224"/>
        <v>9720.988078672186</v>
      </c>
      <c r="CN237" s="132">
        <f t="shared" si="220"/>
        <v>9939.7103104423095</v>
      </c>
      <c r="CO237" s="132">
        <f t="shared" si="221"/>
        <v>9691.0912279599324</v>
      </c>
      <c r="CP237" s="42">
        <f t="shared" si="222"/>
        <v>62.12237966640982</v>
      </c>
      <c r="CQ237" s="5"/>
      <c r="CR237" s="5"/>
      <c r="CS237" s="5"/>
      <c r="CT237" s="5"/>
      <c r="CU237" s="5"/>
      <c r="CV237" s="5"/>
      <c r="CW237" s="5"/>
      <c r="CX237" s="5"/>
      <c r="CY237" s="5"/>
      <c r="CZ237" s="5"/>
      <c r="DA237" s="5"/>
      <c r="DB237" s="5"/>
      <c r="DC237" s="5"/>
      <c r="DD237" s="5"/>
      <c r="DE237" s="5"/>
      <c r="DF237" s="5"/>
      <c r="DG237" s="6"/>
    </row>
    <row r="238" spans="1:111" x14ac:dyDescent="0.25">
      <c r="A238" s="47">
        <v>80</v>
      </c>
      <c r="B238" s="54">
        <v>8</v>
      </c>
      <c r="C238" s="54">
        <v>94</v>
      </c>
      <c r="D238" s="47">
        <f t="shared" si="218"/>
        <v>8</v>
      </c>
      <c r="E238" s="47" t="str">
        <f t="shared" si="219"/>
        <v>80_8</v>
      </c>
      <c r="F238" s="54">
        <v>8353</v>
      </c>
      <c r="G238" s="1"/>
      <c r="H238" s="47">
        <v>80</v>
      </c>
      <c r="I238" s="54">
        <v>8</v>
      </c>
      <c r="J238" s="54">
        <v>94</v>
      </c>
      <c r="K238" s="47">
        <f t="shared" si="194"/>
        <v>8</v>
      </c>
      <c r="L238" s="47" t="str">
        <f t="shared" si="195"/>
        <v>80_8</v>
      </c>
      <c r="M238" s="54">
        <v>8604</v>
      </c>
      <c r="N238" s="5"/>
      <c r="O238" s="47">
        <v>80</v>
      </c>
      <c r="P238" s="54">
        <v>8</v>
      </c>
      <c r="Q238" s="54">
        <v>94</v>
      </c>
      <c r="R238" s="47">
        <f t="shared" si="196"/>
        <v>8</v>
      </c>
      <c r="S238" s="47" t="str">
        <f t="shared" si="197"/>
        <v>80_8</v>
      </c>
      <c r="T238" s="54">
        <v>8785</v>
      </c>
      <c r="U238" s="5"/>
      <c r="V238" s="47">
        <v>80</v>
      </c>
      <c r="W238" s="54">
        <v>8</v>
      </c>
      <c r="X238" s="54">
        <v>94</v>
      </c>
      <c r="Y238" s="47">
        <f t="shared" si="198"/>
        <v>8</v>
      </c>
      <c r="Z238" s="47" t="str">
        <f t="shared" si="199"/>
        <v>80_8</v>
      </c>
      <c r="AA238" s="54">
        <v>8785</v>
      </c>
      <c r="AB238" s="5"/>
      <c r="AC238" s="47">
        <v>80</v>
      </c>
      <c r="AD238" s="54">
        <v>8</v>
      </c>
      <c r="AE238" s="54">
        <v>94</v>
      </c>
      <c r="AF238" s="47">
        <f t="shared" si="200"/>
        <v>8</v>
      </c>
      <c r="AG238" s="47" t="str">
        <f t="shared" si="201"/>
        <v>80_8</v>
      </c>
      <c r="AH238" s="54">
        <v>8960</v>
      </c>
      <c r="AI238" s="5"/>
      <c r="AJ238" s="47">
        <v>80</v>
      </c>
      <c r="AK238" s="54">
        <v>8</v>
      </c>
      <c r="AL238" s="54">
        <v>94</v>
      </c>
      <c r="AM238" s="47">
        <f t="shared" si="202"/>
        <v>8</v>
      </c>
      <c r="AN238" s="47" t="str">
        <f t="shared" si="203"/>
        <v>80_8</v>
      </c>
      <c r="AO238" s="54">
        <v>9140</v>
      </c>
      <c r="AP238" s="466"/>
      <c r="AQ238" s="47">
        <v>80</v>
      </c>
      <c r="AR238" s="54">
        <v>8</v>
      </c>
      <c r="AS238" s="54">
        <v>94</v>
      </c>
      <c r="AT238" s="47">
        <f t="shared" si="204"/>
        <v>8</v>
      </c>
      <c r="AU238" s="47" t="str">
        <f t="shared" si="205"/>
        <v>80_8</v>
      </c>
      <c r="AV238" s="54">
        <v>9440</v>
      </c>
      <c r="AW238" s="466"/>
      <c r="AX238" s="47">
        <v>80</v>
      </c>
      <c r="AY238" s="54">
        <v>8</v>
      </c>
      <c r="AZ238" s="54">
        <v>94</v>
      </c>
      <c r="BA238" s="47">
        <f t="shared" si="206"/>
        <v>8</v>
      </c>
      <c r="BB238" s="47" t="str">
        <f t="shared" si="207"/>
        <v>80_8</v>
      </c>
      <c r="BC238" s="54">
        <v>9628</v>
      </c>
      <c r="BD238" s="466"/>
      <c r="BE238" s="47">
        <v>80</v>
      </c>
      <c r="BF238" s="54">
        <v>8</v>
      </c>
      <c r="BG238" s="54">
        <v>94</v>
      </c>
      <c r="BH238" s="47">
        <f t="shared" si="208"/>
        <v>8</v>
      </c>
      <c r="BI238" s="47" t="str">
        <f t="shared" si="209"/>
        <v>80_8</v>
      </c>
      <c r="BJ238" s="132">
        <v>9868</v>
      </c>
      <c r="BK238" s="132"/>
      <c r="BL238" s="47">
        <v>80</v>
      </c>
      <c r="BM238" s="54">
        <v>8</v>
      </c>
      <c r="BN238" s="54">
        <v>94</v>
      </c>
      <c r="BO238" s="47">
        <f t="shared" si="210"/>
        <v>8</v>
      </c>
      <c r="BP238" s="47" t="str">
        <f t="shared" si="211"/>
        <v>80_8</v>
      </c>
      <c r="BQ238" s="612">
        <v>9868.3728466142493</v>
      </c>
      <c r="BR238" s="132"/>
      <c r="BS238" s="47">
        <v>80</v>
      </c>
      <c r="BT238" s="54">
        <v>8</v>
      </c>
      <c r="BU238" s="54">
        <v>94</v>
      </c>
      <c r="BV238" s="47">
        <f t="shared" si="212"/>
        <v>8</v>
      </c>
      <c r="BW238" s="47" t="str">
        <f t="shared" si="213"/>
        <v>80_8</v>
      </c>
      <c r="BX238" s="612">
        <v>9967.0565750803926</v>
      </c>
      <c r="BY238" s="612"/>
      <c r="BZ238" s="47">
        <v>80</v>
      </c>
      <c r="CA238" s="54">
        <v>8</v>
      </c>
      <c r="CB238" s="54">
        <v>94</v>
      </c>
      <c r="CC238" s="47">
        <f t="shared" si="214"/>
        <v>8</v>
      </c>
      <c r="CD238" s="47" t="str">
        <f t="shared" si="215"/>
        <v>80_8</v>
      </c>
      <c r="CE238" s="612">
        <v>10191.315348019702</v>
      </c>
      <c r="CF238" s="132"/>
      <c r="CG238" s="47">
        <v>80</v>
      </c>
      <c r="CH238" s="54">
        <v>8</v>
      </c>
      <c r="CI238" s="54">
        <v>94</v>
      </c>
      <c r="CJ238" s="47">
        <f t="shared" si="216"/>
        <v>8</v>
      </c>
      <c r="CK238" s="47" t="str">
        <f t="shared" si="217"/>
        <v>80_8</v>
      </c>
      <c r="CL238" s="132">
        <f t="shared" si="223"/>
        <v>9868.3728466142493</v>
      </c>
      <c r="CM238" s="132">
        <f t="shared" si="224"/>
        <v>9967.0565750803926</v>
      </c>
      <c r="CN238" s="132">
        <f t="shared" si="220"/>
        <v>10191.315348019702</v>
      </c>
      <c r="CO238" s="132">
        <f t="shared" si="221"/>
        <v>9936.4029419255967</v>
      </c>
      <c r="CP238" s="42">
        <f t="shared" si="222"/>
        <v>63.694890653369207</v>
      </c>
      <c r="CQ238" s="5"/>
      <c r="CR238" s="5"/>
      <c r="CS238" s="5"/>
      <c r="CT238" s="5"/>
      <c r="CU238" s="5"/>
      <c r="CV238" s="5"/>
      <c r="CW238" s="5"/>
      <c r="CX238" s="5"/>
      <c r="CY238" s="5"/>
      <c r="CZ238" s="5"/>
      <c r="DA238" s="5"/>
      <c r="DB238" s="5"/>
      <c r="DC238" s="5"/>
      <c r="DD238" s="5"/>
      <c r="DE238" s="5"/>
      <c r="DF238" s="5"/>
      <c r="DG238" s="6"/>
    </row>
    <row r="239" spans="1:111" x14ac:dyDescent="0.25">
      <c r="A239" s="47">
        <v>80</v>
      </c>
      <c r="B239" s="54">
        <v>9</v>
      </c>
      <c r="C239" s="54">
        <v>95</v>
      </c>
      <c r="D239" s="47">
        <f t="shared" si="218"/>
        <v>9</v>
      </c>
      <c r="E239" s="47" t="str">
        <f t="shared" si="219"/>
        <v>80_9</v>
      </c>
      <c r="F239" s="54">
        <v>8462</v>
      </c>
      <c r="G239" s="1"/>
      <c r="H239" s="47">
        <v>80</v>
      </c>
      <c r="I239" s="54">
        <v>9</v>
      </c>
      <c r="J239" s="54">
        <v>95</v>
      </c>
      <c r="K239" s="47">
        <f t="shared" si="194"/>
        <v>9</v>
      </c>
      <c r="L239" s="47" t="str">
        <f t="shared" si="195"/>
        <v>80_9</v>
      </c>
      <c r="M239" s="54">
        <v>8716</v>
      </c>
      <c r="N239" s="5"/>
      <c r="O239" s="47">
        <v>80</v>
      </c>
      <c r="P239" s="54">
        <v>9</v>
      </c>
      <c r="Q239" s="54">
        <v>95</v>
      </c>
      <c r="R239" s="47">
        <f t="shared" si="196"/>
        <v>9</v>
      </c>
      <c r="S239" s="47" t="str">
        <f t="shared" si="197"/>
        <v>80_9</v>
      </c>
      <c r="T239" s="54">
        <v>8899</v>
      </c>
      <c r="U239" s="5"/>
      <c r="V239" s="47">
        <v>80</v>
      </c>
      <c r="W239" s="54">
        <v>9</v>
      </c>
      <c r="X239" s="54">
        <v>95</v>
      </c>
      <c r="Y239" s="47">
        <f t="shared" si="198"/>
        <v>9</v>
      </c>
      <c r="Z239" s="47" t="str">
        <f t="shared" si="199"/>
        <v>80_9</v>
      </c>
      <c r="AA239" s="54">
        <v>8899</v>
      </c>
      <c r="AB239" s="5"/>
      <c r="AC239" s="47">
        <v>80</v>
      </c>
      <c r="AD239" s="54">
        <v>9</v>
      </c>
      <c r="AE239" s="54">
        <v>95</v>
      </c>
      <c r="AF239" s="47">
        <f t="shared" si="200"/>
        <v>9</v>
      </c>
      <c r="AG239" s="47" t="str">
        <f t="shared" si="201"/>
        <v>80_9</v>
      </c>
      <c r="AH239" s="54">
        <v>9077</v>
      </c>
      <c r="AI239" s="5"/>
      <c r="AJ239" s="47">
        <v>80</v>
      </c>
      <c r="AK239" s="54">
        <v>9</v>
      </c>
      <c r="AL239" s="54">
        <v>95</v>
      </c>
      <c r="AM239" s="47">
        <f t="shared" si="202"/>
        <v>9</v>
      </c>
      <c r="AN239" s="47" t="str">
        <f t="shared" si="203"/>
        <v>80_9</v>
      </c>
      <c r="AO239" s="54">
        <v>9259</v>
      </c>
      <c r="AP239" s="466"/>
      <c r="AQ239" s="47">
        <v>80</v>
      </c>
      <c r="AR239" s="54">
        <v>9</v>
      </c>
      <c r="AS239" s="54">
        <v>95</v>
      </c>
      <c r="AT239" s="47">
        <f t="shared" si="204"/>
        <v>9</v>
      </c>
      <c r="AU239" s="47" t="str">
        <f t="shared" si="205"/>
        <v>80_9</v>
      </c>
      <c r="AV239" s="54">
        <v>9559</v>
      </c>
      <c r="AW239" s="466"/>
      <c r="AX239" s="47">
        <v>80</v>
      </c>
      <c r="AY239" s="54">
        <v>9</v>
      </c>
      <c r="AZ239" s="54">
        <v>95</v>
      </c>
      <c r="BA239" s="47">
        <f t="shared" si="206"/>
        <v>9</v>
      </c>
      <c r="BB239" s="47" t="str">
        <f t="shared" si="207"/>
        <v>80_9</v>
      </c>
      <c r="BC239" s="54">
        <v>9750</v>
      </c>
      <c r="BD239" s="466"/>
      <c r="BE239" s="47">
        <v>80</v>
      </c>
      <c r="BF239" s="54">
        <v>9</v>
      </c>
      <c r="BG239" s="54">
        <v>95</v>
      </c>
      <c r="BH239" s="47">
        <f t="shared" si="208"/>
        <v>9</v>
      </c>
      <c r="BI239" s="47" t="str">
        <f t="shared" si="209"/>
        <v>80_9</v>
      </c>
      <c r="BJ239" s="132">
        <v>9990</v>
      </c>
      <c r="BK239" s="132"/>
      <c r="BL239" s="47">
        <v>80</v>
      </c>
      <c r="BM239" s="54">
        <v>9</v>
      </c>
      <c r="BN239" s="54">
        <v>95</v>
      </c>
      <c r="BO239" s="47">
        <f t="shared" si="210"/>
        <v>9</v>
      </c>
      <c r="BP239" s="47" t="str">
        <f t="shared" si="211"/>
        <v>80_9</v>
      </c>
      <c r="BQ239" s="612">
        <v>9989.7615090772215</v>
      </c>
      <c r="BR239" s="132"/>
      <c r="BS239" s="47">
        <v>80</v>
      </c>
      <c r="BT239" s="54">
        <v>9</v>
      </c>
      <c r="BU239" s="54">
        <v>95</v>
      </c>
      <c r="BV239" s="47">
        <f t="shared" si="212"/>
        <v>9</v>
      </c>
      <c r="BW239" s="47" t="str">
        <f t="shared" si="213"/>
        <v>80_9</v>
      </c>
      <c r="BX239" s="612">
        <v>10089.659124167994</v>
      </c>
      <c r="BY239" s="612"/>
      <c r="BZ239" s="47">
        <v>80</v>
      </c>
      <c r="CA239" s="54">
        <v>9</v>
      </c>
      <c r="CB239" s="54">
        <v>95</v>
      </c>
      <c r="CC239" s="47">
        <f t="shared" si="214"/>
        <v>9</v>
      </c>
      <c r="CD239" s="47" t="str">
        <f t="shared" si="215"/>
        <v>80_9</v>
      </c>
      <c r="CE239" s="612">
        <v>10316.676454461774</v>
      </c>
      <c r="CF239" s="132"/>
      <c r="CG239" s="47">
        <v>80</v>
      </c>
      <c r="CH239" s="54">
        <v>9</v>
      </c>
      <c r="CI239" s="54">
        <v>95</v>
      </c>
      <c r="CJ239" s="47">
        <f t="shared" si="216"/>
        <v>9</v>
      </c>
      <c r="CK239" s="47" t="str">
        <f t="shared" si="217"/>
        <v>80_9</v>
      </c>
      <c r="CL239" s="132">
        <f t="shared" si="223"/>
        <v>9989.7615090772215</v>
      </c>
      <c r="CM239" s="132">
        <f t="shared" si="224"/>
        <v>10089.659124167994</v>
      </c>
      <c r="CN239" s="132">
        <f t="shared" si="220"/>
        <v>10316.676454461774</v>
      </c>
      <c r="CO239" s="132">
        <f t="shared" si="221"/>
        <v>10058.628427480422</v>
      </c>
      <c r="CP239" s="42">
        <f t="shared" si="222"/>
        <v>64.478387355643733</v>
      </c>
      <c r="CQ239" s="5"/>
      <c r="CR239" s="5"/>
      <c r="CS239" s="5"/>
      <c r="CT239" s="5"/>
      <c r="CU239" s="5"/>
      <c r="CV239" s="5"/>
      <c r="CW239" s="5"/>
      <c r="CX239" s="5"/>
      <c r="CY239" s="5"/>
      <c r="CZ239" s="5"/>
      <c r="DA239" s="5"/>
      <c r="DB239" s="5"/>
      <c r="DC239" s="5"/>
      <c r="DD239" s="5"/>
      <c r="DE239" s="5"/>
      <c r="DF239" s="5"/>
      <c r="DG239" s="6"/>
    </row>
    <row r="240" spans="1:111" x14ac:dyDescent="0.25">
      <c r="A240" s="47">
        <v>80</v>
      </c>
      <c r="B240" s="54">
        <v>10</v>
      </c>
      <c r="C240" s="54">
        <v>96</v>
      </c>
      <c r="D240" s="47">
        <f t="shared" si="218"/>
        <v>10</v>
      </c>
      <c r="E240" s="47" t="str">
        <f t="shared" si="219"/>
        <v>80_10</v>
      </c>
      <c r="F240" s="54">
        <v>8572</v>
      </c>
      <c r="G240" s="1"/>
      <c r="H240" s="47">
        <v>80</v>
      </c>
      <c r="I240" s="54">
        <v>10</v>
      </c>
      <c r="J240" s="54">
        <v>96</v>
      </c>
      <c r="K240" s="47">
        <f t="shared" si="194"/>
        <v>10</v>
      </c>
      <c r="L240" s="47" t="str">
        <f t="shared" si="195"/>
        <v>80_10</v>
      </c>
      <c r="M240" s="54">
        <v>8829</v>
      </c>
      <c r="N240" s="75"/>
      <c r="O240" s="47">
        <v>80</v>
      </c>
      <c r="P240" s="54">
        <v>10</v>
      </c>
      <c r="Q240" s="54">
        <v>96</v>
      </c>
      <c r="R240" s="47">
        <f t="shared" si="196"/>
        <v>10</v>
      </c>
      <c r="S240" s="47" t="str">
        <f t="shared" si="197"/>
        <v>80_10</v>
      </c>
      <c r="T240" s="54">
        <v>9014</v>
      </c>
      <c r="U240" s="5"/>
      <c r="V240" s="47">
        <v>80</v>
      </c>
      <c r="W240" s="54">
        <v>10</v>
      </c>
      <c r="X240" s="54">
        <v>96</v>
      </c>
      <c r="Y240" s="47">
        <f t="shared" si="198"/>
        <v>10</v>
      </c>
      <c r="Z240" s="47" t="str">
        <f t="shared" si="199"/>
        <v>80_10</v>
      </c>
      <c r="AA240" s="54">
        <v>9014</v>
      </c>
      <c r="AB240" s="5"/>
      <c r="AC240" s="47">
        <v>80</v>
      </c>
      <c r="AD240" s="54">
        <v>10</v>
      </c>
      <c r="AE240" s="54">
        <v>96</v>
      </c>
      <c r="AF240" s="47">
        <f t="shared" si="200"/>
        <v>10</v>
      </c>
      <c r="AG240" s="47" t="str">
        <f t="shared" si="201"/>
        <v>80_10</v>
      </c>
      <c r="AH240" s="54">
        <v>9195</v>
      </c>
      <c r="AI240" s="75"/>
      <c r="AJ240" s="47">
        <v>80</v>
      </c>
      <c r="AK240" s="54">
        <v>10</v>
      </c>
      <c r="AL240" s="54">
        <v>96</v>
      </c>
      <c r="AM240" s="47">
        <f t="shared" si="202"/>
        <v>10</v>
      </c>
      <c r="AN240" s="47" t="str">
        <f t="shared" si="203"/>
        <v>80_10</v>
      </c>
      <c r="AO240" s="54">
        <v>9378</v>
      </c>
      <c r="AP240" s="466"/>
      <c r="AQ240" s="47">
        <v>80</v>
      </c>
      <c r="AR240" s="54">
        <v>10</v>
      </c>
      <c r="AS240" s="54">
        <v>96</v>
      </c>
      <c r="AT240" s="47">
        <f t="shared" si="204"/>
        <v>10</v>
      </c>
      <c r="AU240" s="47" t="str">
        <f t="shared" si="205"/>
        <v>80_10</v>
      </c>
      <c r="AV240" s="54">
        <v>9678</v>
      </c>
      <c r="AW240" s="466"/>
      <c r="AX240" s="47">
        <v>80</v>
      </c>
      <c r="AY240" s="54">
        <v>10</v>
      </c>
      <c r="AZ240" s="54">
        <v>96</v>
      </c>
      <c r="BA240" s="47">
        <f t="shared" si="206"/>
        <v>10</v>
      </c>
      <c r="BB240" s="47" t="str">
        <f t="shared" si="207"/>
        <v>80_10</v>
      </c>
      <c r="BC240" s="54">
        <v>9872</v>
      </c>
      <c r="BD240" s="466"/>
      <c r="BE240" s="47">
        <v>80</v>
      </c>
      <c r="BF240" s="54">
        <v>10</v>
      </c>
      <c r="BG240" s="54">
        <v>96</v>
      </c>
      <c r="BH240" s="47">
        <f t="shared" si="208"/>
        <v>10</v>
      </c>
      <c r="BI240" s="47" t="str">
        <f t="shared" si="209"/>
        <v>80_10</v>
      </c>
      <c r="BJ240" s="132">
        <v>10112</v>
      </c>
      <c r="BK240" s="132"/>
      <c r="BL240" s="47">
        <v>80</v>
      </c>
      <c r="BM240" s="54">
        <v>10</v>
      </c>
      <c r="BN240" s="54">
        <v>96</v>
      </c>
      <c r="BO240" s="47">
        <f t="shared" si="210"/>
        <v>10</v>
      </c>
      <c r="BP240" s="47" t="str">
        <f t="shared" si="211"/>
        <v>80_10</v>
      </c>
      <c r="BQ240" s="612">
        <v>10112.00502127584</v>
      </c>
      <c r="BR240" s="132"/>
      <c r="BS240" s="47">
        <v>80</v>
      </c>
      <c r="BT240" s="54">
        <v>10</v>
      </c>
      <c r="BU240" s="54">
        <v>96</v>
      </c>
      <c r="BV240" s="47">
        <f t="shared" si="212"/>
        <v>10</v>
      </c>
      <c r="BW240" s="47" t="str">
        <f t="shared" si="213"/>
        <v>80_10</v>
      </c>
      <c r="BX240" s="612">
        <v>10213.125071488597</v>
      </c>
      <c r="BY240" s="612"/>
      <c r="BZ240" s="47">
        <v>80</v>
      </c>
      <c r="CA240" s="54">
        <v>10</v>
      </c>
      <c r="CB240" s="54">
        <v>96</v>
      </c>
      <c r="CC240" s="47">
        <f t="shared" si="214"/>
        <v>10</v>
      </c>
      <c r="CD240" s="47" t="str">
        <f t="shared" si="215"/>
        <v>80_10</v>
      </c>
      <c r="CE240" s="612">
        <v>10442.92038559709</v>
      </c>
      <c r="CF240" s="132"/>
      <c r="CG240" s="47">
        <v>80</v>
      </c>
      <c r="CH240" s="54">
        <v>10</v>
      </c>
      <c r="CI240" s="54">
        <v>96</v>
      </c>
      <c r="CJ240" s="47">
        <f t="shared" si="216"/>
        <v>10</v>
      </c>
      <c r="CK240" s="47" t="str">
        <f t="shared" si="217"/>
        <v>80_10</v>
      </c>
      <c r="CL240" s="132">
        <f t="shared" si="223"/>
        <v>10112.00502127584</v>
      </c>
      <c r="CM240" s="132">
        <f t="shared" si="224"/>
        <v>10213.125071488597</v>
      </c>
      <c r="CN240" s="132">
        <f t="shared" si="220"/>
        <v>10442.92038559709</v>
      </c>
      <c r="CO240" s="132">
        <f t="shared" si="221"/>
        <v>10181.714655891259</v>
      </c>
      <c r="CP240" s="42">
        <f t="shared" si="222"/>
        <v>65.267401640328586</v>
      </c>
      <c r="CQ240" s="5"/>
      <c r="CR240" s="5"/>
      <c r="CS240" s="5"/>
      <c r="CT240" s="5"/>
      <c r="CU240" s="5"/>
      <c r="CV240" s="5"/>
      <c r="CW240" s="5"/>
      <c r="CX240" s="5"/>
      <c r="CY240" s="5"/>
      <c r="CZ240" s="5"/>
      <c r="DA240" s="5"/>
      <c r="DB240" s="5"/>
      <c r="DC240" s="5"/>
      <c r="DD240" s="5"/>
      <c r="DE240" s="5"/>
      <c r="DF240" s="5"/>
      <c r="DG240" s="6"/>
    </row>
    <row r="241" spans="1:111" x14ac:dyDescent="0.25">
      <c r="A241" s="47">
        <v>80</v>
      </c>
      <c r="B241" s="54">
        <v>11</v>
      </c>
      <c r="C241" s="54">
        <v>97</v>
      </c>
      <c r="D241" s="47">
        <f t="shared" si="218"/>
        <v>11</v>
      </c>
      <c r="E241" s="47" t="str">
        <f t="shared" si="219"/>
        <v>80_11</v>
      </c>
      <c r="F241" s="54">
        <v>8680</v>
      </c>
      <c r="G241" s="1"/>
      <c r="H241" s="47">
        <v>80</v>
      </c>
      <c r="I241" s="54">
        <v>11</v>
      </c>
      <c r="J241" s="54">
        <v>97</v>
      </c>
      <c r="K241" s="47">
        <f t="shared" si="194"/>
        <v>11</v>
      </c>
      <c r="L241" s="47" t="str">
        <f t="shared" si="195"/>
        <v>80_11</v>
      </c>
      <c r="M241" s="54">
        <v>8941</v>
      </c>
      <c r="N241" s="75"/>
      <c r="O241" s="47">
        <v>80</v>
      </c>
      <c r="P241" s="54">
        <v>11</v>
      </c>
      <c r="Q241" s="54">
        <v>97</v>
      </c>
      <c r="R241" s="47">
        <f t="shared" si="196"/>
        <v>11</v>
      </c>
      <c r="S241" s="47" t="str">
        <f t="shared" si="197"/>
        <v>80_11</v>
      </c>
      <c r="T241" s="54">
        <v>9129</v>
      </c>
      <c r="U241" s="5"/>
      <c r="V241" s="47">
        <v>80</v>
      </c>
      <c r="W241" s="54">
        <v>11</v>
      </c>
      <c r="X241" s="54">
        <v>97</v>
      </c>
      <c r="Y241" s="47">
        <f t="shared" si="198"/>
        <v>11</v>
      </c>
      <c r="Z241" s="47" t="str">
        <f t="shared" si="199"/>
        <v>80_11</v>
      </c>
      <c r="AA241" s="54">
        <v>9129</v>
      </c>
      <c r="AB241" s="5"/>
      <c r="AC241" s="47">
        <v>80</v>
      </c>
      <c r="AD241" s="54">
        <v>11</v>
      </c>
      <c r="AE241" s="54">
        <v>97</v>
      </c>
      <c r="AF241" s="47">
        <f t="shared" si="200"/>
        <v>11</v>
      </c>
      <c r="AG241" s="47" t="str">
        <f t="shared" si="201"/>
        <v>80_11</v>
      </c>
      <c r="AH241" s="54">
        <v>9311</v>
      </c>
      <c r="AI241" s="75"/>
      <c r="AJ241" s="47">
        <v>80</v>
      </c>
      <c r="AK241" s="54">
        <v>11</v>
      </c>
      <c r="AL241" s="54">
        <v>97</v>
      </c>
      <c r="AM241" s="47">
        <f t="shared" si="202"/>
        <v>11</v>
      </c>
      <c r="AN241" s="47" t="str">
        <f t="shared" si="203"/>
        <v>80_11</v>
      </c>
      <c r="AO241" s="54">
        <v>9497</v>
      </c>
      <c r="AP241" s="466"/>
      <c r="AQ241" s="47">
        <v>80</v>
      </c>
      <c r="AR241" s="54">
        <v>11</v>
      </c>
      <c r="AS241" s="54">
        <v>97</v>
      </c>
      <c r="AT241" s="47">
        <f t="shared" si="204"/>
        <v>11</v>
      </c>
      <c r="AU241" s="47" t="str">
        <f t="shared" si="205"/>
        <v>80_11</v>
      </c>
      <c r="AV241" s="54">
        <v>9797</v>
      </c>
      <c r="AW241" s="466"/>
      <c r="AX241" s="47">
        <v>80</v>
      </c>
      <c r="AY241" s="54">
        <v>11</v>
      </c>
      <c r="AZ241" s="54">
        <v>97</v>
      </c>
      <c r="BA241" s="47">
        <f t="shared" si="206"/>
        <v>11</v>
      </c>
      <c r="BB241" s="47" t="str">
        <f t="shared" si="207"/>
        <v>80_11</v>
      </c>
      <c r="BC241" s="54">
        <v>9993</v>
      </c>
      <c r="BD241" s="466"/>
      <c r="BE241" s="47">
        <v>80</v>
      </c>
      <c r="BF241" s="54">
        <v>11</v>
      </c>
      <c r="BG241" s="54">
        <v>97</v>
      </c>
      <c r="BH241" s="47">
        <f t="shared" si="208"/>
        <v>11</v>
      </c>
      <c r="BI241" s="47" t="str">
        <f t="shared" si="209"/>
        <v>80_11</v>
      </c>
      <c r="BJ241" s="132">
        <v>10233</v>
      </c>
      <c r="BK241" s="132"/>
      <c r="BL241" s="47">
        <v>80</v>
      </c>
      <c r="BM241" s="54">
        <v>11</v>
      </c>
      <c r="BN241" s="54">
        <v>97</v>
      </c>
      <c r="BO241" s="47">
        <f t="shared" si="210"/>
        <v>11</v>
      </c>
      <c r="BP241" s="47" t="str">
        <f t="shared" si="211"/>
        <v>80_11</v>
      </c>
      <c r="BQ241" s="612">
        <v>10233.393683738806</v>
      </c>
      <c r="BR241" s="132"/>
      <c r="BS241" s="47">
        <v>80</v>
      </c>
      <c r="BT241" s="54">
        <v>11</v>
      </c>
      <c r="BU241" s="54">
        <v>97</v>
      </c>
      <c r="BV241" s="47">
        <f t="shared" si="212"/>
        <v>11</v>
      </c>
      <c r="BW241" s="47" t="str">
        <f t="shared" si="213"/>
        <v>80_11</v>
      </c>
      <c r="BX241" s="612">
        <v>10335.727620576195</v>
      </c>
      <c r="BY241" s="612"/>
      <c r="BZ241" s="47">
        <v>80</v>
      </c>
      <c r="CA241" s="54">
        <v>11</v>
      </c>
      <c r="CB241" s="54">
        <v>97</v>
      </c>
      <c r="CC241" s="47">
        <f t="shared" si="214"/>
        <v>11</v>
      </c>
      <c r="CD241" s="47" t="str">
        <f t="shared" si="215"/>
        <v>80_11</v>
      </c>
      <c r="CE241" s="612">
        <v>10568.281492039159</v>
      </c>
      <c r="CF241" s="132"/>
      <c r="CG241" s="47">
        <v>80</v>
      </c>
      <c r="CH241" s="54">
        <v>11</v>
      </c>
      <c r="CI241" s="54">
        <v>97</v>
      </c>
      <c r="CJ241" s="47">
        <f t="shared" si="216"/>
        <v>11</v>
      </c>
      <c r="CK241" s="47" t="str">
        <f t="shared" si="217"/>
        <v>80_11</v>
      </c>
      <c r="CL241" s="132">
        <f t="shared" si="223"/>
        <v>10233.393683738806</v>
      </c>
      <c r="CM241" s="132">
        <f t="shared" si="224"/>
        <v>10335.727620576195</v>
      </c>
      <c r="CN241" s="132">
        <f t="shared" si="220"/>
        <v>10568.281492039159</v>
      </c>
      <c r="CO241" s="132">
        <f t="shared" si="221"/>
        <v>10303.940141446083</v>
      </c>
      <c r="CP241" s="42">
        <f t="shared" si="222"/>
        <v>66.050898342603091</v>
      </c>
      <c r="CQ241" s="5"/>
      <c r="CR241" s="5"/>
      <c r="CS241" s="5"/>
      <c r="CT241" s="5"/>
      <c r="CU241" s="5"/>
      <c r="CV241" s="5"/>
      <c r="CW241" s="5"/>
      <c r="CX241" s="5"/>
      <c r="CY241" s="5"/>
      <c r="CZ241" s="5"/>
      <c r="DA241" s="5"/>
      <c r="DB241" s="5"/>
      <c r="DC241" s="5"/>
      <c r="DD241" s="5"/>
      <c r="DE241" s="5"/>
      <c r="DF241" s="5"/>
      <c r="DG241" s="6"/>
    </row>
    <row r="242" spans="1:111" x14ac:dyDescent="0.25">
      <c r="A242" s="47">
        <v>80</v>
      </c>
      <c r="B242" s="54">
        <v>12</v>
      </c>
      <c r="C242" s="54">
        <v>98</v>
      </c>
      <c r="D242" s="47">
        <f t="shared" si="218"/>
        <v>12</v>
      </c>
      <c r="E242" s="47" t="str">
        <f t="shared" si="219"/>
        <v>80_12</v>
      </c>
      <c r="F242" s="54">
        <v>8788</v>
      </c>
      <c r="G242" s="1"/>
      <c r="H242" s="47">
        <v>80</v>
      </c>
      <c r="I242" s="54">
        <v>12</v>
      </c>
      <c r="J242" s="54">
        <v>98</v>
      </c>
      <c r="K242" s="47">
        <f t="shared" si="194"/>
        <v>12</v>
      </c>
      <c r="L242" s="47" t="str">
        <f t="shared" si="195"/>
        <v>80_12</v>
      </c>
      <c r="M242" s="54">
        <v>9052</v>
      </c>
      <c r="N242" s="75"/>
      <c r="O242" s="47">
        <v>80</v>
      </c>
      <c r="P242" s="54">
        <v>12</v>
      </c>
      <c r="Q242" s="54">
        <v>98</v>
      </c>
      <c r="R242" s="47">
        <f t="shared" si="196"/>
        <v>12</v>
      </c>
      <c r="S242" s="47" t="str">
        <f t="shared" si="197"/>
        <v>80_12</v>
      </c>
      <c r="T242" s="54">
        <v>9242</v>
      </c>
      <c r="U242" s="5"/>
      <c r="V242" s="47">
        <v>80</v>
      </c>
      <c r="W242" s="54">
        <v>12</v>
      </c>
      <c r="X242" s="54">
        <v>98</v>
      </c>
      <c r="Y242" s="47">
        <f t="shared" si="198"/>
        <v>12</v>
      </c>
      <c r="Z242" s="47" t="str">
        <f t="shared" si="199"/>
        <v>80_12</v>
      </c>
      <c r="AA242" s="54">
        <v>9242</v>
      </c>
      <c r="AB242" s="5"/>
      <c r="AC242" s="47">
        <v>80</v>
      </c>
      <c r="AD242" s="54">
        <v>12</v>
      </c>
      <c r="AE242" s="54">
        <v>98</v>
      </c>
      <c r="AF242" s="47">
        <f t="shared" si="200"/>
        <v>12</v>
      </c>
      <c r="AG242" s="47" t="str">
        <f t="shared" si="201"/>
        <v>80_12</v>
      </c>
      <c r="AH242" s="54">
        <v>9427</v>
      </c>
      <c r="AI242" s="75"/>
      <c r="AJ242" s="47">
        <v>80</v>
      </c>
      <c r="AK242" s="54">
        <v>12</v>
      </c>
      <c r="AL242" s="54">
        <v>98</v>
      </c>
      <c r="AM242" s="47">
        <f t="shared" si="202"/>
        <v>12</v>
      </c>
      <c r="AN242" s="47" t="str">
        <f t="shared" si="203"/>
        <v>80_12</v>
      </c>
      <c r="AO242" s="54">
        <v>9616</v>
      </c>
      <c r="AP242" s="466"/>
      <c r="AQ242" s="47">
        <v>80</v>
      </c>
      <c r="AR242" s="54">
        <v>12</v>
      </c>
      <c r="AS242" s="54">
        <v>98</v>
      </c>
      <c r="AT242" s="47">
        <f t="shared" si="204"/>
        <v>12</v>
      </c>
      <c r="AU242" s="47" t="str">
        <f t="shared" si="205"/>
        <v>80_12</v>
      </c>
      <c r="AV242" s="54">
        <v>9916</v>
      </c>
      <c r="AW242" s="466"/>
      <c r="AX242" s="47">
        <v>80</v>
      </c>
      <c r="AY242" s="54">
        <v>12</v>
      </c>
      <c r="AZ242" s="54">
        <v>98</v>
      </c>
      <c r="BA242" s="47">
        <f t="shared" si="206"/>
        <v>12</v>
      </c>
      <c r="BB242" s="47" t="str">
        <f t="shared" si="207"/>
        <v>80_12</v>
      </c>
      <c r="BC242" s="54">
        <v>10114</v>
      </c>
      <c r="BD242" s="466"/>
      <c r="BE242" s="47">
        <v>80</v>
      </c>
      <c r="BF242" s="54">
        <v>12</v>
      </c>
      <c r="BG242" s="54">
        <v>98</v>
      </c>
      <c r="BH242" s="47">
        <f t="shared" si="208"/>
        <v>12</v>
      </c>
      <c r="BI242" s="47" t="str">
        <f t="shared" si="209"/>
        <v>80_12</v>
      </c>
      <c r="BJ242" s="132">
        <v>10354</v>
      </c>
      <c r="BK242" s="132"/>
      <c r="BL242" s="47">
        <v>80</v>
      </c>
      <c r="BM242" s="54">
        <v>12</v>
      </c>
      <c r="BN242" s="54">
        <v>98</v>
      </c>
      <c r="BO242" s="47">
        <f t="shared" si="210"/>
        <v>12</v>
      </c>
      <c r="BP242" s="47" t="str">
        <f t="shared" si="211"/>
        <v>80_12</v>
      </c>
      <c r="BQ242" s="612">
        <v>10353.927496466125</v>
      </c>
      <c r="BR242" s="132"/>
      <c r="BS242" s="47">
        <v>80</v>
      </c>
      <c r="BT242" s="54">
        <v>12</v>
      </c>
      <c r="BU242" s="54">
        <v>98</v>
      </c>
      <c r="BV242" s="47">
        <f t="shared" si="212"/>
        <v>12</v>
      </c>
      <c r="BW242" s="47" t="str">
        <f t="shared" si="213"/>
        <v>80_12</v>
      </c>
      <c r="BX242" s="612">
        <v>10457.466771430787</v>
      </c>
      <c r="BY242" s="612"/>
      <c r="BZ242" s="47">
        <v>80</v>
      </c>
      <c r="CA242" s="54">
        <v>12</v>
      </c>
      <c r="CB242" s="54">
        <v>98</v>
      </c>
      <c r="CC242" s="47">
        <f t="shared" si="214"/>
        <v>12</v>
      </c>
      <c r="CD242" s="47" t="str">
        <f t="shared" si="215"/>
        <v>80_12</v>
      </c>
      <c r="CE242" s="612">
        <v>10692.759773787979</v>
      </c>
      <c r="CF242" s="132"/>
      <c r="CG242" s="47">
        <v>80</v>
      </c>
      <c r="CH242" s="54">
        <v>12</v>
      </c>
      <c r="CI242" s="54">
        <v>98</v>
      </c>
      <c r="CJ242" s="47">
        <f t="shared" si="216"/>
        <v>12</v>
      </c>
      <c r="CK242" s="47" t="str">
        <f t="shared" si="217"/>
        <v>80_12</v>
      </c>
      <c r="CL242" s="132">
        <f t="shared" si="223"/>
        <v>10353.927496466125</v>
      </c>
      <c r="CM242" s="132">
        <f t="shared" si="224"/>
        <v>10457.466771430787</v>
      </c>
      <c r="CN242" s="132">
        <f t="shared" si="220"/>
        <v>10692.759773787979</v>
      </c>
      <c r="CO242" s="132">
        <f t="shared" si="221"/>
        <v>10425.304884144889</v>
      </c>
      <c r="CP242" s="42">
        <f t="shared" si="222"/>
        <v>66.828877462467233</v>
      </c>
      <c r="CQ242" s="5"/>
      <c r="CR242" s="5"/>
      <c r="CS242" s="5"/>
      <c r="CT242" s="5"/>
      <c r="CU242" s="5"/>
      <c r="CV242" s="5"/>
      <c r="CW242" s="5"/>
      <c r="CX242" s="5"/>
      <c r="CY242" s="5"/>
      <c r="CZ242" s="5"/>
      <c r="DA242" s="5"/>
      <c r="DB242" s="5"/>
      <c r="DC242" s="5"/>
      <c r="DD242" s="5"/>
      <c r="DE242" s="5"/>
      <c r="DF242" s="5"/>
      <c r="DG242" s="6"/>
    </row>
    <row r="243" spans="1:111" x14ac:dyDescent="0.25">
      <c r="A243" s="47">
        <v>80</v>
      </c>
      <c r="B243" s="54">
        <v>13</v>
      </c>
      <c r="C243" s="54">
        <v>99</v>
      </c>
      <c r="D243" s="47">
        <f t="shared" si="218"/>
        <v>13</v>
      </c>
      <c r="E243" s="47" t="str">
        <f t="shared" si="219"/>
        <v>80_13</v>
      </c>
      <c r="F243" s="54">
        <v>8899</v>
      </c>
      <c r="G243" s="1"/>
      <c r="H243" s="47">
        <v>80</v>
      </c>
      <c r="I243" s="54">
        <v>13</v>
      </c>
      <c r="J243" s="54">
        <v>99</v>
      </c>
      <c r="K243" s="47">
        <f t="shared" si="194"/>
        <v>13</v>
      </c>
      <c r="L243" s="47" t="str">
        <f t="shared" si="195"/>
        <v>80_13</v>
      </c>
      <c r="M243" s="54">
        <v>9166</v>
      </c>
      <c r="N243" s="75"/>
      <c r="O243" s="47">
        <v>80</v>
      </c>
      <c r="P243" s="54">
        <v>13</v>
      </c>
      <c r="Q243" s="54">
        <v>99</v>
      </c>
      <c r="R243" s="47">
        <f t="shared" si="196"/>
        <v>13</v>
      </c>
      <c r="S243" s="47" t="str">
        <f t="shared" si="197"/>
        <v>80_13</v>
      </c>
      <c r="T243" s="54">
        <v>9358</v>
      </c>
      <c r="U243" s="5"/>
      <c r="V243" s="47">
        <v>80</v>
      </c>
      <c r="W243" s="54">
        <v>13</v>
      </c>
      <c r="X243" s="54">
        <v>99</v>
      </c>
      <c r="Y243" s="47">
        <f t="shared" si="198"/>
        <v>13</v>
      </c>
      <c r="Z243" s="47" t="str">
        <f t="shared" si="199"/>
        <v>80_13</v>
      </c>
      <c r="AA243" s="54">
        <v>9358</v>
      </c>
      <c r="AB243" s="5"/>
      <c r="AC243" s="47">
        <v>80</v>
      </c>
      <c r="AD243" s="54">
        <v>13</v>
      </c>
      <c r="AE243" s="54">
        <v>99</v>
      </c>
      <c r="AF243" s="47">
        <f t="shared" si="200"/>
        <v>13</v>
      </c>
      <c r="AG243" s="47" t="str">
        <f t="shared" si="201"/>
        <v>80_13</v>
      </c>
      <c r="AH243" s="54">
        <v>9545</v>
      </c>
      <c r="AI243" s="75"/>
      <c r="AJ243" s="47">
        <v>80</v>
      </c>
      <c r="AK243" s="54">
        <v>13</v>
      </c>
      <c r="AL243" s="54">
        <v>99</v>
      </c>
      <c r="AM243" s="47">
        <f t="shared" si="202"/>
        <v>13</v>
      </c>
      <c r="AN243" s="47" t="str">
        <f t="shared" si="203"/>
        <v>80_13</v>
      </c>
      <c r="AO243" s="54">
        <v>9736</v>
      </c>
      <c r="AP243" s="466"/>
      <c r="AQ243" s="47">
        <v>80</v>
      </c>
      <c r="AR243" s="54">
        <v>13</v>
      </c>
      <c r="AS243" s="54">
        <v>99</v>
      </c>
      <c r="AT243" s="47">
        <f t="shared" si="204"/>
        <v>13</v>
      </c>
      <c r="AU243" s="47" t="str">
        <f t="shared" si="205"/>
        <v>80_13</v>
      </c>
      <c r="AV243" s="54">
        <v>10036</v>
      </c>
      <c r="AW243" s="466"/>
      <c r="AX243" s="47">
        <v>80</v>
      </c>
      <c r="AY243" s="54">
        <v>13</v>
      </c>
      <c r="AZ243" s="54">
        <v>99</v>
      </c>
      <c r="BA243" s="47">
        <f t="shared" si="206"/>
        <v>13</v>
      </c>
      <c r="BB243" s="47" t="str">
        <f t="shared" si="207"/>
        <v>80_13</v>
      </c>
      <c r="BC243" s="54">
        <v>10237</v>
      </c>
      <c r="BD243" s="466"/>
      <c r="BE243" s="47">
        <v>80</v>
      </c>
      <c r="BF243" s="54">
        <v>13</v>
      </c>
      <c r="BG243" s="54">
        <v>99</v>
      </c>
      <c r="BH243" s="47">
        <f t="shared" si="208"/>
        <v>13</v>
      </c>
      <c r="BI243" s="47" t="str">
        <f t="shared" si="209"/>
        <v>80_13</v>
      </c>
      <c r="BJ243" s="132">
        <v>10477</v>
      </c>
      <c r="BK243" s="132"/>
      <c r="BL243" s="47">
        <v>80</v>
      </c>
      <c r="BM243" s="54">
        <v>13</v>
      </c>
      <c r="BN243" s="54">
        <v>99</v>
      </c>
      <c r="BO243" s="47">
        <f t="shared" si="210"/>
        <v>13</v>
      </c>
      <c r="BP243" s="47" t="str">
        <f t="shared" si="211"/>
        <v>80_13</v>
      </c>
      <c r="BQ243" s="612">
        <v>10477.025858400399</v>
      </c>
      <c r="BR243" s="132"/>
      <c r="BS243" s="47">
        <v>80</v>
      </c>
      <c r="BT243" s="54">
        <v>13</v>
      </c>
      <c r="BU243" s="54">
        <v>99</v>
      </c>
      <c r="BV243" s="47">
        <f t="shared" si="212"/>
        <v>13</v>
      </c>
      <c r="BW243" s="47" t="str">
        <f t="shared" si="213"/>
        <v>80_13</v>
      </c>
      <c r="BX243" s="612">
        <v>10581.796116984402</v>
      </c>
      <c r="BY243" s="612"/>
      <c r="BZ243" s="47">
        <v>80</v>
      </c>
      <c r="CA243" s="54">
        <v>13</v>
      </c>
      <c r="CB243" s="54">
        <v>99</v>
      </c>
      <c r="CC243" s="47">
        <f t="shared" si="214"/>
        <v>13</v>
      </c>
      <c r="CD243" s="47" t="str">
        <f t="shared" si="215"/>
        <v>80_13</v>
      </c>
      <c r="CE243" s="612">
        <v>10819.886529616551</v>
      </c>
      <c r="CF243" s="132"/>
      <c r="CG243" s="47">
        <v>80</v>
      </c>
      <c r="CH243" s="54">
        <v>13</v>
      </c>
      <c r="CI243" s="54">
        <v>99</v>
      </c>
      <c r="CJ243" s="47">
        <f t="shared" si="216"/>
        <v>13</v>
      </c>
      <c r="CK243" s="47" t="str">
        <f t="shared" si="217"/>
        <v>80_13</v>
      </c>
      <c r="CL243" s="132">
        <f t="shared" si="223"/>
        <v>10477.025858400399</v>
      </c>
      <c r="CM243" s="132">
        <f t="shared" si="224"/>
        <v>10581.796116984402</v>
      </c>
      <c r="CN243" s="132">
        <f t="shared" si="220"/>
        <v>10819.886529616551</v>
      </c>
      <c r="CO243" s="132">
        <f t="shared" si="221"/>
        <v>10549.251855411745</v>
      </c>
      <c r="CP243" s="42">
        <f t="shared" si="222"/>
        <v>67.623409329562463</v>
      </c>
      <c r="CQ243" s="5"/>
      <c r="CR243" s="5"/>
      <c r="CS243" s="5"/>
      <c r="CT243" s="5"/>
      <c r="CU243" s="5"/>
      <c r="CV243" s="5"/>
      <c r="CW243" s="5"/>
      <c r="CX243" s="5"/>
      <c r="CY243" s="5"/>
      <c r="CZ243" s="5"/>
      <c r="DA243" s="5"/>
      <c r="DB243" s="5"/>
      <c r="DC243" s="5"/>
      <c r="DD243" s="5"/>
      <c r="DE243" s="5"/>
      <c r="DF243" s="5"/>
      <c r="DG243" s="6"/>
    </row>
    <row r="244" spans="1:111" ht="12" thickBot="1" x14ac:dyDescent="0.3">
      <c r="A244" s="56">
        <v>80</v>
      </c>
      <c r="B244" s="57">
        <v>14</v>
      </c>
      <c r="C244" s="57">
        <v>100</v>
      </c>
      <c r="D244" s="56">
        <f t="shared" si="218"/>
        <v>14</v>
      </c>
      <c r="E244" s="56" t="str">
        <f t="shared" si="219"/>
        <v>80_14</v>
      </c>
      <c r="F244" s="57">
        <v>9008</v>
      </c>
      <c r="G244" s="1"/>
      <c r="H244" s="56">
        <v>80</v>
      </c>
      <c r="I244" s="57">
        <v>14</v>
      </c>
      <c r="J244" s="57">
        <v>100</v>
      </c>
      <c r="K244" s="56">
        <f t="shared" si="194"/>
        <v>14</v>
      </c>
      <c r="L244" s="56" t="str">
        <f t="shared" si="195"/>
        <v>80_14</v>
      </c>
      <c r="M244" s="57">
        <v>9278</v>
      </c>
      <c r="N244" s="75"/>
      <c r="O244" s="56">
        <v>80</v>
      </c>
      <c r="P244" s="57">
        <v>14</v>
      </c>
      <c r="Q244" s="57">
        <v>100</v>
      </c>
      <c r="R244" s="56">
        <f t="shared" si="196"/>
        <v>14</v>
      </c>
      <c r="S244" s="56" t="str">
        <f t="shared" si="197"/>
        <v>80_14</v>
      </c>
      <c r="T244" s="57">
        <v>9473</v>
      </c>
      <c r="U244" s="5"/>
      <c r="V244" s="56">
        <v>80</v>
      </c>
      <c r="W244" s="57">
        <v>14</v>
      </c>
      <c r="X244" s="57">
        <v>100</v>
      </c>
      <c r="Y244" s="56">
        <f t="shared" si="198"/>
        <v>14</v>
      </c>
      <c r="Z244" s="56" t="str">
        <f t="shared" si="199"/>
        <v>80_14</v>
      </c>
      <c r="AA244" s="57">
        <v>9473</v>
      </c>
      <c r="AB244" s="5"/>
      <c r="AC244" s="56">
        <v>80</v>
      </c>
      <c r="AD244" s="57">
        <v>14</v>
      </c>
      <c r="AE244" s="57">
        <v>100</v>
      </c>
      <c r="AF244" s="56">
        <f t="shared" si="200"/>
        <v>14</v>
      </c>
      <c r="AG244" s="56" t="str">
        <f t="shared" si="201"/>
        <v>80_14</v>
      </c>
      <c r="AH244" s="57">
        <v>9662</v>
      </c>
      <c r="AI244" s="75"/>
      <c r="AJ244" s="56">
        <v>80</v>
      </c>
      <c r="AK244" s="57">
        <v>14</v>
      </c>
      <c r="AL244" s="57">
        <v>100</v>
      </c>
      <c r="AM244" s="56">
        <f t="shared" si="202"/>
        <v>14</v>
      </c>
      <c r="AN244" s="56" t="str">
        <f t="shared" si="203"/>
        <v>80_14</v>
      </c>
      <c r="AO244" s="57">
        <v>9855</v>
      </c>
      <c r="AP244" s="466"/>
      <c r="AQ244" s="56">
        <v>80</v>
      </c>
      <c r="AR244" s="57">
        <v>14</v>
      </c>
      <c r="AS244" s="57">
        <v>100</v>
      </c>
      <c r="AT244" s="56">
        <f t="shared" si="204"/>
        <v>14</v>
      </c>
      <c r="AU244" s="56" t="str">
        <f t="shared" si="205"/>
        <v>80_14</v>
      </c>
      <c r="AV244" s="56">
        <v>10155</v>
      </c>
      <c r="AW244" s="466"/>
      <c r="AX244" s="56">
        <v>80</v>
      </c>
      <c r="AY244" s="57">
        <v>14</v>
      </c>
      <c r="AZ244" s="57">
        <v>100</v>
      </c>
      <c r="BA244" s="56">
        <f t="shared" si="206"/>
        <v>14</v>
      </c>
      <c r="BB244" s="56" t="str">
        <f t="shared" si="207"/>
        <v>80_14</v>
      </c>
      <c r="BC244" s="56">
        <v>10358</v>
      </c>
      <c r="BD244" s="466"/>
      <c r="BE244" s="56">
        <v>80</v>
      </c>
      <c r="BF244" s="57">
        <v>14</v>
      </c>
      <c r="BG244" s="57">
        <v>100</v>
      </c>
      <c r="BH244" s="56">
        <f t="shared" si="208"/>
        <v>14</v>
      </c>
      <c r="BI244" s="56" t="str">
        <f t="shared" si="209"/>
        <v>80_14</v>
      </c>
      <c r="BJ244" s="131">
        <v>10598</v>
      </c>
      <c r="BK244" s="132"/>
      <c r="BL244" s="56">
        <v>80</v>
      </c>
      <c r="BM244" s="57">
        <v>14</v>
      </c>
      <c r="BN244" s="57">
        <v>100</v>
      </c>
      <c r="BO244" s="56">
        <f t="shared" si="210"/>
        <v>14</v>
      </c>
      <c r="BP244" s="56" t="str">
        <f t="shared" si="211"/>
        <v>80_14</v>
      </c>
      <c r="BQ244" s="613">
        <v>10598.414520863367</v>
      </c>
      <c r="BR244" s="132"/>
      <c r="BS244" s="56">
        <v>80</v>
      </c>
      <c r="BT244" s="57">
        <v>14</v>
      </c>
      <c r="BU244" s="57">
        <v>100</v>
      </c>
      <c r="BV244" s="56">
        <f t="shared" si="212"/>
        <v>14</v>
      </c>
      <c r="BW244" s="56" t="str">
        <f t="shared" si="213"/>
        <v>80_14</v>
      </c>
      <c r="BX244" s="613">
        <v>10704.398666072</v>
      </c>
      <c r="BY244" s="612"/>
      <c r="BZ244" s="56">
        <v>80</v>
      </c>
      <c r="CA244" s="57">
        <v>14</v>
      </c>
      <c r="CB244" s="57">
        <v>100</v>
      </c>
      <c r="CC244" s="56">
        <f t="shared" si="214"/>
        <v>14</v>
      </c>
      <c r="CD244" s="56" t="str">
        <f t="shared" si="215"/>
        <v>80_14</v>
      </c>
      <c r="CE244" s="613">
        <v>10945.247636058621</v>
      </c>
      <c r="CF244" s="132"/>
      <c r="CG244" s="56">
        <v>80</v>
      </c>
      <c r="CH244" s="57">
        <v>14</v>
      </c>
      <c r="CI244" s="57">
        <v>100</v>
      </c>
      <c r="CJ244" s="56">
        <f t="shared" si="216"/>
        <v>14</v>
      </c>
      <c r="CK244" s="56" t="str">
        <f t="shared" si="217"/>
        <v>80_14</v>
      </c>
      <c r="CL244" s="131">
        <f t="shared" si="223"/>
        <v>10598.414520863367</v>
      </c>
      <c r="CM244" s="131">
        <f t="shared" si="224"/>
        <v>10704.398666072</v>
      </c>
      <c r="CN244" s="131">
        <f t="shared" si="220"/>
        <v>10945.247636058621</v>
      </c>
      <c r="CO244" s="131">
        <f t="shared" si="221"/>
        <v>10671.477340966569</v>
      </c>
      <c r="CP244" s="123">
        <f>CO244/$D$11</f>
        <v>68.406906031836982</v>
      </c>
      <c r="CQ244" s="5"/>
      <c r="CR244" s="5"/>
      <c r="CS244" s="5"/>
      <c r="CT244" s="5"/>
      <c r="CU244" s="5"/>
      <c r="CV244" s="5"/>
      <c r="CW244" s="5"/>
      <c r="CX244" s="5"/>
      <c r="CY244" s="5"/>
      <c r="CZ244" s="5"/>
      <c r="DA244" s="5"/>
      <c r="DB244" s="5"/>
      <c r="DC244" s="5"/>
      <c r="DD244" s="5"/>
      <c r="DE244" s="5"/>
      <c r="DF244" s="5"/>
      <c r="DG244" s="6"/>
    </row>
    <row r="245" spans="1:111" ht="17.399999999999999" thickTop="1" x14ac:dyDescent="0.4">
      <c r="A245" s="47"/>
      <c r="B245" s="47"/>
      <c r="C245" s="47"/>
      <c r="D245" s="47"/>
      <c r="E245" s="47"/>
      <c r="F245" s="47"/>
      <c r="G245" s="1"/>
      <c r="H245" s="73"/>
      <c r="I245" s="73"/>
      <c r="J245" s="73"/>
      <c r="K245" s="73"/>
      <c r="L245" s="73"/>
      <c r="M245" s="73"/>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c r="AR245"/>
      <c r="AS245"/>
      <c r="AT245"/>
      <c r="AU245"/>
      <c r="AV245"/>
      <c r="AW245" s="75"/>
      <c r="AX245"/>
      <c r="AY245"/>
      <c r="AZ245"/>
      <c r="BA245"/>
      <c r="BB245"/>
      <c r="BC245"/>
      <c r="BD245" s="75"/>
      <c r="BE245" s="75"/>
      <c r="BF245" s="75"/>
      <c r="BG245" s="75"/>
      <c r="BH245" s="75"/>
      <c r="BI245" s="75"/>
      <c r="BJ245" s="75"/>
      <c r="BK245" s="75"/>
      <c r="BL245" s="75"/>
      <c r="BM245" s="75"/>
      <c r="BN245" s="75"/>
      <c r="BO245" s="75"/>
      <c r="BP245" s="75"/>
      <c r="BQ245" s="75"/>
      <c r="BR245" s="75"/>
      <c r="BS245" s="75"/>
      <c r="BT245" s="75"/>
      <c r="BU245" s="75"/>
      <c r="BV245" s="75"/>
      <c r="BW245" s="75"/>
      <c r="BX245" s="75"/>
      <c r="BY245" s="75"/>
      <c r="BZ245" s="75"/>
      <c r="CA245" s="75"/>
      <c r="CB245" s="75"/>
      <c r="CC245" s="75"/>
      <c r="CD245" s="75"/>
      <c r="CE245" s="75"/>
      <c r="CF245" s="75"/>
      <c r="CG245" s="7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6"/>
    </row>
    <row r="246" spans="1:111" x14ac:dyDescent="0.25">
      <c r="A246" s="1"/>
      <c r="B246" s="1"/>
      <c r="C246" s="1"/>
      <c r="D246" s="1"/>
      <c r="E246" s="1"/>
      <c r="F246" s="1"/>
      <c r="G246" s="1"/>
      <c r="H246" s="81"/>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6"/>
    </row>
    <row r="247" spans="1:111" x14ac:dyDescent="0.25">
      <c r="A247" s="1"/>
      <c r="B247" s="1"/>
      <c r="C247" s="1"/>
      <c r="D247" s="1"/>
      <c r="E247" s="1"/>
      <c r="F247" s="1"/>
      <c r="G247" s="1"/>
      <c r="H247" s="82"/>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6"/>
    </row>
    <row r="248" spans="1:111" x14ac:dyDescent="0.25">
      <c r="A248" s="1"/>
      <c r="B248" s="1"/>
      <c r="C248" s="1"/>
      <c r="D248" s="1"/>
      <c r="E248" s="1"/>
      <c r="F248" s="1"/>
      <c r="G248" s="1"/>
      <c r="H248" s="83"/>
      <c r="I248" s="84"/>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6"/>
    </row>
    <row r="249" spans="1:111" x14ac:dyDescent="0.25">
      <c r="A249" s="1"/>
      <c r="B249" s="1"/>
      <c r="C249" s="1"/>
      <c r="D249" s="1"/>
      <c r="E249" s="1"/>
      <c r="F249" s="1"/>
      <c r="G249" s="1"/>
      <c r="H249" s="8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6"/>
    </row>
    <row r="250" spans="1:111" x14ac:dyDescent="0.25">
      <c r="A250" s="1"/>
      <c r="B250" s="1"/>
      <c r="C250" s="1"/>
      <c r="D250" s="1"/>
      <c r="E250" s="1"/>
      <c r="F250" s="1"/>
      <c r="G250" s="1"/>
      <c r="H250" s="86"/>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6"/>
    </row>
    <row r="251" spans="1:111" x14ac:dyDescent="0.25">
      <c r="A251" s="59"/>
      <c r="B251" s="59"/>
      <c r="C251" s="59"/>
      <c r="D251" s="59"/>
      <c r="E251" s="59"/>
      <c r="F251" s="59"/>
      <c r="G251" s="59"/>
      <c r="H251" s="87"/>
      <c r="I251" s="88"/>
      <c r="J251" s="88"/>
      <c r="K251" s="88"/>
      <c r="L251" s="89"/>
      <c r="M251" s="89"/>
      <c r="N251" s="89"/>
      <c r="O251" s="89"/>
      <c r="P251" s="89"/>
      <c r="Q251" s="89"/>
      <c r="R251" s="89"/>
      <c r="S251" s="89"/>
      <c r="T251" s="89"/>
      <c r="U251" s="89"/>
      <c r="V251" s="89"/>
      <c r="W251" s="89"/>
      <c r="X251" s="89"/>
      <c r="Y251" s="89"/>
      <c r="Z251" s="89"/>
      <c r="AA251" s="89"/>
      <c r="AB251" s="89"/>
      <c r="AC251" s="89"/>
      <c r="AD251" s="89"/>
      <c r="AE251" s="89"/>
      <c r="AF251" s="89"/>
      <c r="AG251" s="89"/>
      <c r="AH251" s="89"/>
      <c r="AI251" s="89"/>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89"/>
      <c r="BU251" s="89"/>
      <c r="BV251" s="89"/>
      <c r="BW251" s="89"/>
      <c r="BX251" s="89"/>
      <c r="BY251" s="89"/>
      <c r="BZ251" s="89"/>
      <c r="CA251" s="89"/>
      <c r="CB251" s="89"/>
      <c r="CC251" s="89"/>
      <c r="CD251" s="89"/>
      <c r="CE251" s="89"/>
      <c r="CF251" s="89"/>
      <c r="CG251" s="89"/>
      <c r="CH251" s="89"/>
      <c r="CI251" s="89"/>
      <c r="CJ251" s="89"/>
      <c r="CK251" s="89"/>
      <c r="CL251" s="8"/>
      <c r="CM251" s="8"/>
      <c r="CN251" s="8"/>
      <c r="CO251" s="8"/>
      <c r="CP251" s="8"/>
      <c r="CQ251" s="8"/>
      <c r="CR251" s="8"/>
      <c r="CS251" s="8"/>
      <c r="CT251" s="8"/>
      <c r="CU251" s="8"/>
      <c r="CV251" s="8"/>
      <c r="CW251" s="8"/>
      <c r="CX251" s="8"/>
      <c r="CY251" s="8"/>
      <c r="CZ251" s="8"/>
      <c r="DA251" s="8"/>
      <c r="DB251" s="8"/>
      <c r="DC251" s="8"/>
      <c r="DD251" s="8"/>
      <c r="DE251" s="8"/>
      <c r="DF251" s="8"/>
      <c r="DG251" s="9"/>
    </row>
    <row r="252" spans="1:111" hidden="1" x14ac:dyDescent="0.25">
      <c r="H252" s="90"/>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c r="BM252" s="91"/>
      <c r="BN252" s="91"/>
      <c r="BO252" s="91"/>
      <c r="BP252" s="91"/>
      <c r="BQ252" s="91"/>
      <c r="BR252" s="91"/>
      <c r="BS252" s="91"/>
      <c r="BT252" s="91"/>
      <c r="BU252" s="91"/>
      <c r="BV252" s="91"/>
      <c r="BW252" s="91"/>
      <c r="BX252" s="91"/>
      <c r="BY252" s="91"/>
      <c r="BZ252" s="91"/>
      <c r="CA252" s="91"/>
      <c r="CB252" s="91"/>
      <c r="CC252" s="91"/>
      <c r="CD252" s="91"/>
      <c r="CE252" s="91"/>
      <c r="CF252" s="91"/>
      <c r="CG252" s="91"/>
      <c r="CH252" s="91"/>
      <c r="CI252" s="91"/>
      <c r="CJ252" s="91"/>
      <c r="CK252" s="91"/>
    </row>
    <row r="253" spans="1:111" hidden="1" x14ac:dyDescent="0.25">
      <c r="H253" s="90"/>
      <c r="I253" s="92"/>
      <c r="J253" s="92"/>
      <c r="K253" s="92"/>
      <c r="L253" s="80"/>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c r="AO253" s="93"/>
      <c r="AP253" s="93"/>
      <c r="AQ253" s="93"/>
      <c r="AR253" s="93"/>
      <c r="AS253" s="93"/>
      <c r="AT253" s="93"/>
      <c r="AU253" s="93"/>
      <c r="AV253" s="93"/>
      <c r="AW253" s="93"/>
      <c r="AX253" s="93"/>
      <c r="AY253" s="93"/>
      <c r="AZ253" s="93"/>
      <c r="BA253" s="93"/>
      <c r="BB253" s="93"/>
      <c r="BC253" s="93"/>
      <c r="BD253" s="93"/>
      <c r="BE253" s="93"/>
      <c r="BF253" s="93"/>
      <c r="BG253" s="93"/>
      <c r="BH253" s="93"/>
      <c r="BI253" s="93"/>
      <c r="BJ253" s="93"/>
      <c r="BK253" s="93"/>
      <c r="BL253" s="93"/>
      <c r="BM253" s="93"/>
      <c r="BN253" s="93"/>
      <c r="BO253" s="93"/>
      <c r="BP253" s="93"/>
      <c r="BQ253" s="93"/>
      <c r="BR253" s="93"/>
      <c r="BS253" s="93"/>
      <c r="BT253" s="93"/>
      <c r="BU253" s="93"/>
      <c r="BV253" s="93"/>
      <c r="BW253" s="93"/>
      <c r="BX253" s="93"/>
      <c r="BY253" s="93"/>
      <c r="BZ253" s="93"/>
      <c r="CA253" s="93"/>
      <c r="CB253" s="93"/>
      <c r="CC253" s="93"/>
      <c r="CD253" s="93"/>
      <c r="CE253" s="93"/>
      <c r="CF253" s="93"/>
      <c r="CG253" s="93"/>
      <c r="CH253" s="80"/>
      <c r="CI253" s="94"/>
      <c r="CJ253" s="94"/>
      <c r="CK253" s="94"/>
    </row>
    <row r="254" spans="1:111" hidden="1" x14ac:dyDescent="0.25">
      <c r="H254" s="90"/>
      <c r="I254" s="92"/>
      <c r="J254" s="92"/>
      <c r="K254" s="92"/>
      <c r="L254" s="80"/>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c r="BA254" s="93"/>
      <c r="BB254" s="93"/>
      <c r="BC254" s="93"/>
      <c r="BD254" s="93"/>
      <c r="BE254" s="93"/>
      <c r="BF254" s="93"/>
      <c r="BG254" s="93"/>
      <c r="BH254" s="93"/>
      <c r="BI254" s="93"/>
      <c r="BJ254" s="93"/>
      <c r="BK254" s="93"/>
      <c r="BL254" s="93"/>
      <c r="BM254" s="93"/>
      <c r="BN254" s="93"/>
      <c r="BO254" s="93"/>
      <c r="BP254" s="93"/>
      <c r="BQ254" s="93"/>
      <c r="BR254" s="93"/>
      <c r="BS254" s="93"/>
      <c r="BT254" s="93"/>
      <c r="BU254" s="93"/>
      <c r="BV254" s="93"/>
      <c r="BW254" s="93"/>
      <c r="BX254" s="93"/>
      <c r="BY254" s="93"/>
      <c r="BZ254" s="93"/>
      <c r="CA254" s="93"/>
      <c r="CB254" s="93"/>
      <c r="CC254" s="93"/>
      <c r="CD254" s="93"/>
      <c r="CE254" s="93"/>
      <c r="CF254" s="93"/>
      <c r="CG254" s="93"/>
      <c r="CH254" s="80"/>
      <c r="CI254" s="94"/>
      <c r="CJ254" s="94"/>
      <c r="CK254" s="94"/>
    </row>
    <row r="255" spans="1:111" hidden="1" x14ac:dyDescent="0.25">
      <c r="H255" s="90"/>
      <c r="I255" s="92"/>
      <c r="J255" s="92"/>
      <c r="K255" s="92"/>
      <c r="L255" s="80"/>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c r="BN255" s="93"/>
      <c r="BO255" s="93"/>
      <c r="BP255" s="93"/>
      <c r="BQ255" s="93"/>
      <c r="BR255" s="93"/>
      <c r="BS255" s="93"/>
      <c r="BT255" s="93"/>
      <c r="BU255" s="93"/>
      <c r="BV255" s="93"/>
      <c r="BW255" s="93"/>
      <c r="BX255" s="93"/>
      <c r="BY255" s="93"/>
      <c r="BZ255" s="93"/>
      <c r="CA255" s="93"/>
      <c r="CB255" s="93"/>
      <c r="CC255" s="93"/>
      <c r="CD255" s="93"/>
      <c r="CE255" s="93"/>
      <c r="CF255" s="93"/>
      <c r="CG255" s="93"/>
      <c r="CH255" s="80"/>
      <c r="CI255" s="94"/>
      <c r="CJ255" s="94"/>
      <c r="CK255" s="94"/>
    </row>
    <row r="256" spans="1:111" hidden="1" x14ac:dyDescent="0.25">
      <c r="H256" s="90"/>
      <c r="I256" s="91"/>
      <c r="J256" s="91"/>
      <c r="K256" s="91"/>
      <c r="L256" s="91"/>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93"/>
      <c r="BK256" s="93"/>
      <c r="BL256" s="93"/>
      <c r="BM256" s="93"/>
      <c r="BN256" s="93"/>
      <c r="BO256" s="93"/>
      <c r="BP256" s="93"/>
      <c r="BQ256" s="93"/>
      <c r="BR256" s="93"/>
      <c r="BS256" s="93"/>
      <c r="BT256" s="93"/>
      <c r="BU256" s="93"/>
      <c r="BV256" s="93"/>
      <c r="BW256" s="93"/>
      <c r="BX256" s="93"/>
      <c r="BY256" s="93"/>
      <c r="BZ256" s="93"/>
      <c r="CA256" s="93"/>
      <c r="CB256" s="93"/>
      <c r="CC256" s="93"/>
      <c r="CD256" s="93"/>
      <c r="CE256" s="93"/>
      <c r="CF256" s="93"/>
      <c r="CG256" s="93"/>
      <c r="CH256" s="80"/>
      <c r="CI256" s="94"/>
      <c r="CJ256" s="94"/>
      <c r="CK256" s="94"/>
    </row>
    <row r="257" spans="8:89" hidden="1" x14ac:dyDescent="0.25">
      <c r="H257" s="90"/>
      <c r="I257" s="91"/>
      <c r="J257" s="91"/>
      <c r="K257" s="91"/>
      <c r="L257" s="91"/>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c r="AQ257" s="93"/>
      <c r="AR257" s="93"/>
      <c r="AS257" s="93"/>
      <c r="AT257" s="93"/>
      <c r="AU257" s="93"/>
      <c r="AV257" s="93"/>
      <c r="AW257" s="93"/>
      <c r="AX257" s="93"/>
      <c r="AY257" s="93"/>
      <c r="AZ257" s="93"/>
      <c r="BA257" s="93"/>
      <c r="BB257" s="93"/>
      <c r="BC257" s="93"/>
      <c r="BD257" s="93"/>
      <c r="BE257" s="93"/>
      <c r="BF257" s="93"/>
      <c r="BG257" s="93"/>
      <c r="BH257" s="93"/>
      <c r="BI257" s="93"/>
      <c r="BJ257" s="93"/>
      <c r="BK257" s="93"/>
      <c r="BL257" s="93"/>
      <c r="BM257" s="93"/>
      <c r="BN257" s="93"/>
      <c r="BO257" s="93"/>
      <c r="BP257" s="93"/>
      <c r="BQ257" s="93"/>
      <c r="BR257" s="93"/>
      <c r="BS257" s="93"/>
      <c r="BT257" s="93"/>
      <c r="BU257" s="93"/>
      <c r="BV257" s="93"/>
      <c r="BW257" s="93"/>
      <c r="BX257" s="93"/>
      <c r="BY257" s="93"/>
      <c r="BZ257" s="93"/>
      <c r="CA257" s="93"/>
      <c r="CB257" s="93"/>
      <c r="CC257" s="93"/>
      <c r="CD257" s="93"/>
      <c r="CE257" s="93"/>
      <c r="CF257" s="93"/>
      <c r="CG257" s="93"/>
      <c r="CH257" s="80"/>
      <c r="CI257" s="94"/>
      <c r="CJ257" s="94"/>
      <c r="CK257" s="94"/>
    </row>
    <row r="258" spans="8:89" hidden="1" x14ac:dyDescent="0.25">
      <c r="H258" s="90"/>
      <c r="I258" s="91"/>
      <c r="J258" s="91"/>
      <c r="K258" s="91"/>
      <c r="L258" s="91"/>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c r="BT258" s="93"/>
      <c r="BU258" s="93"/>
      <c r="BV258" s="93"/>
      <c r="BW258" s="93"/>
      <c r="BX258" s="93"/>
      <c r="BY258" s="93"/>
      <c r="BZ258" s="93"/>
      <c r="CA258" s="93"/>
      <c r="CB258" s="93"/>
      <c r="CC258" s="93"/>
      <c r="CD258" s="93"/>
      <c r="CE258" s="93"/>
      <c r="CF258" s="93"/>
      <c r="CG258" s="93"/>
      <c r="CH258" s="80"/>
      <c r="CI258" s="94"/>
      <c r="CJ258" s="94"/>
      <c r="CK258" s="94"/>
    </row>
    <row r="259" spans="8:89" hidden="1" x14ac:dyDescent="0.25">
      <c r="H259" s="90"/>
      <c r="I259" s="91"/>
      <c r="J259" s="91"/>
      <c r="K259" s="91"/>
      <c r="L259" s="91"/>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3"/>
      <c r="BR259" s="93"/>
      <c r="BS259" s="93"/>
      <c r="BT259" s="93"/>
      <c r="BU259" s="93"/>
      <c r="BV259" s="93"/>
      <c r="BW259" s="93"/>
      <c r="BX259" s="93"/>
      <c r="BY259" s="93"/>
      <c r="BZ259" s="93"/>
      <c r="CA259" s="93"/>
      <c r="CB259" s="93"/>
      <c r="CC259" s="93"/>
      <c r="CD259" s="93"/>
      <c r="CE259" s="93"/>
      <c r="CF259" s="93"/>
      <c r="CG259" s="93"/>
      <c r="CH259" s="80"/>
      <c r="CI259" s="94"/>
      <c r="CJ259" s="94"/>
      <c r="CK259" s="94"/>
    </row>
    <row r="260" spans="8:89" hidden="1" x14ac:dyDescent="0.25">
      <c r="H260" s="90"/>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1"/>
      <c r="BP260" s="91"/>
      <c r="BQ260" s="91"/>
      <c r="BR260" s="91"/>
      <c r="BS260" s="91"/>
      <c r="BT260" s="91"/>
      <c r="BU260" s="91"/>
      <c r="BV260" s="91"/>
      <c r="BW260" s="91"/>
      <c r="BX260" s="91"/>
      <c r="BY260" s="91"/>
      <c r="BZ260" s="91"/>
      <c r="CA260" s="91"/>
      <c r="CB260" s="91"/>
      <c r="CC260" s="91"/>
      <c r="CD260" s="91"/>
      <c r="CE260" s="91"/>
      <c r="CF260" s="91"/>
      <c r="CG260" s="91"/>
      <c r="CH260" s="91"/>
      <c r="CI260" s="94"/>
      <c r="CJ260" s="94"/>
      <c r="CK260" s="94"/>
    </row>
    <row r="261" spans="8:89" hidden="1" x14ac:dyDescent="0.25">
      <c r="H261" s="90"/>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c r="BM261" s="91"/>
      <c r="BN261" s="91"/>
      <c r="BO261" s="91"/>
      <c r="BP261" s="91"/>
      <c r="BQ261" s="91"/>
      <c r="BR261" s="91"/>
      <c r="BS261" s="91"/>
      <c r="BT261" s="91"/>
      <c r="BU261" s="91"/>
      <c r="BV261" s="91"/>
      <c r="BW261" s="91"/>
      <c r="BX261" s="91"/>
      <c r="BY261" s="91"/>
      <c r="BZ261" s="91"/>
      <c r="CA261" s="91"/>
      <c r="CB261" s="91"/>
      <c r="CC261" s="91"/>
      <c r="CD261" s="91"/>
      <c r="CE261" s="91"/>
      <c r="CF261" s="91"/>
      <c r="CG261" s="91"/>
      <c r="CH261" s="91"/>
      <c r="CI261" s="91"/>
      <c r="CJ261" s="91"/>
      <c r="CK261" s="91"/>
    </row>
    <row r="262" spans="8:89" hidden="1" x14ac:dyDescent="0.25">
      <c r="H262" s="90"/>
      <c r="I262" s="92"/>
      <c r="J262" s="92"/>
      <c r="K262" s="92"/>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c r="BJ262" s="91"/>
      <c r="BK262" s="91"/>
      <c r="BL262" s="91"/>
      <c r="BM262" s="91"/>
      <c r="BN262" s="91"/>
      <c r="BO262" s="91"/>
      <c r="BP262" s="91"/>
      <c r="BQ262" s="91"/>
      <c r="BR262" s="91"/>
      <c r="BS262" s="91"/>
      <c r="BT262" s="91"/>
      <c r="BU262" s="91"/>
      <c r="BV262" s="91"/>
      <c r="BW262" s="91"/>
      <c r="BX262" s="91"/>
      <c r="BY262" s="91"/>
      <c r="BZ262" s="91"/>
      <c r="CA262" s="91"/>
      <c r="CB262" s="91"/>
      <c r="CC262" s="91"/>
      <c r="CD262" s="91"/>
      <c r="CE262" s="91"/>
      <c r="CF262" s="91"/>
      <c r="CG262" s="91"/>
      <c r="CH262" s="91"/>
      <c r="CI262" s="91"/>
      <c r="CJ262" s="91"/>
      <c r="CK262" s="91"/>
    </row>
    <row r="263" spans="8:89" hidden="1" x14ac:dyDescent="0.25">
      <c r="H263" s="90"/>
      <c r="I263" s="92"/>
      <c r="J263" s="92"/>
      <c r="K263" s="92"/>
      <c r="L263" s="80"/>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3"/>
      <c r="BA263" s="93"/>
      <c r="BB263" s="93"/>
      <c r="BC263" s="93"/>
      <c r="BD263" s="93"/>
      <c r="BE263" s="93"/>
      <c r="BF263" s="93"/>
      <c r="BG263" s="93"/>
      <c r="BH263" s="93"/>
      <c r="BI263" s="93"/>
      <c r="BJ263" s="93"/>
      <c r="BK263" s="93"/>
      <c r="BL263" s="93"/>
      <c r="BM263" s="93"/>
      <c r="BN263" s="93"/>
      <c r="BO263" s="93"/>
      <c r="BP263" s="93"/>
      <c r="BQ263" s="93"/>
      <c r="BR263" s="93"/>
      <c r="BS263" s="93"/>
      <c r="BT263" s="93"/>
      <c r="BU263" s="93"/>
      <c r="BV263" s="93"/>
      <c r="BW263" s="93"/>
      <c r="BX263" s="93"/>
      <c r="BY263" s="93"/>
      <c r="BZ263" s="93"/>
      <c r="CA263" s="93"/>
      <c r="CB263" s="93"/>
      <c r="CC263" s="93"/>
      <c r="CD263" s="93"/>
      <c r="CE263" s="93"/>
      <c r="CF263" s="93"/>
      <c r="CG263" s="93"/>
      <c r="CH263" s="80"/>
      <c r="CI263" s="94"/>
      <c r="CJ263" s="94"/>
      <c r="CK263" s="94"/>
    </row>
    <row r="264" spans="8:89" hidden="1" x14ac:dyDescent="0.25">
      <c r="H264" s="80"/>
      <c r="I264" s="80"/>
      <c r="J264" s="76"/>
      <c r="L264" s="80"/>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76"/>
      <c r="BJ264" s="76"/>
      <c r="BK264" s="76"/>
      <c r="BL264" s="76"/>
      <c r="BM264" s="76"/>
      <c r="BN264" s="76"/>
      <c r="BO264" s="76"/>
      <c r="BP264" s="76"/>
      <c r="BQ264" s="76"/>
      <c r="BR264" s="76"/>
      <c r="BS264" s="76"/>
      <c r="BT264" s="76"/>
      <c r="BU264" s="76"/>
      <c r="BV264" s="76"/>
      <c r="BW264" s="76"/>
      <c r="BX264" s="76"/>
      <c r="BY264" s="76"/>
      <c r="BZ264" s="76"/>
      <c r="CA264" s="76"/>
      <c r="CB264" s="76"/>
      <c r="CC264" s="76"/>
      <c r="CD264" s="76"/>
      <c r="CE264" s="76"/>
      <c r="CF264" s="76"/>
      <c r="CH264" s="76"/>
      <c r="CI264" s="76"/>
      <c r="CJ264" s="76"/>
    </row>
    <row r="265" spans="8:89" hidden="1" x14ac:dyDescent="0.25">
      <c r="H265" s="80"/>
      <c r="I265" s="80"/>
      <c r="J265" s="76"/>
      <c r="L265" s="80"/>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76"/>
      <c r="BJ265" s="76"/>
      <c r="BK265" s="76"/>
      <c r="BL265" s="76"/>
      <c r="BM265" s="76"/>
      <c r="BN265" s="76"/>
      <c r="BO265" s="76"/>
      <c r="BP265" s="76"/>
      <c r="BQ265" s="76"/>
      <c r="BR265" s="76"/>
      <c r="BS265" s="76"/>
      <c r="BT265" s="76"/>
      <c r="BU265" s="76"/>
      <c r="BV265" s="76"/>
      <c r="BW265" s="76"/>
      <c r="BX265" s="76"/>
      <c r="BY265" s="76"/>
      <c r="BZ265" s="76"/>
      <c r="CA265" s="76"/>
      <c r="CB265" s="76"/>
      <c r="CC265" s="76"/>
      <c r="CD265" s="76"/>
      <c r="CE265" s="76"/>
      <c r="CF265" s="76"/>
      <c r="CH265" s="76"/>
      <c r="CI265" s="76"/>
      <c r="CJ265" s="76"/>
    </row>
    <row r="266" spans="8:89" hidden="1" x14ac:dyDescent="0.25">
      <c r="H266" s="80"/>
      <c r="I266" s="80"/>
      <c r="J266" s="76"/>
      <c r="L266" s="80"/>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c r="BM266" s="76"/>
      <c r="BN266" s="76"/>
      <c r="BO266" s="76"/>
      <c r="BP266" s="76"/>
      <c r="BQ266" s="76"/>
      <c r="BR266" s="76"/>
      <c r="BS266" s="76"/>
      <c r="BT266" s="76"/>
      <c r="BU266" s="76"/>
      <c r="BV266" s="76"/>
      <c r="BW266" s="76"/>
      <c r="BX266" s="76"/>
      <c r="BY266" s="76"/>
      <c r="BZ266" s="76"/>
      <c r="CA266" s="76"/>
      <c r="CB266" s="76"/>
      <c r="CC266" s="76"/>
      <c r="CD266" s="76"/>
      <c r="CE266" s="76"/>
      <c r="CF266" s="76"/>
      <c r="CH266" s="76"/>
      <c r="CI266" s="76"/>
      <c r="CJ266" s="76"/>
    </row>
    <row r="267" spans="8:89" hidden="1" x14ac:dyDescent="0.25">
      <c r="H267" s="91"/>
      <c r="I267" s="91"/>
      <c r="J267" s="91"/>
      <c r="K267" s="91"/>
      <c r="L267" s="91"/>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6"/>
      <c r="BU267" s="76"/>
      <c r="BV267" s="76"/>
      <c r="BW267" s="76"/>
      <c r="BX267" s="76"/>
      <c r="BY267" s="76"/>
      <c r="BZ267" s="76"/>
      <c r="CA267" s="76"/>
      <c r="CB267" s="76"/>
      <c r="CC267" s="76"/>
      <c r="CD267" s="76"/>
      <c r="CE267" s="76"/>
      <c r="CF267" s="76"/>
      <c r="CH267" s="76"/>
      <c r="CI267" s="76"/>
      <c r="CJ267" s="76"/>
    </row>
    <row r="268" spans="8:89" hidden="1" x14ac:dyDescent="0.25">
      <c r="H268" s="91"/>
      <c r="I268" s="91"/>
      <c r="J268" s="91"/>
      <c r="K268" s="91"/>
      <c r="L268" s="91"/>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76"/>
      <c r="BJ268" s="76"/>
      <c r="BK268" s="76"/>
      <c r="BL268" s="76"/>
      <c r="BM268" s="76"/>
      <c r="BN268" s="76"/>
      <c r="BO268" s="76"/>
      <c r="BP268" s="76"/>
      <c r="BQ268" s="76"/>
      <c r="BR268" s="76"/>
      <c r="BS268" s="76"/>
      <c r="BT268" s="76"/>
      <c r="BU268" s="76"/>
      <c r="BV268" s="76"/>
      <c r="BW268" s="76"/>
      <c r="BX268" s="76"/>
      <c r="BY268" s="76"/>
      <c r="BZ268" s="76"/>
      <c r="CA268" s="76"/>
      <c r="CB268" s="76"/>
      <c r="CC268" s="76"/>
      <c r="CD268" s="76"/>
      <c r="CE268" s="76"/>
      <c r="CF268" s="76"/>
      <c r="CH268" s="76"/>
      <c r="CI268" s="76"/>
      <c r="CJ268" s="76"/>
    </row>
    <row r="269" spans="8:89" hidden="1" x14ac:dyDescent="0.25">
      <c r="H269" s="91"/>
      <c r="I269" s="91"/>
      <c r="J269" s="91"/>
      <c r="K269" s="91"/>
      <c r="L269" s="91"/>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76"/>
      <c r="BJ269" s="76"/>
      <c r="BK269" s="76"/>
      <c r="BL269" s="76"/>
      <c r="BM269" s="76"/>
      <c r="BN269" s="76"/>
      <c r="BO269" s="76"/>
      <c r="BP269" s="76"/>
      <c r="BQ269" s="76"/>
      <c r="BR269" s="76"/>
      <c r="BS269" s="76"/>
      <c r="BT269" s="76"/>
      <c r="BU269" s="76"/>
      <c r="BV269" s="76"/>
      <c r="BW269" s="76"/>
      <c r="BX269" s="76"/>
      <c r="BY269" s="76"/>
      <c r="BZ269" s="76"/>
      <c r="CA269" s="76"/>
      <c r="CB269" s="76"/>
      <c r="CC269" s="76"/>
      <c r="CD269" s="76"/>
      <c r="CE269" s="76"/>
      <c r="CF269" s="76"/>
      <c r="CH269" s="76"/>
      <c r="CI269" s="76"/>
      <c r="CJ269" s="76"/>
    </row>
    <row r="270" spans="8:89" hidden="1" x14ac:dyDescent="0.25">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1"/>
      <c r="BU270" s="91"/>
      <c r="BV270" s="91"/>
      <c r="BW270" s="91"/>
      <c r="BX270" s="91"/>
      <c r="BY270" s="91"/>
      <c r="BZ270" s="91"/>
      <c r="CA270" s="91"/>
      <c r="CB270" s="91"/>
      <c r="CC270" s="91"/>
      <c r="CD270" s="91"/>
      <c r="CE270" s="91"/>
      <c r="CF270" s="91"/>
      <c r="CG270" s="91"/>
      <c r="CH270" s="91"/>
      <c r="CI270" s="76"/>
      <c r="CJ270" s="76"/>
    </row>
    <row r="271" spans="8:89" hidden="1" x14ac:dyDescent="0.25">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c r="AX271" s="90"/>
      <c r="AY271" s="90"/>
      <c r="AZ271" s="90"/>
      <c r="BA271" s="90"/>
      <c r="BB271" s="90"/>
      <c r="BC271" s="90"/>
      <c r="BD271" s="90"/>
      <c r="BE271" s="90"/>
      <c r="BF271" s="90"/>
      <c r="BG271" s="90"/>
      <c r="BH271" s="90"/>
      <c r="BI271" s="90"/>
      <c r="BJ271" s="90"/>
      <c r="BK271" s="90"/>
      <c r="BL271" s="90"/>
      <c r="BM271" s="90"/>
      <c r="BN271" s="90"/>
      <c r="BO271" s="90"/>
      <c r="BP271" s="90"/>
      <c r="BQ271" s="90"/>
      <c r="BR271" s="90"/>
      <c r="BS271" s="90"/>
      <c r="BT271" s="90"/>
      <c r="BU271" s="90"/>
      <c r="BV271" s="90"/>
      <c r="BW271" s="90"/>
      <c r="BX271" s="90"/>
      <c r="BY271" s="90"/>
      <c r="BZ271" s="90"/>
      <c r="CA271" s="90"/>
      <c r="CB271" s="90"/>
      <c r="CC271" s="90"/>
      <c r="CD271" s="90"/>
      <c r="CE271" s="90"/>
      <c r="CF271" s="90"/>
      <c r="CG271" s="90"/>
      <c r="CH271" s="90"/>
      <c r="CI271" s="90"/>
      <c r="CJ271" s="90"/>
      <c r="CK271" s="90"/>
    </row>
    <row r="272" spans="8:89" hidden="1" x14ac:dyDescent="0.25">
      <c r="H272" s="95"/>
    </row>
    <row r="273" spans="8:86" hidden="1" x14ac:dyDescent="0.25">
      <c r="H273" s="95"/>
    </row>
    <row r="275" spans="8:86" hidden="1" x14ac:dyDescent="0.25">
      <c r="H275" s="92"/>
      <c r="I275" s="92"/>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91"/>
      <c r="AN275" s="91"/>
      <c r="AO275" s="91"/>
      <c r="AP275" s="91"/>
      <c r="AQ275" s="91"/>
      <c r="AR275" s="91"/>
      <c r="AS275" s="91"/>
      <c r="AT275" s="91"/>
      <c r="AU275" s="91"/>
      <c r="AV275" s="91"/>
      <c r="AW275" s="91"/>
      <c r="AX275" s="91"/>
      <c r="AY275" s="91"/>
      <c r="AZ275" s="91"/>
      <c r="BA275" s="91"/>
      <c r="BB275" s="91"/>
      <c r="BC275" s="91"/>
      <c r="BD275" s="91"/>
      <c r="BE275" s="91"/>
      <c r="BF275" s="91"/>
      <c r="BG275" s="91"/>
      <c r="BH275" s="91"/>
      <c r="BI275" s="91"/>
      <c r="BJ275" s="91"/>
      <c r="BK275" s="91"/>
      <c r="BL275" s="91"/>
      <c r="BM275" s="91"/>
      <c r="BN275" s="91"/>
      <c r="BO275" s="91"/>
      <c r="BP275" s="91"/>
      <c r="BQ275" s="91"/>
      <c r="BR275" s="91"/>
      <c r="BS275" s="91"/>
      <c r="BT275" s="91"/>
      <c r="BU275" s="91"/>
      <c r="BV275" s="91"/>
      <c r="BW275" s="91"/>
      <c r="BX275" s="91"/>
      <c r="BY275" s="91"/>
      <c r="BZ275" s="91"/>
      <c r="CA275" s="91"/>
      <c r="CB275" s="91"/>
      <c r="CC275" s="91"/>
      <c r="CD275" s="91"/>
      <c r="CE275" s="91"/>
      <c r="CF275" s="91"/>
      <c r="CG275" s="91"/>
      <c r="CH275" s="91"/>
    </row>
    <row r="276" spans="8:86" hidden="1" x14ac:dyDescent="0.25">
      <c r="H276" s="92"/>
      <c r="I276" s="92"/>
      <c r="J276" s="80"/>
      <c r="K276" s="93"/>
      <c r="L276" s="93"/>
      <c r="M276" s="80"/>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80"/>
    </row>
    <row r="277" spans="8:86" hidden="1" x14ac:dyDescent="0.25">
      <c r="H277" s="92"/>
      <c r="I277" s="76"/>
      <c r="J277" s="80"/>
      <c r="K277" s="93"/>
      <c r="L277" s="76"/>
      <c r="M277" s="80"/>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76"/>
      <c r="CH277" s="80"/>
    </row>
    <row r="278" spans="8:86" hidden="1" x14ac:dyDescent="0.25">
      <c r="H278" s="92"/>
      <c r="I278" s="76"/>
      <c r="J278" s="80"/>
      <c r="K278" s="93"/>
      <c r="L278" s="76"/>
      <c r="M278" s="80"/>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76"/>
      <c r="CH278" s="80"/>
    </row>
    <row r="279" spans="8:86" hidden="1" x14ac:dyDescent="0.25">
      <c r="H279" s="92"/>
      <c r="I279" s="76"/>
      <c r="J279" s="80"/>
      <c r="K279" s="93"/>
      <c r="L279" s="76"/>
      <c r="M279" s="80"/>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76"/>
      <c r="CH279" s="80"/>
    </row>
    <row r="280" spans="8:86" hidden="1" x14ac:dyDescent="0.25">
      <c r="H280" s="92"/>
      <c r="I280" s="76"/>
      <c r="J280" s="80"/>
      <c r="K280" s="93"/>
      <c r="L280" s="76"/>
      <c r="M280" s="80"/>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76"/>
      <c r="CH280" s="80"/>
    </row>
    <row r="281" spans="8:86" hidden="1" x14ac:dyDescent="0.25">
      <c r="H281" s="91"/>
      <c r="I281" s="91"/>
      <c r="J281" s="91"/>
      <c r="K281" s="93"/>
      <c r="L281" s="76"/>
      <c r="M281" s="80"/>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76"/>
      <c r="CH281" s="80"/>
    </row>
    <row r="282" spans="8:86" hidden="1" x14ac:dyDescent="0.25">
      <c r="H282" s="91"/>
      <c r="I282" s="91"/>
      <c r="J282" s="91"/>
      <c r="K282" s="93"/>
      <c r="L282" s="76"/>
      <c r="M282" s="80"/>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76"/>
      <c r="CH282" s="80"/>
    </row>
    <row r="283" spans="8:86" hidden="1" x14ac:dyDescent="0.25">
      <c r="H283" s="95"/>
    </row>
    <row r="284" spans="8:86" hidden="1" x14ac:dyDescent="0.25">
      <c r="H284" s="95"/>
    </row>
    <row r="285" spans="8:86" hidden="1" x14ac:dyDescent="0.25">
      <c r="H285" s="95"/>
    </row>
    <row r="286" spans="8:86" hidden="1" x14ac:dyDescent="0.25">
      <c r="H286" s="96"/>
    </row>
    <row r="287" spans="8:86" hidden="1" x14ac:dyDescent="0.25">
      <c r="H287" s="97"/>
    </row>
    <row r="288" spans="8:86" hidden="1" x14ac:dyDescent="0.25">
      <c r="H288" s="76"/>
      <c r="I288" s="76"/>
      <c r="J288" s="80"/>
      <c r="K288" s="93"/>
      <c r="L288" s="93"/>
      <c r="M288" s="80"/>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c r="BV288" s="94"/>
      <c r="BW288" s="94"/>
      <c r="BX288" s="94"/>
      <c r="BY288" s="94"/>
      <c r="BZ288" s="94"/>
      <c r="CA288" s="94"/>
      <c r="CB288" s="94"/>
      <c r="CC288" s="94"/>
      <c r="CD288" s="94"/>
      <c r="CE288" s="94"/>
      <c r="CF288" s="94"/>
      <c r="CG288" s="94"/>
      <c r="CH288" s="80"/>
    </row>
    <row r="289" spans="8:86" hidden="1" x14ac:dyDescent="0.25">
      <c r="H289" s="76"/>
      <c r="I289" s="76"/>
      <c r="J289" s="80"/>
      <c r="K289" s="93"/>
      <c r="L289" s="76"/>
      <c r="M289" s="80"/>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c r="BV289" s="94"/>
      <c r="BW289" s="94"/>
      <c r="BX289" s="94"/>
      <c r="BY289" s="94"/>
      <c r="BZ289" s="94"/>
      <c r="CA289" s="94"/>
      <c r="CB289" s="94"/>
      <c r="CC289" s="94"/>
      <c r="CD289" s="94"/>
      <c r="CE289" s="94"/>
      <c r="CF289" s="94"/>
      <c r="CG289" s="76"/>
      <c r="CH289" s="80"/>
    </row>
    <row r="290" spans="8:86" hidden="1" x14ac:dyDescent="0.25">
      <c r="H290" s="76"/>
      <c r="I290" s="76"/>
      <c r="J290" s="80"/>
      <c r="K290" s="93"/>
      <c r="L290" s="76"/>
      <c r="M290" s="80"/>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c r="BV290" s="94"/>
      <c r="BW290" s="94"/>
      <c r="BX290" s="94"/>
      <c r="BY290" s="94"/>
      <c r="BZ290" s="94"/>
      <c r="CA290" s="94"/>
      <c r="CB290" s="94"/>
      <c r="CC290" s="94"/>
      <c r="CD290" s="94"/>
      <c r="CE290" s="94"/>
      <c r="CF290" s="94"/>
      <c r="CG290" s="76"/>
      <c r="CH290" s="80"/>
    </row>
    <row r="291" spans="8:86" hidden="1" x14ac:dyDescent="0.25">
      <c r="H291" s="76"/>
      <c r="I291" s="76"/>
      <c r="J291" s="80"/>
      <c r="K291" s="93"/>
      <c r="L291" s="76"/>
      <c r="M291" s="80"/>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c r="BV291" s="94"/>
      <c r="BW291" s="94"/>
      <c r="BX291" s="94"/>
      <c r="BY291" s="94"/>
      <c r="BZ291" s="94"/>
      <c r="CA291" s="94"/>
      <c r="CB291" s="94"/>
      <c r="CC291" s="94"/>
      <c r="CD291" s="94"/>
      <c r="CE291" s="94"/>
      <c r="CF291" s="94"/>
      <c r="CG291" s="76"/>
      <c r="CH291" s="80"/>
    </row>
    <row r="292" spans="8:86" hidden="1" x14ac:dyDescent="0.25">
      <c r="H292" s="76"/>
      <c r="I292" s="76"/>
      <c r="J292" s="80"/>
      <c r="K292" s="93"/>
      <c r="L292" s="76"/>
      <c r="M292" s="80"/>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c r="BV292" s="94"/>
      <c r="BW292" s="94"/>
      <c r="BX292" s="94"/>
      <c r="BY292" s="94"/>
      <c r="BZ292" s="94"/>
      <c r="CA292" s="94"/>
      <c r="CB292" s="94"/>
      <c r="CC292" s="94"/>
      <c r="CD292" s="94"/>
      <c r="CE292" s="94"/>
      <c r="CF292" s="94"/>
      <c r="CG292" s="76"/>
      <c r="CH292" s="80"/>
    </row>
    <row r="293" spans="8:86" hidden="1" x14ac:dyDescent="0.25">
      <c r="H293" s="91"/>
      <c r="I293" s="91"/>
      <c r="J293" s="91"/>
      <c r="K293" s="93"/>
      <c r="L293" s="76"/>
      <c r="M293" s="80"/>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c r="BV293" s="94"/>
      <c r="BW293" s="94"/>
      <c r="BX293" s="94"/>
      <c r="BY293" s="94"/>
      <c r="BZ293" s="94"/>
      <c r="CA293" s="94"/>
      <c r="CB293" s="94"/>
      <c r="CC293" s="94"/>
      <c r="CD293" s="94"/>
      <c r="CE293" s="94"/>
      <c r="CF293" s="94"/>
      <c r="CG293" s="76"/>
      <c r="CH293" s="80"/>
    </row>
    <row r="294" spans="8:86" hidden="1" x14ac:dyDescent="0.25">
      <c r="H294" s="91"/>
      <c r="I294" s="91"/>
      <c r="J294" s="91"/>
      <c r="K294" s="93"/>
      <c r="L294" s="76"/>
      <c r="M294" s="80"/>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c r="BV294" s="94"/>
      <c r="BW294" s="94"/>
      <c r="BX294" s="94"/>
      <c r="BY294" s="94"/>
      <c r="BZ294" s="94"/>
      <c r="CA294" s="94"/>
      <c r="CB294" s="94"/>
      <c r="CC294" s="94"/>
      <c r="CD294" s="94"/>
      <c r="CE294" s="94"/>
      <c r="CF294" s="94"/>
      <c r="CG294" s="76"/>
      <c r="CH294" s="80"/>
    </row>
    <row r="295" spans="8:86" hidden="1" x14ac:dyDescent="0.25">
      <c r="H295" s="95"/>
    </row>
    <row r="296" spans="8:86" hidden="1" x14ac:dyDescent="0.25">
      <c r="H296" s="95"/>
    </row>
    <row r="297" spans="8:86" hidden="1" x14ac:dyDescent="0.25">
      <c r="H297" s="95"/>
    </row>
    <row r="298" spans="8:86" hidden="1" x14ac:dyDescent="0.25">
      <c r="H298" s="96"/>
    </row>
    <row r="299" spans="8:86" hidden="1" x14ac:dyDescent="0.25">
      <c r="H299" s="97"/>
    </row>
    <row r="300" spans="8:86" hidden="1" x14ac:dyDescent="0.25">
      <c r="H300" s="92"/>
      <c r="I300" s="92"/>
      <c r="J300" s="80"/>
      <c r="K300" s="93"/>
      <c r="L300" s="93"/>
      <c r="M300" s="80"/>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c r="BV300" s="94"/>
      <c r="BW300" s="94"/>
      <c r="BX300" s="94"/>
      <c r="BY300" s="94"/>
      <c r="BZ300" s="94"/>
      <c r="CA300" s="94"/>
      <c r="CB300" s="94"/>
      <c r="CC300" s="94"/>
      <c r="CD300" s="94"/>
      <c r="CE300" s="94"/>
      <c r="CF300" s="94"/>
      <c r="CG300" s="94"/>
      <c r="CH300" s="80"/>
    </row>
    <row r="301" spans="8:86" hidden="1" x14ac:dyDescent="0.25">
      <c r="H301" s="92"/>
      <c r="I301" s="76"/>
      <c r="J301" s="80"/>
      <c r="K301" s="93"/>
      <c r="L301" s="76"/>
      <c r="M301" s="80"/>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76"/>
      <c r="CH301" s="80"/>
    </row>
    <row r="302" spans="8:86" hidden="1" x14ac:dyDescent="0.25">
      <c r="H302" s="92"/>
      <c r="I302" s="76"/>
      <c r="J302" s="80"/>
      <c r="K302" s="93"/>
      <c r="L302" s="76"/>
      <c r="M302" s="80"/>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76"/>
      <c r="CH302" s="80"/>
    </row>
    <row r="303" spans="8:86" hidden="1" x14ac:dyDescent="0.25">
      <c r="H303" s="92"/>
      <c r="I303" s="76"/>
      <c r="J303" s="80"/>
      <c r="K303" s="93"/>
      <c r="L303" s="76"/>
      <c r="M303" s="80"/>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76"/>
      <c r="CH303" s="80"/>
    </row>
    <row r="304" spans="8:86" hidden="1" x14ac:dyDescent="0.25">
      <c r="H304" s="92"/>
      <c r="I304" s="76"/>
      <c r="J304" s="80"/>
      <c r="K304" s="93"/>
      <c r="L304" s="76"/>
      <c r="M304" s="80"/>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76"/>
      <c r="CH304" s="80"/>
    </row>
    <row r="305" spans="8:86" hidden="1" x14ac:dyDescent="0.25">
      <c r="H305" s="91"/>
      <c r="I305" s="91"/>
      <c r="J305" s="91"/>
      <c r="K305" s="93"/>
      <c r="L305" s="76"/>
      <c r="M305" s="80"/>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76"/>
      <c r="CH305" s="80"/>
    </row>
    <row r="306" spans="8:86" hidden="1" x14ac:dyDescent="0.25">
      <c r="H306" s="91"/>
      <c r="I306" s="91"/>
      <c r="J306" s="91"/>
      <c r="K306" s="91"/>
      <c r="L306" s="91"/>
      <c r="M306" s="91"/>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76"/>
      <c r="CH306" s="80"/>
    </row>
    <row r="307" spans="8:86" hidden="1" x14ac:dyDescent="0.25">
      <c r="H307" s="95"/>
    </row>
    <row r="308" spans="8:86" hidden="1" x14ac:dyDescent="0.25">
      <c r="H308" s="95"/>
    </row>
    <row r="309" spans="8:86" hidden="1" x14ac:dyDescent="0.25">
      <c r="H309" s="95"/>
    </row>
    <row r="310" spans="8:86" hidden="1" x14ac:dyDescent="0.25">
      <c r="H310" s="96"/>
    </row>
    <row r="311" spans="8:86" hidden="1" x14ac:dyDescent="0.25">
      <c r="H311" s="97"/>
    </row>
    <row r="312" spans="8:86" hidden="1" x14ac:dyDescent="0.25">
      <c r="H312" s="76"/>
      <c r="I312" s="76"/>
      <c r="J312" s="80"/>
      <c r="K312" s="93"/>
      <c r="L312" s="93"/>
      <c r="M312" s="80"/>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c r="BV312" s="94"/>
      <c r="BW312" s="94"/>
      <c r="BX312" s="94"/>
      <c r="BY312" s="94"/>
      <c r="BZ312" s="94"/>
      <c r="CA312" s="94"/>
      <c r="CB312" s="94"/>
      <c r="CC312" s="94"/>
      <c r="CD312" s="94"/>
      <c r="CE312" s="94"/>
      <c r="CF312" s="94"/>
      <c r="CG312" s="94"/>
      <c r="CH312" s="80"/>
    </row>
    <row r="313" spans="8:86" hidden="1" x14ac:dyDescent="0.25">
      <c r="H313" s="76"/>
      <c r="I313" s="76"/>
      <c r="J313" s="80"/>
      <c r="K313" s="93"/>
      <c r="L313" s="76"/>
      <c r="M313" s="80"/>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c r="BV313" s="94"/>
      <c r="BW313" s="94"/>
      <c r="BX313" s="94"/>
      <c r="BY313" s="94"/>
      <c r="BZ313" s="94"/>
      <c r="CA313" s="94"/>
      <c r="CB313" s="94"/>
      <c r="CC313" s="94"/>
      <c r="CD313" s="94"/>
      <c r="CE313" s="94"/>
      <c r="CF313" s="94"/>
      <c r="CG313" s="76"/>
      <c r="CH313" s="80"/>
    </row>
    <row r="314" spans="8:86" hidden="1" x14ac:dyDescent="0.25">
      <c r="H314" s="76"/>
      <c r="I314" s="76"/>
      <c r="J314" s="80"/>
      <c r="K314" s="93"/>
      <c r="L314" s="76"/>
      <c r="M314" s="80"/>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c r="BV314" s="94"/>
      <c r="BW314" s="94"/>
      <c r="BX314" s="94"/>
      <c r="BY314" s="94"/>
      <c r="BZ314" s="94"/>
      <c r="CA314" s="94"/>
      <c r="CB314" s="94"/>
      <c r="CC314" s="94"/>
      <c r="CD314" s="94"/>
      <c r="CE314" s="94"/>
      <c r="CF314" s="94"/>
      <c r="CG314" s="76"/>
      <c r="CH314" s="80"/>
    </row>
    <row r="315" spans="8:86" hidden="1" x14ac:dyDescent="0.25">
      <c r="H315" s="76"/>
      <c r="I315" s="76"/>
      <c r="J315" s="80"/>
      <c r="K315" s="93"/>
      <c r="L315" s="76"/>
      <c r="M315" s="80"/>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c r="BV315" s="94"/>
      <c r="BW315" s="94"/>
      <c r="BX315" s="94"/>
      <c r="BY315" s="94"/>
      <c r="BZ315" s="94"/>
      <c r="CA315" s="94"/>
      <c r="CB315" s="94"/>
      <c r="CC315" s="94"/>
      <c r="CD315" s="94"/>
      <c r="CE315" s="94"/>
      <c r="CF315" s="94"/>
      <c r="CG315" s="76"/>
      <c r="CH315" s="80"/>
    </row>
    <row r="316" spans="8:86" hidden="1" x14ac:dyDescent="0.25">
      <c r="H316" s="76"/>
      <c r="I316" s="76"/>
      <c r="J316" s="80"/>
      <c r="K316" s="93"/>
      <c r="L316" s="76"/>
      <c r="M316" s="80"/>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c r="BV316" s="94"/>
      <c r="BW316" s="94"/>
      <c r="BX316" s="94"/>
      <c r="BY316" s="94"/>
      <c r="BZ316" s="94"/>
      <c r="CA316" s="94"/>
      <c r="CB316" s="94"/>
      <c r="CC316" s="94"/>
      <c r="CD316" s="94"/>
      <c r="CE316" s="94"/>
      <c r="CF316" s="94"/>
      <c r="CG316" s="76"/>
      <c r="CH316" s="80"/>
    </row>
    <row r="317" spans="8:86" hidden="1" x14ac:dyDescent="0.25">
      <c r="H317" s="91"/>
      <c r="I317" s="91"/>
      <c r="J317" s="91"/>
      <c r="K317" s="93"/>
      <c r="L317" s="76"/>
      <c r="M317" s="80"/>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c r="BV317" s="94"/>
      <c r="BW317" s="94"/>
      <c r="BX317" s="94"/>
      <c r="BY317" s="94"/>
      <c r="BZ317" s="94"/>
      <c r="CA317" s="94"/>
      <c r="CB317" s="94"/>
      <c r="CC317" s="94"/>
      <c r="CD317" s="94"/>
      <c r="CE317" s="94"/>
      <c r="CF317" s="94"/>
      <c r="CG317" s="76"/>
      <c r="CH317" s="80"/>
    </row>
    <row r="318" spans="8:86" hidden="1" x14ac:dyDescent="0.25">
      <c r="H318" s="91"/>
      <c r="I318" s="91"/>
      <c r="J318" s="91"/>
      <c r="K318" s="93"/>
      <c r="L318" s="76"/>
      <c r="M318" s="80"/>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76"/>
      <c r="CH318" s="80"/>
    </row>
    <row r="319" spans="8:86" hidden="1" x14ac:dyDescent="0.25">
      <c r="H319" s="91"/>
      <c r="I319" s="91"/>
      <c r="J319" s="91"/>
      <c r="K319" s="91"/>
      <c r="L319" s="91"/>
      <c r="M319" s="91"/>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c r="BV319" s="94"/>
      <c r="BW319" s="94"/>
      <c r="BX319" s="94"/>
      <c r="BY319" s="94"/>
      <c r="BZ319" s="94"/>
      <c r="CA319" s="94"/>
      <c r="CB319" s="94"/>
      <c r="CC319" s="94"/>
      <c r="CD319" s="94"/>
      <c r="CE319" s="94"/>
      <c r="CF319" s="94"/>
      <c r="CG319" s="76"/>
      <c r="CH319" s="80"/>
    </row>
    <row r="320" spans="8:86" hidden="1" x14ac:dyDescent="0.25">
      <c r="H320" s="98"/>
    </row>
    <row r="321" spans="8:86" hidden="1" x14ac:dyDescent="0.25">
      <c r="H321" s="99"/>
    </row>
    <row r="322" spans="8:86" hidden="1" x14ac:dyDescent="0.25">
      <c r="H322" s="100"/>
    </row>
    <row r="323" spans="8:86" hidden="1" x14ac:dyDescent="0.25">
      <c r="H323" s="101"/>
    </row>
    <row r="324" spans="8:86" hidden="1" x14ac:dyDescent="0.25">
      <c r="H324" s="102"/>
    </row>
    <row r="325" spans="8:86" hidden="1" x14ac:dyDescent="0.25">
      <c r="H325" s="92"/>
      <c r="I325" s="92"/>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1"/>
      <c r="BM325" s="91"/>
      <c r="BN325" s="91"/>
      <c r="BO325" s="91"/>
      <c r="BP325" s="91"/>
      <c r="BQ325" s="91"/>
      <c r="BR325" s="91"/>
      <c r="BS325" s="91"/>
      <c r="BT325" s="91"/>
      <c r="BU325" s="91"/>
      <c r="BV325" s="91"/>
      <c r="BW325" s="91"/>
      <c r="BX325" s="91"/>
      <c r="BY325" s="91"/>
      <c r="BZ325" s="91"/>
      <c r="CA325" s="91"/>
      <c r="CB325" s="91"/>
      <c r="CC325" s="91"/>
      <c r="CD325" s="91"/>
      <c r="CE325" s="91"/>
      <c r="CF325" s="91"/>
      <c r="CG325" s="91"/>
      <c r="CH325" s="91"/>
    </row>
    <row r="326" spans="8:86" hidden="1" x14ac:dyDescent="0.25">
      <c r="H326" s="92"/>
      <c r="I326" s="92"/>
      <c r="J326" s="80"/>
      <c r="K326" s="93"/>
      <c r="L326" s="93"/>
      <c r="M326" s="80"/>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c r="BV326" s="94"/>
      <c r="BW326" s="94"/>
      <c r="BX326" s="94"/>
      <c r="BY326" s="94"/>
      <c r="BZ326" s="94"/>
      <c r="CA326" s="94"/>
      <c r="CB326" s="94"/>
      <c r="CC326" s="94"/>
      <c r="CD326" s="94"/>
      <c r="CE326" s="94"/>
      <c r="CF326" s="94"/>
      <c r="CG326" s="94"/>
      <c r="CH326" s="80"/>
    </row>
    <row r="327" spans="8:86" hidden="1" x14ac:dyDescent="0.25">
      <c r="H327" s="92"/>
      <c r="I327" s="76"/>
      <c r="J327" s="80"/>
      <c r="K327" s="93"/>
      <c r="L327" s="76"/>
      <c r="M327" s="80"/>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c r="BV327" s="94"/>
      <c r="BW327" s="94"/>
      <c r="BX327" s="94"/>
      <c r="BY327" s="94"/>
      <c r="BZ327" s="94"/>
      <c r="CA327" s="94"/>
      <c r="CB327" s="94"/>
      <c r="CC327" s="94"/>
      <c r="CD327" s="94"/>
      <c r="CE327" s="94"/>
      <c r="CF327" s="94"/>
      <c r="CG327" s="76"/>
      <c r="CH327" s="80"/>
    </row>
    <row r="328" spans="8:86" hidden="1" x14ac:dyDescent="0.25">
      <c r="H328" s="92"/>
      <c r="I328" s="76"/>
      <c r="J328" s="80"/>
      <c r="K328" s="93"/>
      <c r="L328" s="76"/>
      <c r="M328" s="80"/>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c r="BV328" s="94"/>
      <c r="BW328" s="94"/>
      <c r="BX328" s="94"/>
      <c r="BY328" s="94"/>
      <c r="BZ328" s="94"/>
      <c r="CA328" s="94"/>
      <c r="CB328" s="94"/>
      <c r="CC328" s="94"/>
      <c r="CD328" s="94"/>
      <c r="CE328" s="94"/>
      <c r="CF328" s="94"/>
      <c r="CG328" s="76"/>
      <c r="CH328" s="80"/>
    </row>
    <row r="329" spans="8:86" hidden="1" x14ac:dyDescent="0.25">
      <c r="H329" s="92"/>
      <c r="I329" s="76"/>
      <c r="J329" s="80"/>
      <c r="K329" s="93"/>
      <c r="L329" s="76"/>
      <c r="M329" s="80"/>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c r="BV329" s="94"/>
      <c r="BW329" s="94"/>
      <c r="BX329" s="94"/>
      <c r="BY329" s="94"/>
      <c r="BZ329" s="94"/>
      <c r="CA329" s="94"/>
      <c r="CB329" s="94"/>
      <c r="CC329" s="94"/>
      <c r="CD329" s="94"/>
      <c r="CE329" s="94"/>
      <c r="CF329" s="94"/>
      <c r="CG329" s="76"/>
      <c r="CH329" s="80"/>
    </row>
    <row r="330" spans="8:86" hidden="1" x14ac:dyDescent="0.25">
      <c r="H330" s="92"/>
      <c r="I330" s="76"/>
      <c r="J330" s="80"/>
      <c r="K330" s="93"/>
      <c r="L330" s="76"/>
      <c r="M330" s="80"/>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c r="BV330" s="94"/>
      <c r="BW330" s="94"/>
      <c r="BX330" s="94"/>
      <c r="BY330" s="94"/>
      <c r="BZ330" s="94"/>
      <c r="CA330" s="94"/>
      <c r="CB330" s="94"/>
      <c r="CC330" s="94"/>
      <c r="CD330" s="94"/>
      <c r="CE330" s="94"/>
      <c r="CF330" s="94"/>
      <c r="CG330" s="76"/>
      <c r="CH330" s="80"/>
    </row>
    <row r="331" spans="8:86" hidden="1" x14ac:dyDescent="0.25">
      <c r="H331" s="91"/>
      <c r="I331" s="91"/>
      <c r="J331" s="91"/>
      <c r="K331" s="93"/>
      <c r="L331" s="76"/>
      <c r="M331" s="80"/>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c r="BV331" s="94"/>
      <c r="BW331" s="94"/>
      <c r="BX331" s="94"/>
      <c r="BY331" s="94"/>
      <c r="BZ331" s="94"/>
      <c r="CA331" s="94"/>
      <c r="CB331" s="94"/>
      <c r="CC331" s="94"/>
      <c r="CD331" s="94"/>
      <c r="CE331" s="94"/>
      <c r="CF331" s="94"/>
      <c r="CG331" s="76"/>
      <c r="CH331" s="80"/>
    </row>
    <row r="332" spans="8:86" hidden="1" x14ac:dyDescent="0.25">
      <c r="H332" s="91"/>
      <c r="I332" s="91"/>
      <c r="J332" s="91"/>
      <c r="K332" s="93"/>
      <c r="L332" s="76"/>
      <c r="M332" s="80"/>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c r="BV332" s="94"/>
      <c r="BW332" s="94"/>
      <c r="BX332" s="94"/>
      <c r="BY332" s="94"/>
      <c r="BZ332" s="94"/>
      <c r="CA332" s="94"/>
      <c r="CB332" s="94"/>
      <c r="CC332" s="94"/>
      <c r="CD332" s="94"/>
      <c r="CE332" s="94"/>
      <c r="CF332" s="94"/>
      <c r="CG332" s="76"/>
      <c r="CH332" s="80"/>
    </row>
    <row r="333" spans="8:86" hidden="1" x14ac:dyDescent="0.25">
      <c r="H333" s="91"/>
      <c r="I333" s="91"/>
      <c r="J333" s="91"/>
      <c r="K333" s="91"/>
      <c r="L333" s="91"/>
      <c r="M333" s="91"/>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c r="BV333" s="94"/>
      <c r="BW333" s="94"/>
      <c r="BX333" s="94"/>
      <c r="BY333" s="94"/>
      <c r="BZ333" s="94"/>
      <c r="CA333" s="94"/>
      <c r="CB333" s="94"/>
      <c r="CC333" s="94"/>
      <c r="CD333" s="94"/>
      <c r="CE333" s="94"/>
      <c r="CF333" s="94"/>
      <c r="CG333" s="76"/>
      <c r="CH333" s="80"/>
    </row>
    <row r="334" spans="8:86" hidden="1" x14ac:dyDescent="0.25">
      <c r="H334" s="95"/>
    </row>
    <row r="335" spans="8:86" hidden="1" x14ac:dyDescent="0.25">
      <c r="H335" s="95"/>
    </row>
    <row r="336" spans="8:86" hidden="1" x14ac:dyDescent="0.25">
      <c r="H336" s="95"/>
    </row>
    <row r="337" spans="8:86" hidden="1" x14ac:dyDescent="0.25">
      <c r="H337" s="96"/>
    </row>
    <row r="338" spans="8:86" hidden="1" x14ac:dyDescent="0.25">
      <c r="H338" s="97"/>
    </row>
    <row r="339" spans="8:86" hidden="1" x14ac:dyDescent="0.25">
      <c r="H339" s="76"/>
      <c r="I339" s="76"/>
      <c r="J339" s="80"/>
      <c r="K339" s="93"/>
      <c r="L339" s="93"/>
      <c r="M339" s="80"/>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c r="BV339" s="94"/>
      <c r="BW339" s="94"/>
      <c r="BX339" s="94"/>
      <c r="BY339" s="94"/>
      <c r="BZ339" s="94"/>
      <c r="CA339" s="94"/>
      <c r="CB339" s="94"/>
      <c r="CC339" s="94"/>
      <c r="CD339" s="94"/>
      <c r="CE339" s="94"/>
      <c r="CF339" s="94"/>
      <c r="CG339" s="94"/>
      <c r="CH339" s="76"/>
    </row>
    <row r="340" spans="8:86" hidden="1" x14ac:dyDescent="0.25">
      <c r="H340" s="76"/>
      <c r="I340" s="76"/>
      <c r="J340" s="80"/>
      <c r="K340" s="93"/>
      <c r="L340" s="76"/>
      <c r="M340" s="80"/>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c r="BV340" s="94"/>
      <c r="BW340" s="94"/>
      <c r="BX340" s="94"/>
      <c r="BY340" s="94"/>
      <c r="BZ340" s="94"/>
      <c r="CA340" s="94"/>
      <c r="CB340" s="94"/>
      <c r="CC340" s="94"/>
      <c r="CD340" s="94"/>
      <c r="CE340" s="94"/>
      <c r="CF340" s="94"/>
      <c r="CG340" s="76"/>
      <c r="CH340" s="76"/>
    </row>
    <row r="341" spans="8:86" hidden="1" x14ac:dyDescent="0.25">
      <c r="H341" s="76"/>
      <c r="I341" s="76"/>
      <c r="J341" s="80"/>
      <c r="K341" s="93"/>
      <c r="L341" s="76"/>
      <c r="M341" s="80"/>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c r="BV341" s="94"/>
      <c r="BW341" s="94"/>
      <c r="BX341" s="94"/>
      <c r="BY341" s="94"/>
      <c r="BZ341" s="94"/>
      <c r="CA341" s="94"/>
      <c r="CB341" s="94"/>
      <c r="CC341" s="94"/>
      <c r="CD341" s="94"/>
      <c r="CE341" s="94"/>
      <c r="CF341" s="94"/>
      <c r="CG341" s="76"/>
      <c r="CH341" s="76"/>
    </row>
    <row r="342" spans="8:86" hidden="1" x14ac:dyDescent="0.25">
      <c r="H342" s="76"/>
      <c r="I342" s="76"/>
      <c r="J342" s="80"/>
      <c r="K342" s="93"/>
      <c r="L342" s="76"/>
      <c r="M342" s="80"/>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c r="BV342" s="94"/>
      <c r="BW342" s="94"/>
      <c r="BX342" s="94"/>
      <c r="BY342" s="94"/>
      <c r="BZ342" s="94"/>
      <c r="CA342" s="94"/>
      <c r="CB342" s="94"/>
      <c r="CC342" s="94"/>
      <c r="CD342" s="94"/>
      <c r="CE342" s="94"/>
      <c r="CF342" s="94"/>
      <c r="CG342" s="76"/>
      <c r="CH342" s="76"/>
    </row>
    <row r="343" spans="8:86" hidden="1" x14ac:dyDescent="0.25">
      <c r="H343" s="76"/>
      <c r="I343" s="76"/>
      <c r="J343" s="80"/>
      <c r="K343" s="93"/>
      <c r="L343" s="76"/>
      <c r="M343" s="80"/>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c r="BV343" s="94"/>
      <c r="BW343" s="94"/>
      <c r="BX343" s="94"/>
      <c r="BY343" s="94"/>
      <c r="BZ343" s="94"/>
      <c r="CA343" s="94"/>
      <c r="CB343" s="94"/>
      <c r="CC343" s="94"/>
      <c r="CD343" s="94"/>
      <c r="CE343" s="94"/>
      <c r="CF343" s="94"/>
      <c r="CG343" s="76"/>
      <c r="CH343" s="76"/>
    </row>
    <row r="344" spans="8:86" hidden="1" x14ac:dyDescent="0.25">
      <c r="H344" s="91"/>
      <c r="I344" s="91"/>
      <c r="J344" s="91"/>
      <c r="K344" s="93"/>
      <c r="L344" s="76"/>
      <c r="M344" s="80"/>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94"/>
      <c r="BY344" s="94"/>
      <c r="BZ344" s="94"/>
      <c r="CA344" s="94"/>
      <c r="CB344" s="94"/>
      <c r="CC344" s="94"/>
      <c r="CD344" s="94"/>
      <c r="CE344" s="94"/>
      <c r="CF344" s="94"/>
      <c r="CG344" s="76"/>
      <c r="CH344" s="76"/>
    </row>
    <row r="345" spans="8:86" hidden="1" x14ac:dyDescent="0.25">
      <c r="H345" s="91"/>
      <c r="I345" s="91"/>
      <c r="J345" s="91"/>
      <c r="K345" s="93"/>
      <c r="L345" s="76"/>
      <c r="M345" s="80"/>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c r="BV345" s="94"/>
      <c r="BW345" s="94"/>
      <c r="BX345" s="94"/>
      <c r="BY345" s="94"/>
      <c r="BZ345" s="94"/>
      <c r="CA345" s="94"/>
      <c r="CB345" s="94"/>
      <c r="CC345" s="94"/>
      <c r="CD345" s="94"/>
      <c r="CE345" s="94"/>
      <c r="CF345" s="94"/>
      <c r="CG345" s="76"/>
      <c r="CH345" s="76"/>
    </row>
    <row r="346" spans="8:86" hidden="1" x14ac:dyDescent="0.25">
      <c r="H346" s="91"/>
      <c r="I346" s="91"/>
      <c r="J346" s="91"/>
      <c r="K346" s="93"/>
      <c r="L346" s="76"/>
      <c r="M346" s="80"/>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c r="BV346" s="94"/>
      <c r="BW346" s="94"/>
      <c r="BX346" s="94"/>
      <c r="BY346" s="94"/>
      <c r="BZ346" s="94"/>
      <c r="CA346" s="94"/>
      <c r="CB346" s="94"/>
      <c r="CC346" s="94"/>
      <c r="CD346" s="94"/>
      <c r="CE346" s="94"/>
      <c r="CF346" s="94"/>
      <c r="CG346" s="76"/>
      <c r="CH346" s="76"/>
    </row>
    <row r="347" spans="8:86" hidden="1" x14ac:dyDescent="0.25">
      <c r="H347" s="91"/>
      <c r="I347" s="91"/>
      <c r="J347" s="91"/>
      <c r="K347" s="91"/>
      <c r="L347" s="91"/>
      <c r="M347" s="91"/>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c r="BV347" s="94"/>
      <c r="BW347" s="94"/>
      <c r="BX347" s="94"/>
      <c r="BY347" s="94"/>
      <c r="BZ347" s="94"/>
      <c r="CA347" s="94"/>
      <c r="CB347" s="94"/>
      <c r="CC347" s="94"/>
      <c r="CD347" s="94"/>
      <c r="CE347" s="94"/>
      <c r="CF347" s="94"/>
      <c r="CG347" s="76"/>
      <c r="CH347" s="76"/>
    </row>
    <row r="348" spans="8:86" hidden="1" x14ac:dyDescent="0.25">
      <c r="H348" s="95"/>
    </row>
    <row r="349" spans="8:86" hidden="1" x14ac:dyDescent="0.25">
      <c r="H349" s="92"/>
      <c r="I349" s="92"/>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c r="BI349" s="91"/>
      <c r="BJ349" s="91"/>
      <c r="BK349" s="91"/>
      <c r="BL349" s="91"/>
      <c r="BM349" s="91"/>
      <c r="BN349" s="91"/>
      <c r="BO349" s="91"/>
      <c r="BP349" s="91"/>
      <c r="BQ349" s="91"/>
      <c r="BR349" s="91"/>
      <c r="BS349" s="91"/>
      <c r="BT349" s="91"/>
      <c r="BU349" s="91"/>
      <c r="BV349" s="91"/>
      <c r="BW349" s="91"/>
      <c r="BX349" s="91"/>
      <c r="BY349" s="91"/>
      <c r="BZ349" s="91"/>
      <c r="CA349" s="91"/>
      <c r="CB349" s="91"/>
      <c r="CC349" s="91"/>
      <c r="CD349" s="91"/>
      <c r="CE349" s="91"/>
      <c r="CF349" s="91"/>
      <c r="CG349" s="91"/>
      <c r="CH349" s="91"/>
    </row>
    <row r="350" spans="8:86" hidden="1" x14ac:dyDescent="0.25">
      <c r="H350" s="92"/>
      <c r="I350" s="92"/>
      <c r="J350" s="80"/>
      <c r="K350" s="93"/>
      <c r="L350" s="93"/>
      <c r="M350" s="80"/>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c r="BV350" s="94"/>
      <c r="BW350" s="94"/>
      <c r="BX350" s="94"/>
      <c r="BY350" s="94"/>
      <c r="BZ350" s="94"/>
      <c r="CA350" s="94"/>
      <c r="CB350" s="94"/>
      <c r="CC350" s="94"/>
      <c r="CD350" s="94"/>
      <c r="CE350" s="94"/>
      <c r="CF350" s="94"/>
      <c r="CG350" s="94"/>
      <c r="CH350" s="80"/>
    </row>
    <row r="351" spans="8:86" hidden="1" x14ac:dyDescent="0.25">
      <c r="H351" s="92"/>
      <c r="I351" s="76"/>
      <c r="J351" s="80"/>
      <c r="K351" s="93"/>
      <c r="L351" s="76"/>
      <c r="M351" s="80"/>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c r="BV351" s="94"/>
      <c r="BW351" s="94"/>
      <c r="BX351" s="94"/>
      <c r="BY351" s="94"/>
      <c r="BZ351" s="94"/>
      <c r="CA351" s="94"/>
      <c r="CB351" s="94"/>
      <c r="CC351" s="94"/>
      <c r="CD351" s="94"/>
      <c r="CE351" s="94"/>
      <c r="CF351" s="94"/>
      <c r="CG351" s="76"/>
      <c r="CH351" s="80"/>
    </row>
    <row r="352" spans="8:86" hidden="1" x14ac:dyDescent="0.25">
      <c r="H352" s="92"/>
      <c r="I352" s="76"/>
      <c r="J352" s="80"/>
      <c r="K352" s="93"/>
      <c r="L352" s="76"/>
      <c r="M352" s="80"/>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c r="BV352" s="94"/>
      <c r="BW352" s="94"/>
      <c r="BX352" s="94"/>
      <c r="BY352" s="94"/>
      <c r="BZ352" s="94"/>
      <c r="CA352" s="94"/>
      <c r="CB352" s="94"/>
      <c r="CC352" s="94"/>
      <c r="CD352" s="94"/>
      <c r="CE352" s="94"/>
      <c r="CF352" s="94"/>
      <c r="CG352" s="76"/>
      <c r="CH352" s="80"/>
    </row>
    <row r="353" spans="8:86" hidden="1" x14ac:dyDescent="0.25">
      <c r="H353" s="92"/>
      <c r="I353" s="76"/>
      <c r="J353" s="80"/>
      <c r="K353" s="93"/>
      <c r="L353" s="76"/>
      <c r="M353" s="80"/>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c r="BV353" s="94"/>
      <c r="BW353" s="94"/>
      <c r="BX353" s="94"/>
      <c r="BY353" s="94"/>
      <c r="BZ353" s="94"/>
      <c r="CA353" s="94"/>
      <c r="CB353" s="94"/>
      <c r="CC353" s="94"/>
      <c r="CD353" s="94"/>
      <c r="CE353" s="94"/>
      <c r="CF353" s="94"/>
      <c r="CG353" s="76"/>
      <c r="CH353" s="80"/>
    </row>
    <row r="354" spans="8:86" hidden="1" x14ac:dyDescent="0.25">
      <c r="H354" s="92"/>
      <c r="I354" s="76"/>
      <c r="J354" s="80"/>
      <c r="K354" s="93"/>
      <c r="L354" s="76"/>
      <c r="M354" s="80"/>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c r="BV354" s="94"/>
      <c r="BW354" s="94"/>
      <c r="BX354" s="94"/>
      <c r="BY354" s="94"/>
      <c r="BZ354" s="94"/>
      <c r="CA354" s="94"/>
      <c r="CB354" s="94"/>
      <c r="CC354" s="94"/>
      <c r="CD354" s="94"/>
      <c r="CE354" s="94"/>
      <c r="CF354" s="94"/>
      <c r="CG354" s="76"/>
      <c r="CH354" s="80"/>
    </row>
    <row r="355" spans="8:86" hidden="1" x14ac:dyDescent="0.25">
      <c r="H355" s="91"/>
      <c r="I355" s="91"/>
      <c r="J355" s="91"/>
      <c r="K355" s="93"/>
      <c r="L355" s="76"/>
      <c r="M355" s="80"/>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c r="BV355" s="94"/>
      <c r="BW355" s="94"/>
      <c r="BX355" s="94"/>
      <c r="BY355" s="94"/>
      <c r="BZ355" s="94"/>
      <c r="CA355" s="94"/>
      <c r="CB355" s="94"/>
      <c r="CC355" s="94"/>
      <c r="CD355" s="94"/>
      <c r="CE355" s="94"/>
      <c r="CF355" s="94"/>
      <c r="CG355" s="76"/>
      <c r="CH355" s="80"/>
    </row>
    <row r="356" spans="8:86" hidden="1" x14ac:dyDescent="0.25">
      <c r="H356" s="91"/>
      <c r="I356" s="91"/>
      <c r="J356" s="91"/>
      <c r="K356" s="93"/>
      <c r="L356" s="76"/>
      <c r="M356" s="80"/>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c r="BV356" s="94"/>
      <c r="BW356" s="94"/>
      <c r="BX356" s="94"/>
      <c r="BY356" s="94"/>
      <c r="BZ356" s="94"/>
      <c r="CA356" s="94"/>
      <c r="CB356" s="94"/>
      <c r="CC356" s="94"/>
      <c r="CD356" s="94"/>
      <c r="CE356" s="94"/>
      <c r="CF356" s="94"/>
      <c r="CG356" s="76"/>
      <c r="CH356" s="80"/>
    </row>
    <row r="357" spans="8:86" hidden="1" x14ac:dyDescent="0.25">
      <c r="H357" s="91"/>
      <c r="I357" s="91"/>
      <c r="J357" s="91"/>
      <c r="K357" s="93"/>
      <c r="L357" s="76"/>
      <c r="M357" s="80"/>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c r="BV357" s="94"/>
      <c r="BW357" s="94"/>
      <c r="BX357" s="94"/>
      <c r="BY357" s="94"/>
      <c r="BZ357" s="94"/>
      <c r="CA357" s="94"/>
      <c r="CB357" s="94"/>
      <c r="CC357" s="94"/>
      <c r="CD357" s="94"/>
      <c r="CE357" s="94"/>
      <c r="CF357" s="94"/>
      <c r="CG357" s="76"/>
      <c r="CH357" s="80"/>
    </row>
    <row r="358" spans="8:86" hidden="1" x14ac:dyDescent="0.25">
      <c r="H358" s="91"/>
      <c r="I358" s="91"/>
      <c r="J358" s="91"/>
      <c r="K358" s="91"/>
      <c r="L358" s="91"/>
      <c r="M358" s="91"/>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c r="BV358" s="94"/>
      <c r="BW358" s="94"/>
      <c r="BX358" s="94"/>
      <c r="BY358" s="94"/>
      <c r="BZ358" s="94"/>
      <c r="CA358" s="94"/>
      <c r="CB358" s="94"/>
      <c r="CC358" s="94"/>
      <c r="CD358" s="94"/>
      <c r="CE358" s="94"/>
      <c r="CF358" s="94"/>
      <c r="CG358" s="76"/>
      <c r="CH358" s="80"/>
    </row>
    <row r="359" spans="8:86" hidden="1" x14ac:dyDescent="0.25">
      <c r="H359" s="95"/>
    </row>
    <row r="360" spans="8:86" hidden="1" x14ac:dyDescent="0.25">
      <c r="H360" s="103"/>
    </row>
    <row r="361" spans="8:86" hidden="1" x14ac:dyDescent="0.25">
      <c r="H361" s="95"/>
    </row>
    <row r="362" spans="8:86" hidden="1" x14ac:dyDescent="0.25">
      <c r="H362" s="92"/>
      <c r="I362" s="76"/>
    </row>
    <row r="363" spans="8:86" hidden="1" x14ac:dyDescent="0.25">
      <c r="H363" s="92"/>
      <c r="I363" s="76"/>
    </row>
    <row r="364" spans="8:86" hidden="1" x14ac:dyDescent="0.25">
      <c r="H364" s="92"/>
      <c r="I364" s="76"/>
    </row>
    <row r="365" spans="8:86" hidden="1" x14ac:dyDescent="0.25">
      <c r="H365" s="92"/>
      <c r="I365" s="76"/>
    </row>
    <row r="366" spans="8:86" hidden="1" x14ac:dyDescent="0.25">
      <c r="H366" s="92"/>
      <c r="I366" s="76"/>
    </row>
    <row r="367" spans="8:86" hidden="1" x14ac:dyDescent="0.25">
      <c r="H367" s="92"/>
      <c r="I367" s="76"/>
    </row>
    <row r="368" spans="8:86" hidden="1" x14ac:dyDescent="0.25">
      <c r="H368" s="92"/>
      <c r="I368" s="76"/>
    </row>
    <row r="369" spans="8:9" hidden="1" x14ac:dyDescent="0.25">
      <c r="H369" s="92"/>
      <c r="I369" s="76"/>
    </row>
    <row r="370" spans="8:9" hidden="1" x14ac:dyDescent="0.25">
      <c r="H370" s="95"/>
    </row>
    <row r="371" spans="8:9" hidden="1" x14ac:dyDescent="0.25">
      <c r="H371" s="96"/>
    </row>
    <row r="372" spans="8:9" hidden="1" x14ac:dyDescent="0.25">
      <c r="H372" s="96"/>
    </row>
    <row r="373" spans="8:9" x14ac:dyDescent="0.25"/>
  </sheetData>
  <sheetProtection algorithmName="SHA-512" hashValue="hlBog9PxkCtepdxTDSfDb9KNlZNdWn8Y5lflCT6QBl6mof/UJUKJULfyLmS9FTU8NkRZJ4YVB5EXC2KuOgKJRA==" saltValue="JZus49+/aBadidfJRLAb2Q==" spinCount="100000" sheet="1"/>
  <conditionalFormatting sqref="D9">
    <cfRule type="cellIs" dxfId="6" priority="2" operator="greaterThan">
      <formula>1</formula>
    </cfRule>
    <cfRule type="cellIs" dxfId="5" priority="3" operator="lessThan">
      <formula>1</formula>
    </cfRule>
    <cfRule type="cellIs" dxfId="4" priority="4" operator="equal">
      <formula>1</formula>
    </cfRule>
  </conditionalFormatting>
  <conditionalFormatting sqref="CK17:CK244">
    <cfRule type="duplicateValues" dxfId="3" priority="1"/>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09A-E96D-41B4-BABE-74EA8C492243}">
  <sheetPr codeName="Blad11">
    <tabColor theme="7" tint="0.79998168889431442"/>
  </sheetPr>
  <dimension ref="A1:BU363"/>
  <sheetViews>
    <sheetView showGridLines="0" zoomScaleNormal="100" workbookViewId="0">
      <selection activeCell="H28" sqref="H28"/>
    </sheetView>
  </sheetViews>
  <sheetFormatPr defaultColWidth="0" defaultRowHeight="11.4" zeroHeight="1" x14ac:dyDescent="0.25"/>
  <cols>
    <col min="1" max="1" width="12.59765625" style="27" customWidth="1"/>
    <col min="2" max="54" width="9" style="27" customWidth="1"/>
    <col min="55" max="55" width="15.09765625" style="27" bestFit="1" customWidth="1"/>
    <col min="56" max="56" width="10.59765625" style="27" bestFit="1" customWidth="1"/>
    <col min="57" max="58" width="9" style="27" customWidth="1"/>
    <col min="59" max="59" width="20.09765625" style="27" bestFit="1" customWidth="1"/>
    <col min="60" max="60" width="16.3984375" style="27" customWidth="1"/>
    <col min="61" max="68" width="9" style="27" customWidth="1"/>
    <col min="69" max="16384" width="9" style="27" hidden="1"/>
  </cols>
  <sheetData>
    <row r="1" spans="1:73" x14ac:dyDescent="0.25">
      <c r="A1" s="38" t="s">
        <v>696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124"/>
    </row>
    <row r="2" spans="1:73" x14ac:dyDescent="0.25">
      <c r="A2" s="2" t="s">
        <v>697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6"/>
    </row>
    <row r="3" spans="1:73"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6"/>
    </row>
    <row r="4" spans="1:73" x14ac:dyDescent="0.25">
      <c r="A4" s="40" t="s">
        <v>390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125"/>
    </row>
    <row r="5" spans="1:73"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6"/>
    </row>
    <row r="6" spans="1:73" x14ac:dyDescent="0.25">
      <c r="A6" s="61" t="s">
        <v>391</v>
      </c>
      <c r="B6" s="104"/>
      <c r="C6" s="104"/>
      <c r="D6" s="669">
        <v>1</v>
      </c>
      <c r="E6" s="5"/>
      <c r="F6" s="13" t="s">
        <v>698</v>
      </c>
      <c r="G6" s="14"/>
      <c r="H6" s="14"/>
      <c r="I6" s="14"/>
      <c r="J6" s="14"/>
      <c r="K6" s="14"/>
      <c r="L6" s="14"/>
      <c r="M6" s="14"/>
      <c r="N6" s="1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6"/>
    </row>
    <row r="7" spans="1:73" x14ac:dyDescent="0.25">
      <c r="A7" s="61" t="s">
        <v>123</v>
      </c>
      <c r="B7" s="104"/>
      <c r="C7" s="62"/>
      <c r="D7" s="211">
        <f>SUM(D6:D6)</f>
        <v>1</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6"/>
    </row>
    <row r="8" spans="1:73" x14ac:dyDescent="0.25">
      <c r="A8" s="61" t="s">
        <v>395</v>
      </c>
      <c r="B8" s="104"/>
      <c r="C8" s="62"/>
      <c r="D8" s="111">
        <v>1878</v>
      </c>
      <c r="E8" s="5"/>
      <c r="F8" s="13" t="s">
        <v>699</v>
      </c>
      <c r="G8" s="14"/>
      <c r="H8" s="14"/>
      <c r="I8" s="14"/>
      <c r="J8" s="14"/>
      <c r="K8" s="14"/>
      <c r="L8" s="14"/>
      <c r="M8" s="14"/>
      <c r="N8" s="1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6"/>
    </row>
    <row r="9" spans="1:73" x14ac:dyDescent="0.25">
      <c r="A9" s="61" t="s">
        <v>678</v>
      </c>
      <c r="B9" s="104"/>
      <c r="C9" s="62"/>
      <c r="D9" s="111">
        <v>156</v>
      </c>
      <c r="E9" s="5"/>
      <c r="F9" s="13" t="s">
        <v>700</v>
      </c>
      <c r="G9" s="14"/>
      <c r="H9" s="14"/>
      <c r="I9" s="14"/>
      <c r="J9" s="14"/>
      <c r="K9" s="14"/>
      <c r="L9" s="14"/>
      <c r="M9" s="14"/>
      <c r="N9" s="1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6"/>
    </row>
    <row r="10" spans="1:73" x14ac:dyDescent="0.25">
      <c r="A10" s="42"/>
      <c r="B10" s="42"/>
      <c r="C10" s="42"/>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6"/>
    </row>
    <row r="11" spans="1:73" x14ac:dyDescent="0.25">
      <c r="A11" s="40" t="s">
        <v>397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125"/>
    </row>
    <row r="12" spans="1:73" ht="11.1" customHeight="1" x14ac:dyDescent="0.25">
      <c r="A12" s="43"/>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6"/>
    </row>
    <row r="13" spans="1:73" ht="10.5" customHeight="1" x14ac:dyDescent="0.25">
      <c r="A13" s="71" t="s">
        <v>701</v>
      </c>
      <c r="B13" s="1"/>
      <c r="C13" s="1"/>
      <c r="D13" s="1"/>
      <c r="E13" s="1"/>
      <c r="F13" s="1"/>
      <c r="G13" s="71" t="s">
        <v>701</v>
      </c>
      <c r="H13" s="1"/>
      <c r="I13" s="1"/>
      <c r="J13" s="1"/>
      <c r="K13" s="1"/>
      <c r="L13" s="5"/>
      <c r="M13" s="71" t="s">
        <v>701</v>
      </c>
      <c r="N13" s="1"/>
      <c r="O13" s="1"/>
      <c r="P13" s="1"/>
      <c r="Q13" s="1"/>
      <c r="R13" s="1"/>
      <c r="S13" s="71" t="s">
        <v>702</v>
      </c>
      <c r="T13" s="1"/>
      <c r="U13" s="1"/>
      <c r="V13" s="1"/>
      <c r="W13" s="1"/>
      <c r="X13" s="1"/>
      <c r="Y13" s="71" t="s">
        <v>702</v>
      </c>
      <c r="Z13" s="1"/>
      <c r="AA13" s="1"/>
      <c r="AB13" s="1"/>
      <c r="AC13" s="1"/>
      <c r="AD13" s="5"/>
      <c r="AE13" s="71" t="s">
        <v>702</v>
      </c>
      <c r="AF13" s="5"/>
      <c r="AG13" s="5"/>
      <c r="AH13" s="5"/>
      <c r="AI13" s="5"/>
      <c r="AJ13" s="5"/>
      <c r="AK13" s="71" t="s">
        <v>702</v>
      </c>
      <c r="AL13" s="5"/>
      <c r="AM13" s="5"/>
      <c r="AN13" s="5"/>
      <c r="AO13" s="5"/>
      <c r="AP13" s="5"/>
      <c r="AQ13" s="71" t="s">
        <v>702</v>
      </c>
      <c r="AR13" s="5"/>
      <c r="AS13" s="5"/>
      <c r="AT13" s="5"/>
      <c r="AU13" s="5"/>
      <c r="AV13" s="5"/>
      <c r="AW13" s="71" t="s">
        <v>702</v>
      </c>
      <c r="AX13" s="5"/>
      <c r="AY13" s="5"/>
      <c r="AZ13" s="5"/>
      <c r="BA13" s="5"/>
      <c r="BB13" s="5"/>
      <c r="BC13" s="1"/>
      <c r="BD13" s="1"/>
      <c r="BE13" s="1"/>
      <c r="BF13" s="1"/>
      <c r="BG13" s="1"/>
      <c r="BH13" s="5"/>
      <c r="BI13" s="5"/>
      <c r="BJ13" s="5"/>
      <c r="BK13" s="5"/>
      <c r="BL13" s="5"/>
      <c r="BM13" s="5"/>
      <c r="BN13" s="5"/>
      <c r="BO13" s="5"/>
      <c r="BP13" s="5"/>
      <c r="BQ13" s="5"/>
      <c r="BR13" s="5"/>
      <c r="BS13" s="5"/>
      <c r="BT13" s="5"/>
      <c r="BU13" s="6"/>
    </row>
    <row r="14" spans="1:73" ht="10.5" customHeight="1" thickBot="1" x14ac:dyDescent="0.3">
      <c r="A14" s="63" t="s">
        <v>703</v>
      </c>
      <c r="B14" s="47"/>
      <c r="C14" s="47"/>
      <c r="D14" s="47"/>
      <c r="E14" s="47"/>
      <c r="F14" s="47"/>
      <c r="G14" s="63" t="s">
        <v>704</v>
      </c>
      <c r="H14" s="47"/>
      <c r="I14" s="47"/>
      <c r="J14" s="47"/>
      <c r="K14" s="47"/>
      <c r="L14" s="5"/>
      <c r="M14" s="63" t="s">
        <v>705</v>
      </c>
      <c r="N14" s="47"/>
      <c r="O14" s="47"/>
      <c r="P14" s="47"/>
      <c r="Q14" s="47"/>
      <c r="R14" s="47"/>
      <c r="S14" s="63" t="s">
        <v>706</v>
      </c>
      <c r="T14" s="47"/>
      <c r="U14" s="47"/>
      <c r="V14" s="47"/>
      <c r="W14" s="47"/>
      <c r="X14" s="47"/>
      <c r="Y14" s="63" t="s">
        <v>707</v>
      </c>
      <c r="Z14" s="47"/>
      <c r="AA14" s="47"/>
      <c r="AB14" s="47"/>
      <c r="AC14" s="47"/>
      <c r="AD14" s="49"/>
      <c r="AE14" s="63" t="s">
        <v>708</v>
      </c>
      <c r="AF14" s="49"/>
      <c r="AG14" s="49"/>
      <c r="AH14" s="49"/>
      <c r="AI14" s="49"/>
      <c r="AJ14" s="49"/>
      <c r="AK14" s="63" t="s">
        <v>709</v>
      </c>
      <c r="AL14" s="49"/>
      <c r="AM14" s="49"/>
      <c r="AN14" s="49"/>
      <c r="AO14" s="49"/>
      <c r="AP14" s="49"/>
      <c r="AQ14" s="63" t="s">
        <v>710</v>
      </c>
      <c r="AR14" s="49"/>
      <c r="AS14" s="49"/>
      <c r="AT14" s="49"/>
      <c r="AU14" s="49"/>
      <c r="AV14" s="49"/>
      <c r="AW14" s="63" t="s">
        <v>711</v>
      </c>
      <c r="AX14" s="49"/>
      <c r="AY14" s="49"/>
      <c r="AZ14" s="49"/>
      <c r="BA14" s="49"/>
      <c r="BB14" s="49"/>
      <c r="BC14" s="105" t="s">
        <v>407</v>
      </c>
      <c r="BD14" s="1"/>
      <c r="BE14" s="1"/>
      <c r="BF14" s="1"/>
      <c r="BG14" s="1"/>
      <c r="BH14" s="5"/>
      <c r="BI14" s="4"/>
      <c r="BJ14" s="4"/>
      <c r="BK14" s="4"/>
      <c r="BL14" s="4"/>
      <c r="BM14" s="4"/>
      <c r="BN14" s="4"/>
      <c r="BO14" s="5"/>
      <c r="BP14" s="5"/>
      <c r="BQ14" s="5"/>
      <c r="BR14" s="5"/>
      <c r="BS14" s="5"/>
      <c r="BT14" s="5"/>
      <c r="BU14" s="6"/>
    </row>
    <row r="15" spans="1:73" ht="10.5" customHeight="1" thickBot="1" x14ac:dyDescent="0.3">
      <c r="A15" s="105" t="s">
        <v>121</v>
      </c>
      <c r="B15" s="105" t="s">
        <v>712</v>
      </c>
      <c r="C15" s="105" t="s">
        <v>124</v>
      </c>
      <c r="D15" s="105" t="s">
        <v>409</v>
      </c>
      <c r="E15" s="105" t="s">
        <v>713</v>
      </c>
      <c r="F15" s="106"/>
      <c r="G15" s="105" t="s">
        <v>121</v>
      </c>
      <c r="H15" s="105" t="s">
        <v>712</v>
      </c>
      <c r="I15" s="105" t="s">
        <v>124</v>
      </c>
      <c r="J15" s="105" t="s">
        <v>409</v>
      </c>
      <c r="K15" s="105" t="s">
        <v>713</v>
      </c>
      <c r="L15" s="5"/>
      <c r="M15" s="105" t="s">
        <v>121</v>
      </c>
      <c r="N15" s="105" t="s">
        <v>712</v>
      </c>
      <c r="O15" s="105" t="s">
        <v>124</v>
      </c>
      <c r="P15" s="105" t="s">
        <v>409</v>
      </c>
      <c r="Q15" s="105" t="s">
        <v>713</v>
      </c>
      <c r="R15" s="106"/>
      <c r="S15" s="105" t="s">
        <v>121</v>
      </c>
      <c r="T15" s="105" t="s">
        <v>712</v>
      </c>
      <c r="U15" s="105" t="s">
        <v>124</v>
      </c>
      <c r="V15" s="105" t="s">
        <v>409</v>
      </c>
      <c r="W15" s="105" t="s">
        <v>713</v>
      </c>
      <c r="X15" s="106"/>
      <c r="Y15" s="105" t="s">
        <v>121</v>
      </c>
      <c r="Z15" s="105" t="s">
        <v>712</v>
      </c>
      <c r="AA15" s="105" t="s">
        <v>124</v>
      </c>
      <c r="AB15" s="105" t="s">
        <v>409</v>
      </c>
      <c r="AC15" s="105" t="s">
        <v>713</v>
      </c>
      <c r="AD15" s="49"/>
      <c r="AE15" s="105" t="s">
        <v>121</v>
      </c>
      <c r="AF15" s="105" t="s">
        <v>712</v>
      </c>
      <c r="AG15" s="105" t="s">
        <v>124</v>
      </c>
      <c r="AH15" s="105" t="s">
        <v>409</v>
      </c>
      <c r="AI15" s="105" t="s">
        <v>713</v>
      </c>
      <c r="AJ15" s="49"/>
      <c r="AK15" s="105" t="s">
        <v>121</v>
      </c>
      <c r="AL15" s="105" t="s">
        <v>712</v>
      </c>
      <c r="AM15" s="105" t="s">
        <v>124</v>
      </c>
      <c r="AN15" s="105" t="s">
        <v>409</v>
      </c>
      <c r="AO15" s="105" t="s">
        <v>713</v>
      </c>
      <c r="AP15" s="49"/>
      <c r="AQ15" s="105" t="s">
        <v>121</v>
      </c>
      <c r="AR15" s="105" t="s">
        <v>712</v>
      </c>
      <c r="AS15" s="105" t="s">
        <v>124</v>
      </c>
      <c r="AT15" s="105" t="s">
        <v>409</v>
      </c>
      <c r="AU15" s="105" t="s">
        <v>713</v>
      </c>
      <c r="AV15" s="49"/>
      <c r="AW15" s="105" t="s">
        <v>121</v>
      </c>
      <c r="AX15" s="105" t="s">
        <v>712</v>
      </c>
      <c r="AY15" s="105" t="s">
        <v>124</v>
      </c>
      <c r="AZ15" s="105" t="s">
        <v>409</v>
      </c>
      <c r="BA15" s="105" t="s">
        <v>713</v>
      </c>
      <c r="BB15" s="49"/>
      <c r="BC15" s="105" t="s">
        <v>121</v>
      </c>
      <c r="BD15" s="105" t="s">
        <v>712</v>
      </c>
      <c r="BE15" s="105" t="s">
        <v>124</v>
      </c>
      <c r="BF15" s="105" t="s">
        <v>409</v>
      </c>
      <c r="BG15" s="105" t="s">
        <v>714</v>
      </c>
      <c r="BH15" s="473" t="s">
        <v>671</v>
      </c>
      <c r="BI15" s="105" t="s">
        <v>414</v>
      </c>
      <c r="BJ15" s="49"/>
      <c r="BK15" s="49"/>
      <c r="BL15" s="49"/>
      <c r="BM15" s="49"/>
      <c r="BN15" s="49"/>
      <c r="BO15" s="5"/>
      <c r="BP15" s="5"/>
      <c r="BQ15" s="5"/>
      <c r="BR15" s="5"/>
      <c r="BS15" s="5"/>
      <c r="BT15" s="5"/>
      <c r="BU15" s="6"/>
    </row>
    <row r="16" spans="1:73" x14ac:dyDescent="0.25">
      <c r="A16" s="106">
        <v>1</v>
      </c>
      <c r="B16" s="106" t="s">
        <v>715</v>
      </c>
      <c r="C16" s="106" t="str">
        <f>B16</f>
        <v>Start</v>
      </c>
      <c r="D16" s="106" t="str">
        <f>A16&amp;"_"&amp;B16</f>
        <v>1_Start</v>
      </c>
      <c r="E16" s="107">
        <v>1729</v>
      </c>
      <c r="F16" s="106"/>
      <c r="G16" s="106">
        <v>1</v>
      </c>
      <c r="H16" s="106" t="s">
        <v>715</v>
      </c>
      <c r="I16" s="106" t="str">
        <f>H16</f>
        <v>Start</v>
      </c>
      <c r="J16" s="106" t="str">
        <f>G16&amp;"_"&amp;H16</f>
        <v>1_Start</v>
      </c>
      <c r="K16" s="107">
        <v>1785</v>
      </c>
      <c r="L16" s="5"/>
      <c r="M16" s="106">
        <v>1</v>
      </c>
      <c r="N16" s="106" t="s">
        <v>715</v>
      </c>
      <c r="O16" s="106" t="str">
        <f>N16</f>
        <v>Start</v>
      </c>
      <c r="P16" s="106" t="str">
        <f>M16&amp;"_"&amp;N16</f>
        <v>1_Start</v>
      </c>
      <c r="Q16" s="107">
        <v>1830</v>
      </c>
      <c r="R16" s="107"/>
      <c r="S16" s="106">
        <v>1</v>
      </c>
      <c r="T16" s="106" t="s">
        <v>715</v>
      </c>
      <c r="U16" s="106" t="str">
        <f>T16</f>
        <v>Start</v>
      </c>
      <c r="V16" s="106" t="str">
        <f>S16&amp;"_"&amp;T16</f>
        <v>1_Start</v>
      </c>
      <c r="W16" s="107">
        <v>1830</v>
      </c>
      <c r="X16" s="107"/>
      <c r="Y16" s="106">
        <v>1</v>
      </c>
      <c r="Z16" s="106" t="s">
        <v>715</v>
      </c>
      <c r="AA16" s="106" t="str">
        <f>Z16</f>
        <v>Start</v>
      </c>
      <c r="AB16" s="106" t="str">
        <f>Y16&amp;"_"&amp;Z16</f>
        <v>1_Start</v>
      </c>
      <c r="AC16" s="107">
        <v>1867</v>
      </c>
      <c r="AD16" s="172"/>
      <c r="AE16" s="106">
        <v>1</v>
      </c>
      <c r="AF16" s="106" t="s">
        <v>715</v>
      </c>
      <c r="AG16" s="172" t="str">
        <f>AF16</f>
        <v>Start</v>
      </c>
      <c r="AH16" s="106" t="str">
        <f>AE16&amp;"_"&amp;AF16</f>
        <v>1_Start</v>
      </c>
      <c r="AI16" s="107">
        <v>1998</v>
      </c>
      <c r="AJ16" s="172"/>
      <c r="AK16" s="106">
        <v>1</v>
      </c>
      <c r="AL16" s="106" t="s">
        <v>715</v>
      </c>
      <c r="AM16" s="172" t="str">
        <f>AL16</f>
        <v>Start</v>
      </c>
      <c r="AN16" s="106" t="str">
        <f>AK16&amp;"_"&amp;AL16</f>
        <v>1_Start</v>
      </c>
      <c r="AO16" s="107">
        <v>2184</v>
      </c>
      <c r="AP16" s="172"/>
      <c r="AQ16" s="106">
        <v>1</v>
      </c>
      <c r="AR16" s="106" t="s">
        <v>715</v>
      </c>
      <c r="AS16" s="172" t="str">
        <f>AR16</f>
        <v>Start</v>
      </c>
      <c r="AT16" s="106" t="str">
        <f>AQ16&amp;"_"&amp;AR16</f>
        <v>1_Start</v>
      </c>
      <c r="AU16" s="107">
        <v>2184</v>
      </c>
      <c r="AV16" s="172"/>
      <c r="AW16" s="106">
        <v>1</v>
      </c>
      <c r="AX16" s="106" t="s">
        <v>715</v>
      </c>
      <c r="AY16" s="172" t="str">
        <f t="shared" ref="AY16:AY79" si="0">AX16</f>
        <v>Start</v>
      </c>
      <c r="AZ16" s="106" t="str">
        <f t="shared" ref="AZ16:AZ79" si="1">AW16&amp;"_"&amp;AX16</f>
        <v>1_Start</v>
      </c>
      <c r="BA16" s="107">
        <v>2201</v>
      </c>
      <c r="BB16" s="618"/>
      <c r="BC16" s="106">
        <v>1</v>
      </c>
      <c r="BD16" s="106" t="s">
        <v>715</v>
      </c>
      <c r="BE16" s="106" t="str">
        <f>BD16</f>
        <v>Start</v>
      </c>
      <c r="BF16" s="106" t="str">
        <f t="shared" ref="BF16:BF79" si="2">BC16&amp;"_"&amp;BD16</f>
        <v>1_Start</v>
      </c>
      <c r="BG16" s="64">
        <f t="shared" ref="BG16:BG79" si="3">INDEX($BA$16:$BA$355,MATCH($BF16,$AZ$16:$AZ$355,0))</f>
        <v>2201</v>
      </c>
      <c r="BH16" s="132">
        <f t="shared" ref="BH16:BH79" si="4">IFERROR($D$6*BG16,"")</f>
        <v>2201</v>
      </c>
      <c r="BI16" s="42">
        <f>IFERROR(BH16/$D$9,"")</f>
        <v>14.108974358974359</v>
      </c>
      <c r="BJ16" s="42"/>
      <c r="BK16" s="42"/>
      <c r="BL16" s="42"/>
      <c r="BM16" s="42"/>
      <c r="BN16" s="42"/>
      <c r="BO16" s="5"/>
      <c r="BP16" s="5"/>
      <c r="BQ16" s="5"/>
      <c r="BR16" s="5"/>
      <c r="BS16" s="5"/>
      <c r="BT16" s="5"/>
      <c r="BU16" s="6"/>
    </row>
    <row r="17" spans="1:73" x14ac:dyDescent="0.25">
      <c r="A17" s="106">
        <v>1</v>
      </c>
      <c r="B17" s="106">
        <v>0</v>
      </c>
      <c r="C17" s="106">
        <f t="shared" ref="C17:C80" si="5">B17</f>
        <v>0</v>
      </c>
      <c r="D17" s="106" t="str">
        <f t="shared" ref="D17:D80" si="6">A17&amp;"_"&amp;B17</f>
        <v>1_0</v>
      </c>
      <c r="E17" s="107">
        <v>1769</v>
      </c>
      <c r="F17" s="106"/>
      <c r="G17" s="106">
        <v>1</v>
      </c>
      <c r="H17" s="106">
        <v>0</v>
      </c>
      <c r="I17" s="106">
        <f t="shared" ref="I17:I80" si="7">H17</f>
        <v>0</v>
      </c>
      <c r="J17" s="106" t="str">
        <f t="shared" ref="J17:J80" si="8">G17&amp;"_"&amp;H17</f>
        <v>1_0</v>
      </c>
      <c r="K17" s="107">
        <v>1826</v>
      </c>
      <c r="L17" s="5"/>
      <c r="M17" s="106">
        <v>1</v>
      </c>
      <c r="N17" s="106">
        <v>0</v>
      </c>
      <c r="O17" s="106">
        <f t="shared" ref="O17:O80" si="9">N17</f>
        <v>0</v>
      </c>
      <c r="P17" s="106" t="str">
        <f t="shared" ref="P17:P80" si="10">M17&amp;"_"&amp;N17</f>
        <v>1_0</v>
      </c>
      <c r="Q17" s="107">
        <v>1872</v>
      </c>
      <c r="R17" s="107"/>
      <c r="S17" s="106">
        <v>1</v>
      </c>
      <c r="T17" s="106">
        <v>0</v>
      </c>
      <c r="U17" s="106">
        <f t="shared" ref="U17:U80" si="11">T17</f>
        <v>0</v>
      </c>
      <c r="V17" s="106" t="str">
        <f t="shared" ref="V17:V80" si="12">S17&amp;"_"&amp;T17</f>
        <v>1_0</v>
      </c>
      <c r="W17" s="107">
        <v>1872</v>
      </c>
      <c r="X17" s="107"/>
      <c r="Y17" s="106">
        <v>1</v>
      </c>
      <c r="Z17" s="106">
        <v>0</v>
      </c>
      <c r="AA17" s="106">
        <f t="shared" ref="AA17:AA80" si="13">Z17</f>
        <v>0</v>
      </c>
      <c r="AB17" s="106" t="str">
        <f t="shared" ref="AB17:AB80" si="14">Y17&amp;"_"&amp;Z17</f>
        <v>1_0</v>
      </c>
      <c r="AC17" s="107">
        <v>1909</v>
      </c>
      <c r="AD17" s="172"/>
      <c r="AE17" s="106">
        <v>1</v>
      </c>
      <c r="AF17" s="106">
        <v>0</v>
      </c>
      <c r="AG17" s="172">
        <f t="shared" ref="AG17:AG80" si="15">AF17</f>
        <v>0</v>
      </c>
      <c r="AH17" s="106" t="str">
        <f t="shared" ref="AH17:AH80" si="16">AE17&amp;"_"&amp;AF17</f>
        <v>1_0</v>
      </c>
      <c r="AI17" s="107">
        <v>2043.0000000000002</v>
      </c>
      <c r="AJ17" s="172"/>
      <c r="AK17" s="106">
        <v>1</v>
      </c>
      <c r="AL17" s="106">
        <v>0</v>
      </c>
      <c r="AM17" s="172">
        <f t="shared" ref="AM17:AM80" si="17">AL17</f>
        <v>0</v>
      </c>
      <c r="AN17" s="106" t="str">
        <f t="shared" ref="AN17:AN80" si="18">AK17&amp;"_"&amp;AL17</f>
        <v>1_0</v>
      </c>
      <c r="AO17" s="107">
        <v>2184</v>
      </c>
      <c r="AP17" s="172"/>
      <c r="AQ17" s="106">
        <v>1</v>
      </c>
      <c r="AR17" s="106">
        <v>0</v>
      </c>
      <c r="AS17" s="172">
        <f t="shared" ref="AS17:AS80" si="19">AR17</f>
        <v>0</v>
      </c>
      <c r="AT17" s="106" t="str">
        <f t="shared" ref="AT17:AT80" si="20">AQ17&amp;"_"&amp;AR17</f>
        <v>1_0</v>
      </c>
      <c r="AU17" s="107">
        <v>2210</v>
      </c>
      <c r="AV17" s="172"/>
      <c r="AW17" s="106">
        <v>1</v>
      </c>
      <c r="AX17" s="106">
        <v>0</v>
      </c>
      <c r="AY17" s="172">
        <f t="shared" si="0"/>
        <v>0</v>
      </c>
      <c r="AZ17" s="106" t="str">
        <f t="shared" si="1"/>
        <v>1_0</v>
      </c>
      <c r="BA17" s="107">
        <v>2210</v>
      </c>
      <c r="BB17" s="49"/>
      <c r="BC17" s="106">
        <v>1</v>
      </c>
      <c r="BD17" s="106">
        <v>0</v>
      </c>
      <c r="BE17" s="106">
        <f t="shared" ref="BE17:BE80" si="21">BD17</f>
        <v>0</v>
      </c>
      <c r="BF17" s="106" t="str">
        <f t="shared" si="2"/>
        <v>1_0</v>
      </c>
      <c r="BG17" s="64">
        <f t="shared" si="3"/>
        <v>2210</v>
      </c>
      <c r="BH17" s="132">
        <f t="shared" si="4"/>
        <v>2210</v>
      </c>
      <c r="BI17" s="42">
        <f>IFERROR(BH17/$D$9,"")</f>
        <v>14.166666666666666</v>
      </c>
      <c r="BJ17" s="42"/>
      <c r="BK17" s="42"/>
      <c r="BL17" s="42"/>
      <c r="BM17" s="42"/>
      <c r="BN17" s="42"/>
      <c r="BO17" s="5"/>
      <c r="BP17" s="5"/>
      <c r="BQ17" s="5"/>
      <c r="BR17" s="5"/>
      <c r="BS17" s="5"/>
      <c r="BT17" s="5"/>
      <c r="BU17" s="6"/>
    </row>
    <row r="18" spans="1:73" x14ac:dyDescent="0.25">
      <c r="A18" s="106">
        <v>1</v>
      </c>
      <c r="B18" s="106">
        <v>1</v>
      </c>
      <c r="C18" s="106">
        <f t="shared" si="5"/>
        <v>1</v>
      </c>
      <c r="D18" s="106" t="str">
        <f t="shared" si="6"/>
        <v>1_1</v>
      </c>
      <c r="E18" s="107">
        <v>1811</v>
      </c>
      <c r="F18" s="106"/>
      <c r="G18" s="106">
        <v>1</v>
      </c>
      <c r="H18" s="106">
        <v>1</v>
      </c>
      <c r="I18" s="106">
        <f t="shared" si="7"/>
        <v>1</v>
      </c>
      <c r="J18" s="106" t="str">
        <f t="shared" si="8"/>
        <v>1_1</v>
      </c>
      <c r="K18" s="107">
        <v>1870</v>
      </c>
      <c r="L18" s="5"/>
      <c r="M18" s="106">
        <v>1</v>
      </c>
      <c r="N18" s="106">
        <v>1</v>
      </c>
      <c r="O18" s="106">
        <f t="shared" si="9"/>
        <v>1</v>
      </c>
      <c r="P18" s="106" t="str">
        <f t="shared" si="10"/>
        <v>1_1</v>
      </c>
      <c r="Q18" s="107">
        <v>1917</v>
      </c>
      <c r="R18" s="107"/>
      <c r="S18" s="106">
        <v>1</v>
      </c>
      <c r="T18" s="106">
        <v>1</v>
      </c>
      <c r="U18" s="106">
        <f t="shared" si="11"/>
        <v>1</v>
      </c>
      <c r="V18" s="106" t="str">
        <f t="shared" si="12"/>
        <v>1_1</v>
      </c>
      <c r="W18" s="107">
        <v>1917</v>
      </c>
      <c r="X18" s="107"/>
      <c r="Y18" s="106">
        <v>1</v>
      </c>
      <c r="Z18" s="106">
        <v>1</v>
      </c>
      <c r="AA18" s="106">
        <f t="shared" si="13"/>
        <v>1</v>
      </c>
      <c r="AB18" s="106" t="str">
        <f t="shared" si="14"/>
        <v>1_1</v>
      </c>
      <c r="AC18" s="107">
        <v>1955</v>
      </c>
      <c r="AD18" s="173"/>
      <c r="AE18" s="106">
        <v>1</v>
      </c>
      <c r="AF18" s="106">
        <v>1</v>
      </c>
      <c r="AG18" s="172">
        <f t="shared" si="15"/>
        <v>1</v>
      </c>
      <c r="AH18" s="106" t="str">
        <f t="shared" si="16"/>
        <v>1_1</v>
      </c>
      <c r="AI18" s="107">
        <v>2092</v>
      </c>
      <c r="AJ18" s="173"/>
      <c r="AK18" s="106">
        <v>1</v>
      </c>
      <c r="AL18" s="106">
        <v>1</v>
      </c>
      <c r="AM18" s="172">
        <f t="shared" si="17"/>
        <v>1</v>
      </c>
      <c r="AN18" s="106" t="str">
        <f t="shared" si="18"/>
        <v>1_1</v>
      </c>
      <c r="AO18" s="107">
        <v>2184</v>
      </c>
      <c r="AP18" s="173"/>
      <c r="AQ18" s="106">
        <v>1</v>
      </c>
      <c r="AR18" s="106">
        <v>1</v>
      </c>
      <c r="AS18" s="172">
        <f t="shared" si="19"/>
        <v>1</v>
      </c>
      <c r="AT18" s="106" t="str">
        <f t="shared" si="20"/>
        <v>1_1</v>
      </c>
      <c r="AU18" s="107">
        <v>2263</v>
      </c>
      <c r="AV18" s="173"/>
      <c r="AW18" s="106">
        <v>1</v>
      </c>
      <c r="AX18" s="106">
        <v>1</v>
      </c>
      <c r="AY18" s="172">
        <f t="shared" si="0"/>
        <v>1</v>
      </c>
      <c r="AZ18" s="106" t="str">
        <f t="shared" si="1"/>
        <v>1_1</v>
      </c>
      <c r="BA18" s="107">
        <v>2263</v>
      </c>
      <c r="BB18" s="49"/>
      <c r="BC18" s="106">
        <v>1</v>
      </c>
      <c r="BD18" s="106">
        <v>1</v>
      </c>
      <c r="BE18" s="106">
        <f t="shared" si="21"/>
        <v>1</v>
      </c>
      <c r="BF18" s="106" t="str">
        <f t="shared" si="2"/>
        <v>1_1</v>
      </c>
      <c r="BG18" s="64">
        <f t="shared" si="3"/>
        <v>2263</v>
      </c>
      <c r="BH18" s="132">
        <f t="shared" si="4"/>
        <v>2263</v>
      </c>
      <c r="BI18" s="42">
        <f t="shared" ref="BI18:BI81" si="22">IFERROR(BH18/$D$9,"")</f>
        <v>14.506410256410257</v>
      </c>
      <c r="BJ18" s="42"/>
      <c r="BK18" s="42"/>
      <c r="BL18" s="42"/>
      <c r="BM18" s="42"/>
      <c r="BN18" s="42"/>
      <c r="BO18" s="5"/>
      <c r="BP18" s="5"/>
      <c r="BQ18" s="5"/>
      <c r="BR18" s="5"/>
      <c r="BS18" s="5"/>
      <c r="BT18" s="5"/>
      <c r="BU18" s="6"/>
    </row>
    <row r="19" spans="1:73" x14ac:dyDescent="0.25">
      <c r="A19" s="106">
        <v>1</v>
      </c>
      <c r="B19" s="106">
        <v>2</v>
      </c>
      <c r="C19" s="106">
        <f t="shared" si="5"/>
        <v>2</v>
      </c>
      <c r="D19" s="106" t="str">
        <f t="shared" si="6"/>
        <v>1_2</v>
      </c>
      <c r="E19" s="107">
        <v>1855</v>
      </c>
      <c r="F19" s="106"/>
      <c r="G19" s="106">
        <v>1</v>
      </c>
      <c r="H19" s="106">
        <v>2</v>
      </c>
      <c r="I19" s="106">
        <f t="shared" si="7"/>
        <v>2</v>
      </c>
      <c r="J19" s="106" t="str">
        <f t="shared" si="8"/>
        <v>1_2</v>
      </c>
      <c r="K19" s="107">
        <v>1915</v>
      </c>
      <c r="L19" s="5"/>
      <c r="M19" s="106">
        <v>1</v>
      </c>
      <c r="N19" s="106">
        <v>2</v>
      </c>
      <c r="O19" s="106">
        <f t="shared" si="9"/>
        <v>2</v>
      </c>
      <c r="P19" s="106" t="str">
        <f t="shared" si="10"/>
        <v>1_2</v>
      </c>
      <c r="Q19" s="107">
        <v>1963</v>
      </c>
      <c r="R19" s="107"/>
      <c r="S19" s="106">
        <v>1</v>
      </c>
      <c r="T19" s="106">
        <v>2</v>
      </c>
      <c r="U19" s="106">
        <f t="shared" si="11"/>
        <v>2</v>
      </c>
      <c r="V19" s="106" t="str">
        <f t="shared" si="12"/>
        <v>1_2</v>
      </c>
      <c r="W19" s="107">
        <v>1963</v>
      </c>
      <c r="X19" s="107"/>
      <c r="Y19" s="106">
        <v>1</v>
      </c>
      <c r="Z19" s="106">
        <v>2</v>
      </c>
      <c r="AA19" s="106">
        <f t="shared" si="13"/>
        <v>2</v>
      </c>
      <c r="AB19" s="106" t="str">
        <f t="shared" si="14"/>
        <v>1_2</v>
      </c>
      <c r="AC19" s="107">
        <v>2002</v>
      </c>
      <c r="AD19" s="173"/>
      <c r="AE19" s="106">
        <v>1</v>
      </c>
      <c r="AF19" s="106">
        <v>2</v>
      </c>
      <c r="AG19" s="172">
        <f t="shared" si="15"/>
        <v>2</v>
      </c>
      <c r="AH19" s="106" t="str">
        <f t="shared" si="16"/>
        <v>1_2</v>
      </c>
      <c r="AI19" s="107">
        <v>2142</v>
      </c>
      <c r="AJ19" s="173"/>
      <c r="AK19" s="106">
        <v>1</v>
      </c>
      <c r="AL19" s="106">
        <v>2</v>
      </c>
      <c r="AM19" s="172">
        <f t="shared" si="17"/>
        <v>2</v>
      </c>
      <c r="AN19" s="106" t="str">
        <f t="shared" si="18"/>
        <v>1_2</v>
      </c>
      <c r="AO19" s="107">
        <v>2228</v>
      </c>
      <c r="AP19" s="173"/>
      <c r="AQ19" s="106">
        <v>1</v>
      </c>
      <c r="AR19" s="106">
        <v>2</v>
      </c>
      <c r="AS19" s="172">
        <f t="shared" si="19"/>
        <v>2</v>
      </c>
      <c r="AT19" s="106" t="str">
        <f t="shared" si="20"/>
        <v>1_2</v>
      </c>
      <c r="AU19" s="107">
        <v>2317</v>
      </c>
      <c r="AV19" s="173"/>
      <c r="AW19" s="106">
        <v>1</v>
      </c>
      <c r="AX19" s="106">
        <v>2</v>
      </c>
      <c r="AY19" s="172">
        <f t="shared" si="0"/>
        <v>2</v>
      </c>
      <c r="AZ19" s="106" t="str">
        <f t="shared" si="1"/>
        <v>1_2</v>
      </c>
      <c r="BA19" s="107">
        <v>2317</v>
      </c>
      <c r="BB19" s="49"/>
      <c r="BC19" s="106">
        <v>1</v>
      </c>
      <c r="BD19" s="106">
        <v>2</v>
      </c>
      <c r="BE19" s="106">
        <f t="shared" si="21"/>
        <v>2</v>
      </c>
      <c r="BF19" s="106" t="str">
        <f t="shared" si="2"/>
        <v>1_2</v>
      </c>
      <c r="BG19" s="64">
        <f t="shared" si="3"/>
        <v>2317</v>
      </c>
      <c r="BH19" s="132">
        <f t="shared" si="4"/>
        <v>2317</v>
      </c>
      <c r="BI19" s="42">
        <f t="shared" si="22"/>
        <v>14.852564102564102</v>
      </c>
      <c r="BJ19" s="42"/>
      <c r="BK19" s="42"/>
      <c r="BL19" s="42"/>
      <c r="BM19" s="42"/>
      <c r="BN19" s="42"/>
      <c r="BO19" s="5"/>
      <c r="BP19" s="5"/>
      <c r="BQ19" s="5"/>
      <c r="BR19" s="5"/>
      <c r="BS19" s="5"/>
      <c r="BT19" s="5"/>
      <c r="BU19" s="6"/>
    </row>
    <row r="20" spans="1:73" x14ac:dyDescent="0.25">
      <c r="A20" s="106">
        <v>1</v>
      </c>
      <c r="B20" s="106">
        <v>3</v>
      </c>
      <c r="C20" s="106">
        <f t="shared" si="5"/>
        <v>3</v>
      </c>
      <c r="D20" s="106" t="str">
        <f t="shared" si="6"/>
        <v>1_3</v>
      </c>
      <c r="E20" s="107">
        <v>1901</v>
      </c>
      <c r="F20" s="106"/>
      <c r="G20" s="106">
        <v>1</v>
      </c>
      <c r="H20" s="106">
        <v>3</v>
      </c>
      <c r="I20" s="106">
        <f t="shared" si="7"/>
        <v>3</v>
      </c>
      <c r="J20" s="106" t="str">
        <f t="shared" si="8"/>
        <v>1_3</v>
      </c>
      <c r="K20" s="107">
        <v>1963</v>
      </c>
      <c r="L20" s="5"/>
      <c r="M20" s="106">
        <v>1</v>
      </c>
      <c r="N20" s="106">
        <v>3</v>
      </c>
      <c r="O20" s="106">
        <f t="shared" si="9"/>
        <v>3</v>
      </c>
      <c r="P20" s="106" t="str">
        <f t="shared" si="10"/>
        <v>1_3</v>
      </c>
      <c r="Q20" s="107">
        <v>2012</v>
      </c>
      <c r="R20" s="107"/>
      <c r="S20" s="106">
        <v>1</v>
      </c>
      <c r="T20" s="106">
        <v>3</v>
      </c>
      <c r="U20" s="106">
        <f t="shared" si="11"/>
        <v>3</v>
      </c>
      <c r="V20" s="106" t="str">
        <f t="shared" si="12"/>
        <v>1_3</v>
      </c>
      <c r="W20" s="107">
        <v>2012</v>
      </c>
      <c r="X20" s="107"/>
      <c r="Y20" s="106">
        <v>1</v>
      </c>
      <c r="Z20" s="106">
        <v>3</v>
      </c>
      <c r="AA20" s="106">
        <f t="shared" si="13"/>
        <v>3</v>
      </c>
      <c r="AB20" s="106" t="str">
        <f t="shared" si="14"/>
        <v>1_3</v>
      </c>
      <c r="AC20" s="107">
        <v>2052</v>
      </c>
      <c r="AD20" s="173"/>
      <c r="AE20" s="106">
        <v>1</v>
      </c>
      <c r="AF20" s="106">
        <v>3</v>
      </c>
      <c r="AG20" s="172">
        <f t="shared" si="15"/>
        <v>3</v>
      </c>
      <c r="AH20" s="106" t="str">
        <f t="shared" si="16"/>
        <v>1_3</v>
      </c>
      <c r="AI20" s="107">
        <v>2196</v>
      </c>
      <c r="AJ20" s="173"/>
      <c r="AK20" s="106">
        <v>1</v>
      </c>
      <c r="AL20" s="106">
        <v>3</v>
      </c>
      <c r="AM20" s="172">
        <f t="shared" si="17"/>
        <v>3</v>
      </c>
      <c r="AN20" s="106" t="str">
        <f t="shared" si="18"/>
        <v>1_3</v>
      </c>
      <c r="AO20" s="107">
        <v>2284</v>
      </c>
      <c r="AP20" s="173"/>
      <c r="AQ20" s="106">
        <v>1</v>
      </c>
      <c r="AR20" s="106">
        <v>3</v>
      </c>
      <c r="AS20" s="172">
        <f t="shared" si="19"/>
        <v>3</v>
      </c>
      <c r="AT20" s="106" t="str">
        <f t="shared" si="20"/>
        <v>1_3</v>
      </c>
      <c r="AU20" s="107">
        <v>2375</v>
      </c>
      <c r="AV20" s="173"/>
      <c r="AW20" s="106">
        <v>1</v>
      </c>
      <c r="AX20" s="106">
        <v>3</v>
      </c>
      <c r="AY20" s="172">
        <f t="shared" si="0"/>
        <v>3</v>
      </c>
      <c r="AZ20" s="106" t="str">
        <f t="shared" si="1"/>
        <v>1_3</v>
      </c>
      <c r="BA20" s="107">
        <v>2375</v>
      </c>
      <c r="BB20" s="49"/>
      <c r="BC20" s="106">
        <v>1</v>
      </c>
      <c r="BD20" s="106">
        <v>3</v>
      </c>
      <c r="BE20" s="106">
        <f t="shared" si="21"/>
        <v>3</v>
      </c>
      <c r="BF20" s="106" t="str">
        <f t="shared" si="2"/>
        <v>1_3</v>
      </c>
      <c r="BG20" s="64">
        <f t="shared" si="3"/>
        <v>2375</v>
      </c>
      <c r="BH20" s="132">
        <f t="shared" si="4"/>
        <v>2375</v>
      </c>
      <c r="BI20" s="42">
        <f>IFERROR(BH20/$D$9,"")</f>
        <v>15.224358974358974</v>
      </c>
      <c r="BJ20" s="42"/>
      <c r="BK20" s="42"/>
      <c r="BL20" s="42"/>
      <c r="BM20" s="42"/>
      <c r="BN20" s="42"/>
      <c r="BO20" s="5"/>
      <c r="BP20" s="5"/>
      <c r="BQ20" s="5"/>
      <c r="BR20" s="5"/>
      <c r="BS20" s="5"/>
      <c r="BT20" s="5"/>
      <c r="BU20" s="6"/>
    </row>
    <row r="21" spans="1:73" x14ac:dyDescent="0.25">
      <c r="A21" s="106">
        <v>1</v>
      </c>
      <c r="B21" s="106">
        <v>4</v>
      </c>
      <c r="C21" s="106">
        <f t="shared" si="5"/>
        <v>4</v>
      </c>
      <c r="D21" s="106" t="str">
        <f t="shared" si="6"/>
        <v>1_4</v>
      </c>
      <c r="E21" s="107">
        <v>1945</v>
      </c>
      <c r="F21" s="106"/>
      <c r="G21" s="106">
        <v>1</v>
      </c>
      <c r="H21" s="106">
        <v>4</v>
      </c>
      <c r="I21" s="106">
        <f t="shared" si="7"/>
        <v>4</v>
      </c>
      <c r="J21" s="106" t="str">
        <f t="shared" si="8"/>
        <v>1_4</v>
      </c>
      <c r="K21" s="107">
        <v>2008</v>
      </c>
      <c r="L21" s="5"/>
      <c r="M21" s="106">
        <v>1</v>
      </c>
      <c r="N21" s="106">
        <v>4</v>
      </c>
      <c r="O21" s="106">
        <f t="shared" si="9"/>
        <v>4</v>
      </c>
      <c r="P21" s="106" t="str">
        <f t="shared" si="10"/>
        <v>1_4</v>
      </c>
      <c r="Q21" s="107">
        <v>2058</v>
      </c>
      <c r="R21" s="107"/>
      <c r="S21" s="106">
        <v>1</v>
      </c>
      <c r="T21" s="106">
        <v>4</v>
      </c>
      <c r="U21" s="106">
        <f t="shared" si="11"/>
        <v>4</v>
      </c>
      <c r="V21" s="106" t="str">
        <f t="shared" si="12"/>
        <v>1_4</v>
      </c>
      <c r="W21" s="107">
        <v>2058</v>
      </c>
      <c r="X21" s="107"/>
      <c r="Y21" s="106">
        <v>1</v>
      </c>
      <c r="Z21" s="106">
        <v>4</v>
      </c>
      <c r="AA21" s="106">
        <f t="shared" si="13"/>
        <v>4</v>
      </c>
      <c r="AB21" s="106" t="str">
        <f t="shared" si="14"/>
        <v>1_4</v>
      </c>
      <c r="AC21" s="107">
        <v>2099</v>
      </c>
      <c r="AD21" s="173"/>
      <c r="AE21" s="106">
        <v>1</v>
      </c>
      <c r="AF21" s="106">
        <v>4</v>
      </c>
      <c r="AG21" s="172">
        <f t="shared" si="15"/>
        <v>4</v>
      </c>
      <c r="AH21" s="106" t="str">
        <f t="shared" si="16"/>
        <v>1_4</v>
      </c>
      <c r="AI21" s="107">
        <v>2246</v>
      </c>
      <c r="AJ21" s="173"/>
      <c r="AK21" s="106">
        <v>1</v>
      </c>
      <c r="AL21" s="106">
        <v>4</v>
      </c>
      <c r="AM21" s="172">
        <f t="shared" si="17"/>
        <v>4</v>
      </c>
      <c r="AN21" s="106" t="str">
        <f t="shared" si="18"/>
        <v>1_4</v>
      </c>
      <c r="AO21" s="107">
        <v>2336</v>
      </c>
      <c r="AP21" s="173"/>
      <c r="AQ21" s="106">
        <v>1</v>
      </c>
      <c r="AR21" s="106">
        <v>4</v>
      </c>
      <c r="AS21" s="172">
        <f t="shared" si="19"/>
        <v>4</v>
      </c>
      <c r="AT21" s="106" t="str">
        <f t="shared" si="20"/>
        <v>1_4</v>
      </c>
      <c r="AU21" s="107">
        <v>2429</v>
      </c>
      <c r="AV21" s="173"/>
      <c r="AW21" s="106">
        <v>1</v>
      </c>
      <c r="AX21" s="106">
        <v>4</v>
      </c>
      <c r="AY21" s="172">
        <f t="shared" si="0"/>
        <v>4</v>
      </c>
      <c r="AZ21" s="106" t="str">
        <f t="shared" si="1"/>
        <v>1_4</v>
      </c>
      <c r="BA21" s="107">
        <v>2429</v>
      </c>
      <c r="BB21" s="49"/>
      <c r="BC21" s="106">
        <v>1</v>
      </c>
      <c r="BD21" s="106">
        <v>4</v>
      </c>
      <c r="BE21" s="106">
        <f t="shared" si="21"/>
        <v>4</v>
      </c>
      <c r="BF21" s="106" t="str">
        <f t="shared" si="2"/>
        <v>1_4</v>
      </c>
      <c r="BG21" s="64">
        <f t="shared" si="3"/>
        <v>2429</v>
      </c>
      <c r="BH21" s="132">
        <f t="shared" si="4"/>
        <v>2429</v>
      </c>
      <c r="BI21" s="42">
        <f t="shared" si="22"/>
        <v>15.570512820512821</v>
      </c>
      <c r="BJ21" s="42"/>
      <c r="BK21" s="42"/>
      <c r="BL21" s="42"/>
      <c r="BM21" s="42"/>
      <c r="BN21" s="42"/>
      <c r="BO21" s="5"/>
      <c r="BP21" s="5"/>
      <c r="BQ21" s="5"/>
      <c r="BR21" s="5"/>
      <c r="BS21" s="5"/>
      <c r="BT21" s="5"/>
      <c r="BU21" s="6"/>
    </row>
    <row r="22" spans="1:73" x14ac:dyDescent="0.25">
      <c r="A22" s="106">
        <v>1</v>
      </c>
      <c r="B22" s="106">
        <v>5</v>
      </c>
      <c r="C22" s="106">
        <f t="shared" si="5"/>
        <v>5</v>
      </c>
      <c r="D22" s="106" t="str">
        <f t="shared" si="6"/>
        <v>1_5</v>
      </c>
      <c r="E22" s="107">
        <v>1989</v>
      </c>
      <c r="F22" s="106"/>
      <c r="G22" s="106">
        <v>1</v>
      </c>
      <c r="H22" s="106">
        <v>5</v>
      </c>
      <c r="I22" s="106">
        <f t="shared" si="7"/>
        <v>5</v>
      </c>
      <c r="J22" s="106" t="str">
        <f t="shared" si="8"/>
        <v>1_5</v>
      </c>
      <c r="K22" s="107">
        <v>2054</v>
      </c>
      <c r="L22" s="5"/>
      <c r="M22" s="106">
        <v>1</v>
      </c>
      <c r="N22" s="106">
        <v>5</v>
      </c>
      <c r="O22" s="106">
        <f t="shared" si="9"/>
        <v>5</v>
      </c>
      <c r="P22" s="106" t="str">
        <f t="shared" si="10"/>
        <v>1_5</v>
      </c>
      <c r="Q22" s="107">
        <v>2105</v>
      </c>
      <c r="R22" s="107"/>
      <c r="S22" s="106">
        <v>1</v>
      </c>
      <c r="T22" s="106">
        <v>5</v>
      </c>
      <c r="U22" s="106">
        <f t="shared" si="11"/>
        <v>5</v>
      </c>
      <c r="V22" s="106" t="str">
        <f t="shared" si="12"/>
        <v>1_5</v>
      </c>
      <c r="W22" s="107">
        <v>2105</v>
      </c>
      <c r="X22" s="107"/>
      <c r="Y22" s="106">
        <v>1</v>
      </c>
      <c r="Z22" s="106">
        <v>5</v>
      </c>
      <c r="AA22" s="106">
        <f t="shared" si="13"/>
        <v>5</v>
      </c>
      <c r="AB22" s="106" t="str">
        <f t="shared" si="14"/>
        <v>1_5</v>
      </c>
      <c r="AC22" s="107">
        <v>2147</v>
      </c>
      <c r="AD22" s="173"/>
      <c r="AE22" s="106">
        <v>1</v>
      </c>
      <c r="AF22" s="106">
        <v>5</v>
      </c>
      <c r="AG22" s="172">
        <f t="shared" si="15"/>
        <v>5</v>
      </c>
      <c r="AH22" s="106" t="str">
        <f t="shared" si="16"/>
        <v>1_5</v>
      </c>
      <c r="AI22" s="107">
        <v>2297</v>
      </c>
      <c r="AJ22" s="173"/>
      <c r="AK22" s="106">
        <v>1</v>
      </c>
      <c r="AL22" s="106">
        <v>5</v>
      </c>
      <c r="AM22" s="172">
        <f t="shared" si="17"/>
        <v>5</v>
      </c>
      <c r="AN22" s="106" t="str">
        <f t="shared" si="18"/>
        <v>1_5</v>
      </c>
      <c r="AO22" s="107">
        <v>2389</v>
      </c>
      <c r="AP22" s="173"/>
      <c r="AQ22" s="106">
        <v>1</v>
      </c>
      <c r="AR22" s="106">
        <v>5</v>
      </c>
      <c r="AS22" s="172">
        <f t="shared" si="19"/>
        <v>5</v>
      </c>
      <c r="AT22" s="106" t="str">
        <f t="shared" si="20"/>
        <v>1_5</v>
      </c>
      <c r="AU22" s="107">
        <v>2485</v>
      </c>
      <c r="AV22" s="173"/>
      <c r="AW22" s="106">
        <v>1</v>
      </c>
      <c r="AX22" s="106">
        <v>5</v>
      </c>
      <c r="AY22" s="172">
        <f t="shared" si="0"/>
        <v>5</v>
      </c>
      <c r="AZ22" s="106" t="str">
        <f t="shared" si="1"/>
        <v>1_5</v>
      </c>
      <c r="BA22" s="107">
        <v>2485</v>
      </c>
      <c r="BB22" s="49"/>
      <c r="BC22" s="106">
        <v>1</v>
      </c>
      <c r="BD22" s="106">
        <v>5</v>
      </c>
      <c r="BE22" s="106">
        <f t="shared" si="21"/>
        <v>5</v>
      </c>
      <c r="BF22" s="106" t="str">
        <f t="shared" si="2"/>
        <v>1_5</v>
      </c>
      <c r="BG22" s="64">
        <f t="shared" si="3"/>
        <v>2485</v>
      </c>
      <c r="BH22" s="132">
        <f t="shared" si="4"/>
        <v>2485</v>
      </c>
      <c r="BI22" s="42">
        <f t="shared" si="22"/>
        <v>15.929487179487179</v>
      </c>
      <c r="BJ22" s="42"/>
      <c r="BK22" s="42"/>
      <c r="BL22" s="42"/>
      <c r="BM22" s="42"/>
      <c r="BN22" s="42"/>
      <c r="BO22" s="5"/>
      <c r="BP22" s="5"/>
      <c r="BQ22" s="5"/>
      <c r="BR22" s="5"/>
      <c r="BS22" s="5"/>
      <c r="BT22" s="5"/>
      <c r="BU22" s="6"/>
    </row>
    <row r="23" spans="1:73" x14ac:dyDescent="0.25">
      <c r="A23" s="106">
        <v>1</v>
      </c>
      <c r="B23" s="106">
        <v>6</v>
      </c>
      <c r="C23" s="106">
        <f t="shared" si="5"/>
        <v>6</v>
      </c>
      <c r="D23" s="106" t="str">
        <f t="shared" si="6"/>
        <v>1_6</v>
      </c>
      <c r="E23" s="107">
        <v>2038</v>
      </c>
      <c r="F23" s="106"/>
      <c r="G23" s="106">
        <v>1</v>
      </c>
      <c r="H23" s="106">
        <v>6</v>
      </c>
      <c r="I23" s="106">
        <f t="shared" si="7"/>
        <v>6</v>
      </c>
      <c r="J23" s="106" t="str">
        <f t="shared" si="8"/>
        <v>1_6</v>
      </c>
      <c r="K23" s="107">
        <v>2104</v>
      </c>
      <c r="L23" s="5"/>
      <c r="M23" s="106">
        <v>1</v>
      </c>
      <c r="N23" s="106">
        <v>6</v>
      </c>
      <c r="O23" s="106">
        <f t="shared" si="9"/>
        <v>6</v>
      </c>
      <c r="P23" s="106" t="str">
        <f t="shared" si="10"/>
        <v>1_6</v>
      </c>
      <c r="Q23" s="107">
        <v>2157</v>
      </c>
      <c r="R23" s="107"/>
      <c r="S23" s="106">
        <v>1</v>
      </c>
      <c r="T23" s="106">
        <v>6</v>
      </c>
      <c r="U23" s="106">
        <f t="shared" si="11"/>
        <v>6</v>
      </c>
      <c r="V23" s="106" t="str">
        <f t="shared" si="12"/>
        <v>1_6</v>
      </c>
      <c r="W23" s="107">
        <v>2157</v>
      </c>
      <c r="X23" s="107"/>
      <c r="Y23" s="106">
        <v>1</v>
      </c>
      <c r="Z23" s="106">
        <v>6</v>
      </c>
      <c r="AA23" s="106">
        <f t="shared" si="13"/>
        <v>6</v>
      </c>
      <c r="AB23" s="106" t="str">
        <f t="shared" si="14"/>
        <v>1_6</v>
      </c>
      <c r="AC23" s="107">
        <v>2200</v>
      </c>
      <c r="AD23" s="173"/>
      <c r="AE23" s="106">
        <v>1</v>
      </c>
      <c r="AF23" s="106">
        <v>6</v>
      </c>
      <c r="AG23" s="172">
        <f t="shared" si="15"/>
        <v>6</v>
      </c>
      <c r="AH23" s="106" t="str">
        <f t="shared" si="16"/>
        <v>1_6</v>
      </c>
      <c r="AI23" s="107">
        <v>2354</v>
      </c>
      <c r="AJ23" s="173"/>
      <c r="AK23" s="106">
        <v>1</v>
      </c>
      <c r="AL23" s="106">
        <v>6</v>
      </c>
      <c r="AM23" s="172">
        <f t="shared" si="17"/>
        <v>6</v>
      </c>
      <c r="AN23" s="106" t="str">
        <f t="shared" si="18"/>
        <v>1_6</v>
      </c>
      <c r="AO23" s="107">
        <v>2448</v>
      </c>
      <c r="AP23" s="173"/>
      <c r="AQ23" s="106">
        <v>1</v>
      </c>
      <c r="AR23" s="106">
        <v>6</v>
      </c>
      <c r="AS23" s="172">
        <f t="shared" si="19"/>
        <v>6</v>
      </c>
      <c r="AT23" s="106" t="str">
        <f t="shared" si="20"/>
        <v>1_6</v>
      </c>
      <c r="AU23" s="107">
        <v>2546</v>
      </c>
      <c r="AV23" s="173"/>
      <c r="AW23" s="106">
        <v>1</v>
      </c>
      <c r="AX23" s="106">
        <v>6</v>
      </c>
      <c r="AY23" s="172">
        <f t="shared" si="0"/>
        <v>6</v>
      </c>
      <c r="AZ23" s="106" t="str">
        <f t="shared" si="1"/>
        <v>1_6</v>
      </c>
      <c r="BA23" s="107">
        <v>2546</v>
      </c>
      <c r="BB23" s="49"/>
      <c r="BC23" s="106">
        <v>1</v>
      </c>
      <c r="BD23" s="106">
        <v>6</v>
      </c>
      <c r="BE23" s="106">
        <f t="shared" si="21"/>
        <v>6</v>
      </c>
      <c r="BF23" s="106" t="str">
        <f t="shared" si="2"/>
        <v>1_6</v>
      </c>
      <c r="BG23" s="64">
        <f t="shared" si="3"/>
        <v>2546</v>
      </c>
      <c r="BH23" s="132">
        <f t="shared" si="4"/>
        <v>2546</v>
      </c>
      <c r="BI23" s="42">
        <f t="shared" si="22"/>
        <v>16.320512820512821</v>
      </c>
      <c r="BJ23" s="42"/>
      <c r="BK23" s="42"/>
      <c r="BL23" s="42"/>
      <c r="BM23" s="42"/>
      <c r="BN23" s="42"/>
      <c r="BO23" s="5"/>
      <c r="BP23" s="5"/>
      <c r="BQ23" s="5"/>
      <c r="BR23" s="5"/>
      <c r="BS23" s="5"/>
      <c r="BT23" s="5"/>
      <c r="BU23" s="6"/>
    </row>
    <row r="24" spans="1:73" x14ac:dyDescent="0.25">
      <c r="A24" s="106">
        <v>1</v>
      </c>
      <c r="B24" s="106">
        <v>7</v>
      </c>
      <c r="C24" s="106">
        <f t="shared" si="5"/>
        <v>7</v>
      </c>
      <c r="D24" s="106" t="str">
        <f t="shared" si="6"/>
        <v>1_7</v>
      </c>
      <c r="E24" s="107">
        <v>2089</v>
      </c>
      <c r="F24" s="106"/>
      <c r="G24" s="106">
        <v>1</v>
      </c>
      <c r="H24" s="106">
        <v>7</v>
      </c>
      <c r="I24" s="106">
        <f t="shared" si="7"/>
        <v>7</v>
      </c>
      <c r="J24" s="106" t="str">
        <f t="shared" si="8"/>
        <v>1_7</v>
      </c>
      <c r="K24" s="107">
        <v>2157</v>
      </c>
      <c r="L24" s="5"/>
      <c r="M24" s="106">
        <v>1</v>
      </c>
      <c r="N24" s="106">
        <v>7</v>
      </c>
      <c r="O24" s="106">
        <f t="shared" si="9"/>
        <v>7</v>
      </c>
      <c r="P24" s="106" t="str">
        <f t="shared" si="10"/>
        <v>1_7</v>
      </c>
      <c r="Q24" s="107">
        <v>2211</v>
      </c>
      <c r="R24" s="107"/>
      <c r="S24" s="106">
        <v>1</v>
      </c>
      <c r="T24" s="106">
        <v>7</v>
      </c>
      <c r="U24" s="106">
        <f t="shared" si="11"/>
        <v>7</v>
      </c>
      <c r="V24" s="106" t="str">
        <f t="shared" si="12"/>
        <v>1_7</v>
      </c>
      <c r="W24" s="107">
        <v>2211</v>
      </c>
      <c r="X24" s="107"/>
      <c r="Y24" s="106">
        <v>1</v>
      </c>
      <c r="Z24" s="106">
        <v>7</v>
      </c>
      <c r="AA24" s="106">
        <f t="shared" si="13"/>
        <v>7</v>
      </c>
      <c r="AB24" s="106" t="str">
        <f t="shared" si="14"/>
        <v>1_7</v>
      </c>
      <c r="AC24" s="107">
        <v>2255</v>
      </c>
      <c r="AD24" s="173"/>
      <c r="AE24" s="106">
        <v>1</v>
      </c>
      <c r="AF24" s="106">
        <v>7</v>
      </c>
      <c r="AG24" s="172">
        <f t="shared" si="15"/>
        <v>7</v>
      </c>
      <c r="AH24" s="106" t="str">
        <f t="shared" si="16"/>
        <v>1_7</v>
      </c>
      <c r="AI24" s="107">
        <v>2413</v>
      </c>
      <c r="AJ24" s="173"/>
      <c r="AK24" s="106">
        <v>1</v>
      </c>
      <c r="AL24" s="106">
        <v>7</v>
      </c>
      <c r="AM24" s="172">
        <f t="shared" si="17"/>
        <v>7</v>
      </c>
      <c r="AN24" s="106" t="str">
        <f t="shared" si="18"/>
        <v>1_7</v>
      </c>
      <c r="AO24" s="107">
        <v>2510</v>
      </c>
      <c r="AP24" s="173"/>
      <c r="AQ24" s="106">
        <v>1</v>
      </c>
      <c r="AR24" s="106">
        <v>7</v>
      </c>
      <c r="AS24" s="172">
        <f t="shared" si="19"/>
        <v>7</v>
      </c>
      <c r="AT24" s="106" t="str">
        <f t="shared" si="20"/>
        <v>1_7</v>
      </c>
      <c r="AU24" s="107">
        <v>2610</v>
      </c>
      <c r="AV24" s="173"/>
      <c r="AW24" s="106">
        <v>1</v>
      </c>
      <c r="AX24" s="106">
        <v>7</v>
      </c>
      <c r="AY24" s="172">
        <f t="shared" si="0"/>
        <v>7</v>
      </c>
      <c r="AZ24" s="106" t="str">
        <f t="shared" si="1"/>
        <v>1_7</v>
      </c>
      <c r="BA24" s="107">
        <v>2610</v>
      </c>
      <c r="BB24" s="49"/>
      <c r="BC24" s="106">
        <v>1</v>
      </c>
      <c r="BD24" s="106">
        <v>7</v>
      </c>
      <c r="BE24" s="106">
        <f t="shared" si="21"/>
        <v>7</v>
      </c>
      <c r="BF24" s="106" t="str">
        <f t="shared" si="2"/>
        <v>1_7</v>
      </c>
      <c r="BG24" s="64">
        <f t="shared" si="3"/>
        <v>2610</v>
      </c>
      <c r="BH24" s="132">
        <f t="shared" si="4"/>
        <v>2610</v>
      </c>
      <c r="BI24" s="42">
        <f t="shared" si="22"/>
        <v>16.73076923076923</v>
      </c>
      <c r="BJ24" s="42"/>
      <c r="BK24" s="42"/>
      <c r="BL24" s="42"/>
      <c r="BM24" s="42"/>
      <c r="BN24" s="42"/>
      <c r="BO24" s="5"/>
      <c r="BP24" s="5"/>
      <c r="BQ24" s="5"/>
      <c r="BR24" s="5"/>
      <c r="BS24" s="5"/>
      <c r="BT24" s="5"/>
      <c r="BU24" s="6"/>
    </row>
    <row r="25" spans="1:73" x14ac:dyDescent="0.25">
      <c r="A25" s="106">
        <v>1</v>
      </c>
      <c r="B25" s="106">
        <v>8</v>
      </c>
      <c r="C25" s="106">
        <f t="shared" si="5"/>
        <v>8</v>
      </c>
      <c r="D25" s="106" t="str">
        <f t="shared" si="6"/>
        <v>1_8</v>
      </c>
      <c r="E25" s="107">
        <v>2138</v>
      </c>
      <c r="F25" s="106"/>
      <c r="G25" s="106">
        <v>1</v>
      </c>
      <c r="H25" s="106">
        <v>8</v>
      </c>
      <c r="I25" s="106">
        <f t="shared" si="7"/>
        <v>8</v>
      </c>
      <c r="J25" s="106" t="str">
        <f t="shared" si="8"/>
        <v>1_8</v>
      </c>
      <c r="K25" s="107">
        <v>2207</v>
      </c>
      <c r="L25" s="5"/>
      <c r="M25" s="106">
        <v>1</v>
      </c>
      <c r="N25" s="106">
        <v>8</v>
      </c>
      <c r="O25" s="106">
        <f t="shared" si="9"/>
        <v>8</v>
      </c>
      <c r="P25" s="106" t="str">
        <f t="shared" si="10"/>
        <v>1_8</v>
      </c>
      <c r="Q25" s="107">
        <v>2262</v>
      </c>
      <c r="R25" s="107"/>
      <c r="S25" s="106">
        <v>1</v>
      </c>
      <c r="T25" s="106">
        <v>8</v>
      </c>
      <c r="U25" s="106">
        <f t="shared" si="11"/>
        <v>8</v>
      </c>
      <c r="V25" s="106" t="str">
        <f t="shared" si="12"/>
        <v>1_8</v>
      </c>
      <c r="W25" s="107">
        <v>2262</v>
      </c>
      <c r="X25" s="107"/>
      <c r="Y25" s="106">
        <v>1</v>
      </c>
      <c r="Z25" s="106">
        <v>8</v>
      </c>
      <c r="AA25" s="106">
        <f t="shared" si="13"/>
        <v>8</v>
      </c>
      <c r="AB25" s="106" t="str">
        <f t="shared" si="14"/>
        <v>1_8</v>
      </c>
      <c r="AC25" s="107">
        <v>2307</v>
      </c>
      <c r="AD25" s="173"/>
      <c r="AE25" s="106">
        <v>1</v>
      </c>
      <c r="AF25" s="106">
        <v>8</v>
      </c>
      <c r="AG25" s="172">
        <f t="shared" si="15"/>
        <v>8</v>
      </c>
      <c r="AH25" s="106" t="str">
        <f t="shared" si="16"/>
        <v>1_8</v>
      </c>
      <c r="AI25" s="107">
        <v>2468</v>
      </c>
      <c r="AJ25" s="173"/>
      <c r="AK25" s="106">
        <v>1</v>
      </c>
      <c r="AL25" s="106">
        <v>8</v>
      </c>
      <c r="AM25" s="172">
        <f t="shared" si="17"/>
        <v>8</v>
      </c>
      <c r="AN25" s="106" t="str">
        <f t="shared" si="18"/>
        <v>1_8</v>
      </c>
      <c r="AO25" s="107">
        <v>2567</v>
      </c>
      <c r="AP25" s="173"/>
      <c r="AQ25" s="106">
        <v>1</v>
      </c>
      <c r="AR25" s="106">
        <v>8</v>
      </c>
      <c r="AS25" s="172">
        <f t="shared" si="19"/>
        <v>8</v>
      </c>
      <c r="AT25" s="106" t="str">
        <f t="shared" si="20"/>
        <v>1_8</v>
      </c>
      <c r="AU25" s="107">
        <v>2670</v>
      </c>
      <c r="AV25" s="173"/>
      <c r="AW25" s="106">
        <v>1</v>
      </c>
      <c r="AX25" s="106">
        <v>8</v>
      </c>
      <c r="AY25" s="172">
        <f t="shared" si="0"/>
        <v>8</v>
      </c>
      <c r="AZ25" s="106" t="str">
        <f t="shared" si="1"/>
        <v>1_8</v>
      </c>
      <c r="BA25" s="107">
        <v>2670</v>
      </c>
      <c r="BB25" s="49"/>
      <c r="BC25" s="106">
        <v>1</v>
      </c>
      <c r="BD25" s="106">
        <v>8</v>
      </c>
      <c r="BE25" s="106">
        <f t="shared" si="21"/>
        <v>8</v>
      </c>
      <c r="BF25" s="106" t="str">
        <f t="shared" si="2"/>
        <v>1_8</v>
      </c>
      <c r="BG25" s="64">
        <f t="shared" si="3"/>
        <v>2670</v>
      </c>
      <c r="BH25" s="132">
        <f t="shared" si="4"/>
        <v>2670</v>
      </c>
      <c r="BI25" s="42">
        <f t="shared" si="22"/>
        <v>17.115384615384617</v>
      </c>
      <c r="BJ25" s="42"/>
      <c r="BK25" s="42"/>
      <c r="BL25" s="42"/>
      <c r="BM25" s="42"/>
      <c r="BN25" s="42"/>
      <c r="BO25" s="5"/>
      <c r="BP25" s="5"/>
      <c r="BQ25" s="5"/>
      <c r="BR25" s="5"/>
      <c r="BS25" s="5"/>
      <c r="BT25" s="5"/>
      <c r="BU25" s="6"/>
    </row>
    <row r="26" spans="1:73" x14ac:dyDescent="0.25">
      <c r="A26" s="106">
        <v>1</v>
      </c>
      <c r="B26" s="106">
        <v>9</v>
      </c>
      <c r="C26" s="106">
        <f t="shared" si="5"/>
        <v>9</v>
      </c>
      <c r="D26" s="106" t="str">
        <f t="shared" si="6"/>
        <v>1_9</v>
      </c>
      <c r="E26" s="107">
        <v>2191</v>
      </c>
      <c r="F26" s="106"/>
      <c r="G26" s="106">
        <v>1</v>
      </c>
      <c r="H26" s="106">
        <v>9</v>
      </c>
      <c r="I26" s="106">
        <f t="shared" si="7"/>
        <v>9</v>
      </c>
      <c r="J26" s="106" t="str">
        <f t="shared" si="8"/>
        <v>1_9</v>
      </c>
      <c r="K26" s="107">
        <v>2262</v>
      </c>
      <c r="L26" s="5"/>
      <c r="M26" s="106">
        <v>1</v>
      </c>
      <c r="N26" s="106">
        <v>9</v>
      </c>
      <c r="O26" s="106">
        <f t="shared" si="9"/>
        <v>9</v>
      </c>
      <c r="P26" s="106" t="str">
        <f t="shared" si="10"/>
        <v>1_9</v>
      </c>
      <c r="Q26" s="107">
        <v>2319</v>
      </c>
      <c r="R26" s="107"/>
      <c r="S26" s="106">
        <v>1</v>
      </c>
      <c r="T26" s="106">
        <v>9</v>
      </c>
      <c r="U26" s="106">
        <f t="shared" si="11"/>
        <v>9</v>
      </c>
      <c r="V26" s="106" t="str">
        <f t="shared" si="12"/>
        <v>1_9</v>
      </c>
      <c r="W26" s="107">
        <v>2319</v>
      </c>
      <c r="X26" s="107"/>
      <c r="Y26" s="106">
        <v>1</v>
      </c>
      <c r="Z26" s="106">
        <v>9</v>
      </c>
      <c r="AA26" s="106">
        <f t="shared" si="13"/>
        <v>9</v>
      </c>
      <c r="AB26" s="106" t="str">
        <f t="shared" si="14"/>
        <v>1_9</v>
      </c>
      <c r="AC26" s="107">
        <v>2365</v>
      </c>
      <c r="AD26" s="173"/>
      <c r="AE26" s="106">
        <v>1</v>
      </c>
      <c r="AF26" s="106">
        <v>9</v>
      </c>
      <c r="AG26" s="172">
        <f t="shared" si="15"/>
        <v>9</v>
      </c>
      <c r="AH26" s="106" t="str">
        <f t="shared" si="16"/>
        <v>1_9</v>
      </c>
      <c r="AI26" s="107">
        <v>2531</v>
      </c>
      <c r="AJ26" s="173"/>
      <c r="AK26" s="106">
        <v>1</v>
      </c>
      <c r="AL26" s="106">
        <v>9</v>
      </c>
      <c r="AM26" s="172">
        <f t="shared" si="17"/>
        <v>9</v>
      </c>
      <c r="AN26" s="106" t="str">
        <f t="shared" si="18"/>
        <v>1_9</v>
      </c>
      <c r="AO26" s="107">
        <v>2632</v>
      </c>
      <c r="AP26" s="173"/>
      <c r="AQ26" s="106">
        <v>1</v>
      </c>
      <c r="AR26" s="106">
        <v>9</v>
      </c>
      <c r="AS26" s="172">
        <f t="shared" si="19"/>
        <v>9</v>
      </c>
      <c r="AT26" s="106" t="str">
        <f t="shared" si="20"/>
        <v>1_9</v>
      </c>
      <c r="AU26" s="107">
        <v>2737</v>
      </c>
      <c r="AV26" s="173"/>
      <c r="AW26" s="106">
        <v>1</v>
      </c>
      <c r="AX26" s="106">
        <v>9</v>
      </c>
      <c r="AY26" s="172">
        <f t="shared" si="0"/>
        <v>9</v>
      </c>
      <c r="AZ26" s="106" t="str">
        <f t="shared" si="1"/>
        <v>1_9</v>
      </c>
      <c r="BA26" s="107">
        <v>2737</v>
      </c>
      <c r="BB26" s="49"/>
      <c r="BC26" s="106">
        <v>1</v>
      </c>
      <c r="BD26" s="106">
        <v>9</v>
      </c>
      <c r="BE26" s="106">
        <f t="shared" si="21"/>
        <v>9</v>
      </c>
      <c r="BF26" s="106" t="str">
        <f t="shared" si="2"/>
        <v>1_9</v>
      </c>
      <c r="BG26" s="64">
        <f t="shared" si="3"/>
        <v>2737</v>
      </c>
      <c r="BH26" s="132">
        <f t="shared" si="4"/>
        <v>2737</v>
      </c>
      <c r="BI26" s="42">
        <f t="shared" si="22"/>
        <v>17.544871794871796</v>
      </c>
      <c r="BJ26" s="42"/>
      <c r="BK26" s="42"/>
      <c r="BL26" s="42"/>
      <c r="BM26" s="42"/>
      <c r="BN26" s="42"/>
      <c r="BO26" s="5"/>
      <c r="BP26" s="5"/>
      <c r="BQ26" s="5"/>
      <c r="BR26" s="5"/>
      <c r="BS26" s="5"/>
      <c r="BT26" s="5"/>
      <c r="BU26" s="6"/>
    </row>
    <row r="27" spans="1:73" x14ac:dyDescent="0.25">
      <c r="A27" s="106">
        <v>1</v>
      </c>
      <c r="B27" s="106">
        <v>10</v>
      </c>
      <c r="C27" s="106">
        <f t="shared" si="5"/>
        <v>10</v>
      </c>
      <c r="D27" s="106" t="str">
        <f t="shared" si="6"/>
        <v>1_10</v>
      </c>
      <c r="E27" s="106"/>
      <c r="F27" s="106"/>
      <c r="G27" s="106">
        <v>1</v>
      </c>
      <c r="H27" s="106">
        <v>10</v>
      </c>
      <c r="I27" s="106">
        <f t="shared" si="7"/>
        <v>10</v>
      </c>
      <c r="J27" s="106" t="str">
        <f t="shared" si="8"/>
        <v>1_10</v>
      </c>
      <c r="K27" s="106"/>
      <c r="L27" s="5"/>
      <c r="M27" s="106">
        <v>1</v>
      </c>
      <c r="N27" s="106">
        <v>10</v>
      </c>
      <c r="O27" s="106">
        <f t="shared" si="9"/>
        <v>10</v>
      </c>
      <c r="P27" s="106" t="str">
        <f t="shared" si="10"/>
        <v>1_10</v>
      </c>
      <c r="Q27" s="106"/>
      <c r="R27" s="106"/>
      <c r="S27" s="106">
        <v>1</v>
      </c>
      <c r="T27" s="106">
        <v>10</v>
      </c>
      <c r="U27" s="106">
        <f t="shared" si="11"/>
        <v>10</v>
      </c>
      <c r="V27" s="106" t="str">
        <f t="shared" si="12"/>
        <v>1_10</v>
      </c>
      <c r="W27" s="107" t="s">
        <v>716</v>
      </c>
      <c r="X27" s="107"/>
      <c r="Y27" s="106">
        <v>1</v>
      </c>
      <c r="Z27" s="106">
        <v>10</v>
      </c>
      <c r="AA27" s="106">
        <f t="shared" si="13"/>
        <v>10</v>
      </c>
      <c r="AB27" s="106" t="str">
        <f t="shared" si="14"/>
        <v>1_10</v>
      </c>
      <c r="AC27" s="107" t="s">
        <v>716</v>
      </c>
      <c r="AD27" s="173"/>
      <c r="AE27" s="106">
        <v>1</v>
      </c>
      <c r="AF27" s="106">
        <v>10</v>
      </c>
      <c r="AG27" s="172">
        <f t="shared" si="15"/>
        <v>10</v>
      </c>
      <c r="AH27" s="106" t="str">
        <f t="shared" si="16"/>
        <v>1_10</v>
      </c>
      <c r="AI27" s="107" t="s">
        <v>716</v>
      </c>
      <c r="AJ27" s="173"/>
      <c r="AK27" s="106">
        <v>1</v>
      </c>
      <c r="AL27" s="106">
        <v>10</v>
      </c>
      <c r="AM27" s="172">
        <f t="shared" si="17"/>
        <v>10</v>
      </c>
      <c r="AN27" s="106" t="str">
        <f t="shared" si="18"/>
        <v>1_10</v>
      </c>
      <c r="AO27" s="107" t="s">
        <v>716</v>
      </c>
      <c r="AP27" s="173"/>
      <c r="AQ27" s="106">
        <v>1</v>
      </c>
      <c r="AR27" s="106">
        <v>10</v>
      </c>
      <c r="AS27" s="172">
        <f t="shared" si="19"/>
        <v>10</v>
      </c>
      <c r="AT27" s="106" t="str">
        <f t="shared" si="20"/>
        <v>1_10</v>
      </c>
      <c r="AU27" s="107" t="s">
        <v>716</v>
      </c>
      <c r="AV27" s="173"/>
      <c r="AW27" s="106">
        <v>1</v>
      </c>
      <c r="AX27" s="106">
        <v>10</v>
      </c>
      <c r="AY27" s="172">
        <f t="shared" si="0"/>
        <v>10</v>
      </c>
      <c r="AZ27" s="106" t="str">
        <f t="shared" si="1"/>
        <v>1_10</v>
      </c>
      <c r="BA27" s="107">
        <v>2829</v>
      </c>
      <c r="BB27" s="49"/>
      <c r="BC27" s="106">
        <v>1</v>
      </c>
      <c r="BD27" s="106">
        <v>10</v>
      </c>
      <c r="BE27" s="106">
        <f t="shared" si="21"/>
        <v>10</v>
      </c>
      <c r="BF27" s="106" t="str">
        <f t="shared" si="2"/>
        <v>1_10</v>
      </c>
      <c r="BG27" s="64">
        <f t="shared" si="3"/>
        <v>2829</v>
      </c>
      <c r="BH27" s="132">
        <f t="shared" si="4"/>
        <v>2829</v>
      </c>
      <c r="BI27" s="42">
        <f t="shared" si="22"/>
        <v>18.134615384615383</v>
      </c>
      <c r="BJ27" s="42"/>
      <c r="BK27" s="42"/>
      <c r="BL27" s="42"/>
      <c r="BM27" s="42"/>
      <c r="BN27" s="42"/>
      <c r="BO27" s="5"/>
      <c r="BP27" s="5"/>
      <c r="BQ27" s="5"/>
      <c r="BR27" s="5"/>
      <c r="BS27" s="5"/>
      <c r="BT27" s="5"/>
      <c r="BU27" s="6"/>
    </row>
    <row r="28" spans="1:73" x14ac:dyDescent="0.25">
      <c r="A28" s="106">
        <v>1</v>
      </c>
      <c r="B28" s="106">
        <v>11</v>
      </c>
      <c r="C28" s="106">
        <f t="shared" si="5"/>
        <v>11</v>
      </c>
      <c r="D28" s="106" t="str">
        <f t="shared" si="6"/>
        <v>1_11</v>
      </c>
      <c r="E28" s="106"/>
      <c r="F28" s="106"/>
      <c r="G28" s="106">
        <v>1</v>
      </c>
      <c r="H28" s="106">
        <v>11</v>
      </c>
      <c r="I28" s="106">
        <f t="shared" si="7"/>
        <v>11</v>
      </c>
      <c r="J28" s="106" t="str">
        <f t="shared" si="8"/>
        <v>1_11</v>
      </c>
      <c r="K28" s="106"/>
      <c r="L28" s="5"/>
      <c r="M28" s="106">
        <v>1</v>
      </c>
      <c r="N28" s="106">
        <v>11</v>
      </c>
      <c r="O28" s="106">
        <f t="shared" si="9"/>
        <v>11</v>
      </c>
      <c r="P28" s="106" t="str">
        <f t="shared" si="10"/>
        <v>1_11</v>
      </c>
      <c r="Q28" s="106"/>
      <c r="R28" s="106"/>
      <c r="S28" s="106">
        <v>1</v>
      </c>
      <c r="T28" s="106">
        <v>11</v>
      </c>
      <c r="U28" s="106">
        <f t="shared" si="11"/>
        <v>11</v>
      </c>
      <c r="V28" s="106" t="str">
        <f t="shared" si="12"/>
        <v>1_11</v>
      </c>
      <c r="W28" s="107" t="s">
        <v>716</v>
      </c>
      <c r="X28" s="107"/>
      <c r="Y28" s="106">
        <v>1</v>
      </c>
      <c r="Z28" s="106">
        <v>11</v>
      </c>
      <c r="AA28" s="106">
        <f t="shared" si="13"/>
        <v>11</v>
      </c>
      <c r="AB28" s="106" t="str">
        <f t="shared" si="14"/>
        <v>1_11</v>
      </c>
      <c r="AC28" s="107" t="s">
        <v>716</v>
      </c>
      <c r="AD28" s="173"/>
      <c r="AE28" s="106">
        <v>1</v>
      </c>
      <c r="AF28" s="106">
        <v>11</v>
      </c>
      <c r="AG28" s="172">
        <f t="shared" si="15"/>
        <v>11</v>
      </c>
      <c r="AH28" s="106" t="str">
        <f t="shared" si="16"/>
        <v>1_11</v>
      </c>
      <c r="AI28" s="107" t="s">
        <v>716</v>
      </c>
      <c r="AJ28" s="173"/>
      <c r="AK28" s="106">
        <v>1</v>
      </c>
      <c r="AL28" s="106">
        <v>11</v>
      </c>
      <c r="AM28" s="172">
        <f t="shared" si="17"/>
        <v>11</v>
      </c>
      <c r="AN28" s="106" t="str">
        <f t="shared" si="18"/>
        <v>1_11</v>
      </c>
      <c r="AO28" s="107" t="s">
        <v>716</v>
      </c>
      <c r="AP28" s="173"/>
      <c r="AQ28" s="106">
        <v>1</v>
      </c>
      <c r="AR28" s="106">
        <v>11</v>
      </c>
      <c r="AS28" s="172">
        <f t="shared" si="19"/>
        <v>11</v>
      </c>
      <c r="AT28" s="106" t="str">
        <f t="shared" si="20"/>
        <v>1_11</v>
      </c>
      <c r="AU28" s="107" t="s">
        <v>716</v>
      </c>
      <c r="AV28" s="173"/>
      <c r="AW28" s="106">
        <v>1</v>
      </c>
      <c r="AX28" s="106">
        <v>11</v>
      </c>
      <c r="AY28" s="172">
        <f t="shared" si="0"/>
        <v>11</v>
      </c>
      <c r="AZ28" s="106" t="str">
        <f t="shared" si="1"/>
        <v>1_11</v>
      </c>
      <c r="BA28" s="107">
        <v>2908</v>
      </c>
      <c r="BB28" s="49"/>
      <c r="BC28" s="106">
        <v>1</v>
      </c>
      <c r="BD28" s="106">
        <v>11</v>
      </c>
      <c r="BE28" s="106">
        <f t="shared" si="21"/>
        <v>11</v>
      </c>
      <c r="BF28" s="106" t="str">
        <f t="shared" si="2"/>
        <v>1_11</v>
      </c>
      <c r="BG28" s="64">
        <f t="shared" si="3"/>
        <v>2908</v>
      </c>
      <c r="BH28" s="132">
        <f t="shared" si="4"/>
        <v>2908</v>
      </c>
      <c r="BI28" s="42">
        <f t="shared" si="22"/>
        <v>18.641025641025642</v>
      </c>
      <c r="BJ28" s="42"/>
      <c r="BK28" s="42"/>
      <c r="BL28" s="42"/>
      <c r="BM28" s="42"/>
      <c r="BN28" s="42"/>
      <c r="BO28" s="5"/>
      <c r="BP28" s="5"/>
      <c r="BQ28" s="5"/>
      <c r="BR28" s="5"/>
      <c r="BS28" s="5"/>
      <c r="BT28" s="5"/>
      <c r="BU28" s="6"/>
    </row>
    <row r="29" spans="1:73" x14ac:dyDescent="0.25">
      <c r="A29" s="106">
        <v>1</v>
      </c>
      <c r="B29" s="106">
        <v>12</v>
      </c>
      <c r="C29" s="106">
        <f t="shared" si="5"/>
        <v>12</v>
      </c>
      <c r="D29" s="106" t="str">
        <f t="shared" si="6"/>
        <v>1_12</v>
      </c>
      <c r="E29" s="106"/>
      <c r="F29" s="106"/>
      <c r="G29" s="106">
        <v>1</v>
      </c>
      <c r="H29" s="106">
        <v>12</v>
      </c>
      <c r="I29" s="106">
        <f t="shared" si="7"/>
        <v>12</v>
      </c>
      <c r="J29" s="106" t="str">
        <f t="shared" si="8"/>
        <v>1_12</v>
      </c>
      <c r="K29" s="106"/>
      <c r="L29" s="5"/>
      <c r="M29" s="106">
        <v>1</v>
      </c>
      <c r="N29" s="106">
        <v>12</v>
      </c>
      <c r="O29" s="106">
        <f t="shared" si="9"/>
        <v>12</v>
      </c>
      <c r="P29" s="106" t="str">
        <f t="shared" si="10"/>
        <v>1_12</v>
      </c>
      <c r="Q29" s="106"/>
      <c r="R29" s="106"/>
      <c r="S29" s="106">
        <v>1</v>
      </c>
      <c r="T29" s="106">
        <v>12</v>
      </c>
      <c r="U29" s="106">
        <f t="shared" si="11"/>
        <v>12</v>
      </c>
      <c r="V29" s="106" t="str">
        <f t="shared" si="12"/>
        <v>1_12</v>
      </c>
      <c r="W29" s="107" t="s">
        <v>716</v>
      </c>
      <c r="X29" s="107"/>
      <c r="Y29" s="106">
        <v>1</v>
      </c>
      <c r="Z29" s="106">
        <v>12</v>
      </c>
      <c r="AA29" s="106">
        <f t="shared" si="13"/>
        <v>12</v>
      </c>
      <c r="AB29" s="106" t="str">
        <f t="shared" si="14"/>
        <v>1_12</v>
      </c>
      <c r="AC29" s="107" t="s">
        <v>716</v>
      </c>
      <c r="AD29" s="173"/>
      <c r="AE29" s="106">
        <v>1</v>
      </c>
      <c r="AF29" s="106">
        <v>12</v>
      </c>
      <c r="AG29" s="172">
        <f t="shared" si="15"/>
        <v>12</v>
      </c>
      <c r="AH29" s="106" t="str">
        <f t="shared" si="16"/>
        <v>1_12</v>
      </c>
      <c r="AI29" s="107" t="s">
        <v>716</v>
      </c>
      <c r="AJ29" s="173"/>
      <c r="AK29" s="106">
        <v>1</v>
      </c>
      <c r="AL29" s="106">
        <v>12</v>
      </c>
      <c r="AM29" s="172">
        <f t="shared" si="17"/>
        <v>12</v>
      </c>
      <c r="AN29" s="106" t="str">
        <f t="shared" si="18"/>
        <v>1_12</v>
      </c>
      <c r="AO29" s="107" t="s">
        <v>716</v>
      </c>
      <c r="AP29" s="173"/>
      <c r="AQ29" s="106">
        <v>1</v>
      </c>
      <c r="AR29" s="106">
        <v>12</v>
      </c>
      <c r="AS29" s="172">
        <f t="shared" si="19"/>
        <v>12</v>
      </c>
      <c r="AT29" s="106" t="str">
        <f t="shared" si="20"/>
        <v>1_12</v>
      </c>
      <c r="AU29" s="107" t="s">
        <v>716</v>
      </c>
      <c r="AV29" s="173"/>
      <c r="AW29" s="106">
        <v>1</v>
      </c>
      <c r="AX29" s="106">
        <v>12</v>
      </c>
      <c r="AY29" s="172">
        <f t="shared" si="0"/>
        <v>12</v>
      </c>
      <c r="AZ29" s="106" t="str">
        <f t="shared" si="1"/>
        <v>1_12</v>
      </c>
      <c r="BA29" s="107" t="s">
        <v>716</v>
      </c>
      <c r="BB29" s="49"/>
      <c r="BC29" s="106">
        <v>1</v>
      </c>
      <c r="BD29" s="106">
        <v>12</v>
      </c>
      <c r="BE29" s="106">
        <f t="shared" si="21"/>
        <v>12</v>
      </c>
      <c r="BF29" s="106" t="str">
        <f t="shared" si="2"/>
        <v>1_12</v>
      </c>
      <c r="BG29" s="64" t="str">
        <f t="shared" si="3"/>
        <v/>
      </c>
      <c r="BH29" s="132" t="str">
        <f>IFERROR($D$6*BG29,"")</f>
        <v/>
      </c>
      <c r="BI29" s="42" t="str">
        <f>IFERROR(BH29/$D$9,"")</f>
        <v/>
      </c>
      <c r="BJ29" s="42"/>
      <c r="BK29" s="42"/>
      <c r="BL29" s="42"/>
      <c r="BM29" s="42"/>
      <c r="BN29" s="42"/>
      <c r="BO29" s="5"/>
      <c r="BP29" s="5"/>
      <c r="BQ29" s="5"/>
      <c r="BR29" s="5"/>
      <c r="BS29" s="5"/>
      <c r="BT29" s="5"/>
      <c r="BU29" s="6"/>
    </row>
    <row r="30" spans="1:73" x14ac:dyDescent="0.25">
      <c r="A30" s="106">
        <v>1</v>
      </c>
      <c r="B30" s="106">
        <v>13</v>
      </c>
      <c r="C30" s="106">
        <f t="shared" si="5"/>
        <v>13</v>
      </c>
      <c r="D30" s="106" t="str">
        <f t="shared" si="6"/>
        <v>1_13</v>
      </c>
      <c r="E30" s="106"/>
      <c r="F30" s="106"/>
      <c r="G30" s="106">
        <v>1</v>
      </c>
      <c r="H30" s="106">
        <v>13</v>
      </c>
      <c r="I30" s="106">
        <f t="shared" si="7"/>
        <v>13</v>
      </c>
      <c r="J30" s="106" t="str">
        <f t="shared" si="8"/>
        <v>1_13</v>
      </c>
      <c r="K30" s="106"/>
      <c r="L30" s="5"/>
      <c r="M30" s="106">
        <v>1</v>
      </c>
      <c r="N30" s="106">
        <v>13</v>
      </c>
      <c r="O30" s="106">
        <f t="shared" si="9"/>
        <v>13</v>
      </c>
      <c r="P30" s="106" t="str">
        <f t="shared" si="10"/>
        <v>1_13</v>
      </c>
      <c r="Q30" s="106"/>
      <c r="R30" s="106"/>
      <c r="S30" s="106">
        <v>1</v>
      </c>
      <c r="T30" s="106">
        <v>13</v>
      </c>
      <c r="U30" s="106">
        <f t="shared" si="11"/>
        <v>13</v>
      </c>
      <c r="V30" s="106" t="str">
        <f t="shared" si="12"/>
        <v>1_13</v>
      </c>
      <c r="W30" s="107" t="s">
        <v>716</v>
      </c>
      <c r="X30" s="107"/>
      <c r="Y30" s="106">
        <v>1</v>
      </c>
      <c r="Z30" s="106">
        <v>13</v>
      </c>
      <c r="AA30" s="106">
        <f t="shared" si="13"/>
        <v>13</v>
      </c>
      <c r="AB30" s="106" t="str">
        <f t="shared" si="14"/>
        <v>1_13</v>
      </c>
      <c r="AC30" s="107" t="s">
        <v>716</v>
      </c>
      <c r="AD30" s="173"/>
      <c r="AE30" s="106">
        <v>1</v>
      </c>
      <c r="AF30" s="106">
        <v>13</v>
      </c>
      <c r="AG30" s="172">
        <f t="shared" si="15"/>
        <v>13</v>
      </c>
      <c r="AH30" s="106" t="str">
        <f t="shared" si="16"/>
        <v>1_13</v>
      </c>
      <c r="AI30" s="107" t="s">
        <v>716</v>
      </c>
      <c r="AJ30" s="173"/>
      <c r="AK30" s="106">
        <v>1</v>
      </c>
      <c r="AL30" s="106">
        <v>13</v>
      </c>
      <c r="AM30" s="172">
        <f t="shared" si="17"/>
        <v>13</v>
      </c>
      <c r="AN30" s="106" t="str">
        <f t="shared" si="18"/>
        <v>1_13</v>
      </c>
      <c r="AO30" s="107" t="s">
        <v>716</v>
      </c>
      <c r="AP30" s="173"/>
      <c r="AQ30" s="106">
        <v>1</v>
      </c>
      <c r="AR30" s="106">
        <v>13</v>
      </c>
      <c r="AS30" s="172">
        <f t="shared" si="19"/>
        <v>13</v>
      </c>
      <c r="AT30" s="106" t="str">
        <f t="shared" si="20"/>
        <v>1_13</v>
      </c>
      <c r="AU30" s="107" t="s">
        <v>716</v>
      </c>
      <c r="AV30" s="173"/>
      <c r="AW30" s="106">
        <v>1</v>
      </c>
      <c r="AX30" s="106">
        <v>13</v>
      </c>
      <c r="AY30" s="172">
        <f t="shared" si="0"/>
        <v>13</v>
      </c>
      <c r="AZ30" s="106" t="str">
        <f t="shared" si="1"/>
        <v>1_13</v>
      </c>
      <c r="BA30" s="107" t="s">
        <v>716</v>
      </c>
      <c r="BB30" s="49"/>
      <c r="BC30" s="106">
        <v>1</v>
      </c>
      <c r="BD30" s="106">
        <v>13</v>
      </c>
      <c r="BE30" s="106">
        <f t="shared" si="21"/>
        <v>13</v>
      </c>
      <c r="BF30" s="106" t="str">
        <f t="shared" si="2"/>
        <v>1_13</v>
      </c>
      <c r="BG30" s="64" t="str">
        <f t="shared" si="3"/>
        <v/>
      </c>
      <c r="BH30" s="132" t="str">
        <f t="shared" si="4"/>
        <v/>
      </c>
      <c r="BI30" s="42" t="str">
        <f t="shared" si="22"/>
        <v/>
      </c>
      <c r="BJ30" s="42"/>
      <c r="BK30" s="42"/>
      <c r="BL30" s="42"/>
      <c r="BM30" s="42"/>
      <c r="BN30" s="42"/>
      <c r="BO30" s="5"/>
      <c r="BP30" s="5"/>
      <c r="BQ30" s="5"/>
      <c r="BR30" s="5"/>
      <c r="BS30" s="5"/>
      <c r="BT30" s="5"/>
      <c r="BU30" s="6"/>
    </row>
    <row r="31" spans="1:73" x14ac:dyDescent="0.25">
      <c r="A31" s="106">
        <v>1</v>
      </c>
      <c r="B31" s="106" t="s">
        <v>717</v>
      </c>
      <c r="C31" s="106" t="str">
        <f t="shared" si="5"/>
        <v>u1</v>
      </c>
      <c r="D31" s="106" t="str">
        <f t="shared" si="6"/>
        <v>1_u1</v>
      </c>
      <c r="E31" s="107">
        <v>2264</v>
      </c>
      <c r="F31" s="106"/>
      <c r="G31" s="106">
        <v>1</v>
      </c>
      <c r="H31" s="106" t="s">
        <v>717</v>
      </c>
      <c r="I31" s="106" t="str">
        <f t="shared" si="7"/>
        <v>u1</v>
      </c>
      <c r="J31" s="106" t="str">
        <f t="shared" si="8"/>
        <v>1_u1</v>
      </c>
      <c r="K31" s="107">
        <v>2338</v>
      </c>
      <c r="L31" s="5"/>
      <c r="M31" s="106">
        <v>1</v>
      </c>
      <c r="N31" s="106" t="s">
        <v>717</v>
      </c>
      <c r="O31" s="106" t="str">
        <f t="shared" si="9"/>
        <v>u1</v>
      </c>
      <c r="P31" s="106" t="str">
        <f t="shared" si="10"/>
        <v>1_u1</v>
      </c>
      <c r="Q31" s="107">
        <v>2396</v>
      </c>
      <c r="R31" s="107"/>
      <c r="S31" s="106">
        <v>1</v>
      </c>
      <c r="T31" s="106" t="s">
        <v>717</v>
      </c>
      <c r="U31" s="106" t="str">
        <f t="shared" si="11"/>
        <v>u1</v>
      </c>
      <c r="V31" s="106" t="str">
        <f t="shared" si="12"/>
        <v>1_u1</v>
      </c>
      <c r="W31" s="107">
        <v>2396</v>
      </c>
      <c r="X31" s="107"/>
      <c r="Y31" s="106">
        <v>1</v>
      </c>
      <c r="Z31" s="106" t="s">
        <v>717</v>
      </c>
      <c r="AA31" s="106" t="str">
        <f t="shared" si="13"/>
        <v>u1</v>
      </c>
      <c r="AB31" s="106" t="str">
        <f t="shared" si="14"/>
        <v>1_u1</v>
      </c>
      <c r="AC31" s="107">
        <v>2444</v>
      </c>
      <c r="AD31" s="173"/>
      <c r="AE31" s="106">
        <v>1</v>
      </c>
      <c r="AF31" s="106" t="s">
        <v>717</v>
      </c>
      <c r="AG31" s="172" t="str">
        <f t="shared" si="15"/>
        <v>u1</v>
      </c>
      <c r="AH31" s="106" t="str">
        <f t="shared" si="16"/>
        <v>1_u1</v>
      </c>
      <c r="AI31" s="107">
        <v>2615</v>
      </c>
      <c r="AJ31" s="173"/>
      <c r="AK31" s="106">
        <v>1</v>
      </c>
      <c r="AL31" s="106" t="s">
        <v>717</v>
      </c>
      <c r="AM31" s="172" t="str">
        <f t="shared" si="17"/>
        <v>u1</v>
      </c>
      <c r="AN31" s="106" t="str">
        <f t="shared" si="18"/>
        <v>1_u1</v>
      </c>
      <c r="AO31" s="107">
        <v>2720</v>
      </c>
      <c r="AP31" s="173"/>
      <c r="AQ31" s="106">
        <v>1</v>
      </c>
      <c r="AR31" s="106" t="s">
        <v>717</v>
      </c>
      <c r="AS31" s="172" t="str">
        <f t="shared" si="19"/>
        <v>u1</v>
      </c>
      <c r="AT31" s="106" t="str">
        <f t="shared" si="20"/>
        <v>1_u1</v>
      </c>
      <c r="AU31" s="107">
        <v>2829</v>
      </c>
      <c r="AV31" s="173"/>
      <c r="AW31" s="106">
        <v>1</v>
      </c>
      <c r="AX31" s="106" t="s">
        <v>717</v>
      </c>
      <c r="AY31" s="172" t="str">
        <f t="shared" si="0"/>
        <v>u1</v>
      </c>
      <c r="AZ31" s="106" t="str">
        <f t="shared" si="1"/>
        <v>1_u1</v>
      </c>
      <c r="BA31" s="107" t="s">
        <v>716</v>
      </c>
      <c r="BB31" s="49"/>
      <c r="BC31" s="106">
        <v>1</v>
      </c>
      <c r="BD31" s="106" t="s">
        <v>717</v>
      </c>
      <c r="BE31" s="106" t="str">
        <f t="shared" si="21"/>
        <v>u1</v>
      </c>
      <c r="BF31" s="106" t="str">
        <f t="shared" si="2"/>
        <v>1_u1</v>
      </c>
      <c r="BG31" s="64" t="str">
        <f t="shared" si="3"/>
        <v/>
      </c>
      <c r="BH31" s="132" t="str">
        <f t="shared" si="4"/>
        <v/>
      </c>
      <c r="BI31" s="42" t="str">
        <f t="shared" si="22"/>
        <v/>
      </c>
      <c r="BJ31" s="42"/>
      <c r="BK31" s="42"/>
      <c r="BL31" s="42"/>
      <c r="BM31" s="42"/>
      <c r="BN31" s="42"/>
      <c r="BO31" s="5"/>
      <c r="BP31" s="5"/>
      <c r="BQ31" s="5"/>
      <c r="BR31" s="5"/>
      <c r="BS31" s="5"/>
      <c r="BT31" s="5"/>
      <c r="BU31" s="6"/>
    </row>
    <row r="32" spans="1:73" x14ac:dyDescent="0.25">
      <c r="A32" s="106">
        <v>1</v>
      </c>
      <c r="B32" s="106" t="s">
        <v>718</v>
      </c>
      <c r="C32" s="106" t="str">
        <f t="shared" si="5"/>
        <v>u2</v>
      </c>
      <c r="D32" s="106" t="str">
        <f t="shared" si="6"/>
        <v>1_u2</v>
      </c>
      <c r="E32" s="107">
        <v>2327</v>
      </c>
      <c r="F32" s="106"/>
      <c r="G32" s="106">
        <v>1</v>
      </c>
      <c r="H32" s="106" t="s">
        <v>718</v>
      </c>
      <c r="I32" s="106" t="str">
        <f t="shared" si="7"/>
        <v>u2</v>
      </c>
      <c r="J32" s="106" t="str">
        <f t="shared" si="8"/>
        <v>1_u2</v>
      </c>
      <c r="K32" s="107">
        <v>2403</v>
      </c>
      <c r="L32" s="5"/>
      <c r="M32" s="106">
        <v>1</v>
      </c>
      <c r="N32" s="106" t="s">
        <v>718</v>
      </c>
      <c r="O32" s="106" t="str">
        <f t="shared" si="9"/>
        <v>u2</v>
      </c>
      <c r="P32" s="106" t="str">
        <f t="shared" si="10"/>
        <v>1_u2</v>
      </c>
      <c r="Q32" s="107">
        <v>2463</v>
      </c>
      <c r="R32" s="107"/>
      <c r="S32" s="106">
        <v>1</v>
      </c>
      <c r="T32" s="106" t="s">
        <v>718</v>
      </c>
      <c r="U32" s="106" t="str">
        <f t="shared" si="11"/>
        <v>u2</v>
      </c>
      <c r="V32" s="106" t="str">
        <f t="shared" si="12"/>
        <v>1_u2</v>
      </c>
      <c r="W32" s="107">
        <v>2463</v>
      </c>
      <c r="X32" s="107"/>
      <c r="Y32" s="106">
        <v>1</v>
      </c>
      <c r="Z32" s="106" t="s">
        <v>718</v>
      </c>
      <c r="AA32" s="106" t="str">
        <f t="shared" si="13"/>
        <v>u2</v>
      </c>
      <c r="AB32" s="106" t="str">
        <f t="shared" si="14"/>
        <v>1_u2</v>
      </c>
      <c r="AC32" s="107">
        <v>2512</v>
      </c>
      <c r="AD32" s="173"/>
      <c r="AE32" s="106">
        <v>1</v>
      </c>
      <c r="AF32" s="106" t="s">
        <v>718</v>
      </c>
      <c r="AG32" s="172" t="str">
        <f t="shared" si="15"/>
        <v>u2</v>
      </c>
      <c r="AH32" s="106" t="str">
        <f t="shared" si="16"/>
        <v>1_u2</v>
      </c>
      <c r="AI32" s="107">
        <v>2688</v>
      </c>
      <c r="AJ32" s="173"/>
      <c r="AK32" s="106">
        <v>1</v>
      </c>
      <c r="AL32" s="106" t="s">
        <v>718</v>
      </c>
      <c r="AM32" s="172" t="str">
        <f t="shared" si="17"/>
        <v>u2</v>
      </c>
      <c r="AN32" s="106" t="str">
        <f t="shared" si="18"/>
        <v>1_u2</v>
      </c>
      <c r="AO32" s="107">
        <v>2796</v>
      </c>
      <c r="AP32" s="173"/>
      <c r="AQ32" s="106">
        <v>1</v>
      </c>
      <c r="AR32" s="106" t="s">
        <v>718</v>
      </c>
      <c r="AS32" s="172" t="str">
        <f t="shared" si="19"/>
        <v>u2</v>
      </c>
      <c r="AT32" s="106" t="str">
        <f t="shared" si="20"/>
        <v>1_u2</v>
      </c>
      <c r="AU32" s="107">
        <v>2908</v>
      </c>
      <c r="AV32" s="173"/>
      <c r="AW32" s="106">
        <v>1</v>
      </c>
      <c r="AX32" s="106" t="s">
        <v>718</v>
      </c>
      <c r="AY32" s="172" t="str">
        <f t="shared" si="0"/>
        <v>u2</v>
      </c>
      <c r="AZ32" s="106" t="str">
        <f t="shared" si="1"/>
        <v>1_u2</v>
      </c>
      <c r="BA32" s="107" t="s">
        <v>716</v>
      </c>
      <c r="BB32" s="49"/>
      <c r="BC32" s="106">
        <v>1</v>
      </c>
      <c r="BD32" s="106" t="s">
        <v>718</v>
      </c>
      <c r="BE32" s="106" t="str">
        <f t="shared" si="21"/>
        <v>u2</v>
      </c>
      <c r="BF32" s="106" t="str">
        <f t="shared" si="2"/>
        <v>1_u2</v>
      </c>
      <c r="BG32" s="64" t="str">
        <f>INDEX($BA$16:$BA$355,MATCH($BF32,$AZ$16:$AZ$355,0))</f>
        <v/>
      </c>
      <c r="BH32" s="132" t="str">
        <f>IFERROR($D$6*BG32,"")</f>
        <v/>
      </c>
      <c r="BI32" s="42" t="str">
        <f t="shared" si="22"/>
        <v/>
      </c>
      <c r="BJ32" s="42"/>
      <c r="BK32" s="42"/>
      <c r="BL32" s="42"/>
      <c r="BM32" s="42"/>
      <c r="BN32" s="42"/>
      <c r="BO32" s="5"/>
      <c r="BP32" s="5"/>
      <c r="BQ32" s="5"/>
      <c r="BR32" s="5"/>
      <c r="BS32" s="5"/>
      <c r="BT32" s="5"/>
      <c r="BU32" s="6"/>
    </row>
    <row r="33" spans="1:73" x14ac:dyDescent="0.25">
      <c r="A33" s="106">
        <v>1</v>
      </c>
      <c r="B33" s="106" t="s">
        <v>719</v>
      </c>
      <c r="C33" s="106" t="str">
        <f t="shared" si="5"/>
        <v>a</v>
      </c>
      <c r="D33" s="106" t="str">
        <f t="shared" si="6"/>
        <v>1_a</v>
      </c>
      <c r="E33" s="107">
        <v>2264</v>
      </c>
      <c r="F33" s="106"/>
      <c r="G33" s="106">
        <v>1</v>
      </c>
      <c r="H33" s="106" t="s">
        <v>719</v>
      </c>
      <c r="I33" s="106" t="str">
        <f t="shared" si="7"/>
        <v>a</v>
      </c>
      <c r="J33" s="106" t="str">
        <f t="shared" si="8"/>
        <v>1_a</v>
      </c>
      <c r="K33" s="107">
        <v>2338</v>
      </c>
      <c r="L33" s="5"/>
      <c r="M33" s="106">
        <v>1</v>
      </c>
      <c r="N33" s="106" t="s">
        <v>719</v>
      </c>
      <c r="O33" s="106" t="str">
        <f t="shared" si="9"/>
        <v>a</v>
      </c>
      <c r="P33" s="106" t="str">
        <f t="shared" si="10"/>
        <v>1_a</v>
      </c>
      <c r="Q33" s="107">
        <v>2396</v>
      </c>
      <c r="R33" s="107"/>
      <c r="S33" s="106">
        <v>1</v>
      </c>
      <c r="T33" s="106" t="s">
        <v>719</v>
      </c>
      <c r="U33" s="106" t="str">
        <f t="shared" si="11"/>
        <v>a</v>
      </c>
      <c r="V33" s="106" t="str">
        <f t="shared" si="12"/>
        <v>1_a</v>
      </c>
      <c r="W33" s="107">
        <v>2396</v>
      </c>
      <c r="X33" s="107"/>
      <c r="Y33" s="106">
        <v>1</v>
      </c>
      <c r="Z33" s="106" t="s">
        <v>719</v>
      </c>
      <c r="AA33" s="106" t="str">
        <f t="shared" si="13"/>
        <v>a</v>
      </c>
      <c r="AB33" s="106" t="str">
        <f t="shared" si="14"/>
        <v>1_a</v>
      </c>
      <c r="AC33" s="107">
        <v>2444</v>
      </c>
      <c r="AD33" s="173"/>
      <c r="AE33" s="106">
        <v>1</v>
      </c>
      <c r="AF33" s="106" t="s">
        <v>719</v>
      </c>
      <c r="AG33" s="172" t="str">
        <f t="shared" si="15"/>
        <v>a</v>
      </c>
      <c r="AH33" s="106" t="str">
        <f t="shared" si="16"/>
        <v>1_a</v>
      </c>
      <c r="AI33" s="107">
        <v>2615</v>
      </c>
      <c r="AJ33" s="173"/>
      <c r="AK33" s="106">
        <v>1</v>
      </c>
      <c r="AL33" s="106" t="s">
        <v>719</v>
      </c>
      <c r="AM33" s="172" t="str">
        <f t="shared" si="17"/>
        <v>a</v>
      </c>
      <c r="AN33" s="106" t="str">
        <f t="shared" si="18"/>
        <v>1_a</v>
      </c>
      <c r="AO33" s="107">
        <v>2720</v>
      </c>
      <c r="AP33" s="173"/>
      <c r="AQ33" s="106">
        <v>1</v>
      </c>
      <c r="AR33" s="106" t="s">
        <v>719</v>
      </c>
      <c r="AS33" s="172" t="str">
        <f t="shared" si="19"/>
        <v>a</v>
      </c>
      <c r="AT33" s="106" t="str">
        <f t="shared" si="20"/>
        <v>1_a</v>
      </c>
      <c r="AU33" s="107">
        <v>2829</v>
      </c>
      <c r="AV33" s="173"/>
      <c r="AW33" s="106">
        <v>1</v>
      </c>
      <c r="AX33" s="106" t="s">
        <v>719</v>
      </c>
      <c r="AY33" s="172" t="str">
        <f t="shared" si="0"/>
        <v>a</v>
      </c>
      <c r="AZ33" s="106" t="str">
        <f t="shared" si="1"/>
        <v>1_a</v>
      </c>
      <c r="BA33" s="107">
        <v>2829</v>
      </c>
      <c r="BB33" s="49"/>
      <c r="BC33" s="106">
        <v>1</v>
      </c>
      <c r="BD33" s="106" t="s">
        <v>719</v>
      </c>
      <c r="BE33" s="106" t="str">
        <f t="shared" si="21"/>
        <v>a</v>
      </c>
      <c r="BF33" s="106" t="str">
        <f t="shared" si="2"/>
        <v>1_a</v>
      </c>
      <c r="BG33" s="64">
        <f t="shared" si="3"/>
        <v>2829</v>
      </c>
      <c r="BH33" s="132">
        <f t="shared" si="4"/>
        <v>2829</v>
      </c>
      <c r="BI33" s="42">
        <f t="shared" si="22"/>
        <v>18.134615384615383</v>
      </c>
      <c r="BJ33" s="42"/>
      <c r="BK33" s="42"/>
      <c r="BL33" s="42"/>
      <c r="BM33" s="42"/>
      <c r="BN33" s="42"/>
      <c r="BO33" s="5"/>
      <c r="BP33" s="5"/>
      <c r="BQ33" s="5"/>
      <c r="BR33" s="5"/>
      <c r="BS33" s="5"/>
      <c r="BT33" s="5"/>
      <c r="BU33" s="6"/>
    </row>
    <row r="34" spans="1:73" x14ac:dyDescent="0.25">
      <c r="A34" s="106">
        <v>1</v>
      </c>
      <c r="B34" s="106" t="s">
        <v>720</v>
      </c>
      <c r="C34" s="106" t="str">
        <f t="shared" si="5"/>
        <v>b</v>
      </c>
      <c r="D34" s="106" t="str">
        <f t="shared" si="6"/>
        <v>1_b</v>
      </c>
      <c r="E34" s="107">
        <v>2327</v>
      </c>
      <c r="F34" s="106"/>
      <c r="G34" s="106">
        <v>1</v>
      </c>
      <c r="H34" s="106" t="s">
        <v>720</v>
      </c>
      <c r="I34" s="106" t="str">
        <f t="shared" si="7"/>
        <v>b</v>
      </c>
      <c r="J34" s="106" t="str">
        <f t="shared" si="8"/>
        <v>1_b</v>
      </c>
      <c r="K34" s="107">
        <v>2403</v>
      </c>
      <c r="L34" s="5"/>
      <c r="M34" s="106">
        <v>1</v>
      </c>
      <c r="N34" s="106" t="s">
        <v>720</v>
      </c>
      <c r="O34" s="106" t="str">
        <f t="shared" si="9"/>
        <v>b</v>
      </c>
      <c r="P34" s="106" t="str">
        <f t="shared" si="10"/>
        <v>1_b</v>
      </c>
      <c r="Q34" s="107">
        <v>2463</v>
      </c>
      <c r="R34" s="107"/>
      <c r="S34" s="106">
        <v>1</v>
      </c>
      <c r="T34" s="106" t="s">
        <v>720</v>
      </c>
      <c r="U34" s="106" t="str">
        <f t="shared" si="11"/>
        <v>b</v>
      </c>
      <c r="V34" s="106" t="str">
        <f t="shared" si="12"/>
        <v>1_b</v>
      </c>
      <c r="W34" s="107">
        <v>2463</v>
      </c>
      <c r="X34" s="107"/>
      <c r="Y34" s="106">
        <v>1</v>
      </c>
      <c r="Z34" s="106" t="s">
        <v>720</v>
      </c>
      <c r="AA34" s="106" t="str">
        <f t="shared" si="13"/>
        <v>b</v>
      </c>
      <c r="AB34" s="106" t="str">
        <f t="shared" si="14"/>
        <v>1_b</v>
      </c>
      <c r="AC34" s="107">
        <v>2512</v>
      </c>
      <c r="AD34" s="173"/>
      <c r="AE34" s="106">
        <v>1</v>
      </c>
      <c r="AF34" s="106" t="s">
        <v>720</v>
      </c>
      <c r="AG34" s="172" t="str">
        <f t="shared" si="15"/>
        <v>b</v>
      </c>
      <c r="AH34" s="106" t="str">
        <f t="shared" si="16"/>
        <v>1_b</v>
      </c>
      <c r="AI34" s="107">
        <v>2688</v>
      </c>
      <c r="AJ34" s="173"/>
      <c r="AK34" s="106">
        <v>1</v>
      </c>
      <c r="AL34" s="106" t="s">
        <v>720</v>
      </c>
      <c r="AM34" s="172" t="str">
        <f t="shared" si="17"/>
        <v>b</v>
      </c>
      <c r="AN34" s="106" t="str">
        <f t="shared" si="18"/>
        <v>1_b</v>
      </c>
      <c r="AO34" s="107">
        <v>2796</v>
      </c>
      <c r="AP34" s="173"/>
      <c r="AQ34" s="106">
        <v>1</v>
      </c>
      <c r="AR34" s="106" t="s">
        <v>720</v>
      </c>
      <c r="AS34" s="172" t="str">
        <f t="shared" si="19"/>
        <v>b</v>
      </c>
      <c r="AT34" s="106" t="str">
        <f t="shared" si="20"/>
        <v>1_b</v>
      </c>
      <c r="AU34" s="107">
        <v>2908</v>
      </c>
      <c r="AV34" s="173"/>
      <c r="AW34" s="106">
        <v>1</v>
      </c>
      <c r="AX34" s="106" t="s">
        <v>720</v>
      </c>
      <c r="AY34" s="172" t="str">
        <f t="shared" si="0"/>
        <v>b</v>
      </c>
      <c r="AZ34" s="106" t="str">
        <f t="shared" si="1"/>
        <v>1_b</v>
      </c>
      <c r="BA34" s="107">
        <v>2908</v>
      </c>
      <c r="BB34" s="49"/>
      <c r="BC34" s="106">
        <v>1</v>
      </c>
      <c r="BD34" s="106" t="s">
        <v>720</v>
      </c>
      <c r="BE34" s="106" t="str">
        <f t="shared" si="21"/>
        <v>b</v>
      </c>
      <c r="BF34" s="106" t="str">
        <f t="shared" si="2"/>
        <v>1_b</v>
      </c>
      <c r="BG34" s="64">
        <f t="shared" si="3"/>
        <v>2908</v>
      </c>
      <c r="BH34" s="132">
        <f t="shared" si="4"/>
        <v>2908</v>
      </c>
      <c r="BI34" s="42">
        <f t="shared" si="22"/>
        <v>18.641025641025642</v>
      </c>
      <c r="BJ34" s="42"/>
      <c r="BK34" s="42"/>
      <c r="BL34" s="42"/>
      <c r="BM34" s="42"/>
      <c r="BN34" s="42"/>
      <c r="BO34" s="5"/>
      <c r="BP34" s="5"/>
      <c r="BQ34" s="5"/>
      <c r="BR34" s="5"/>
      <c r="BS34" s="5"/>
      <c r="BT34" s="5"/>
      <c r="BU34" s="6"/>
    </row>
    <row r="35" spans="1:73" x14ac:dyDescent="0.25">
      <c r="A35" s="106">
        <v>1</v>
      </c>
      <c r="B35" s="106" t="s">
        <v>721</v>
      </c>
      <c r="C35" s="106" t="str">
        <f t="shared" si="5"/>
        <v>c</v>
      </c>
      <c r="D35" s="106" t="str">
        <f t="shared" si="6"/>
        <v>1_c</v>
      </c>
      <c r="E35" s="107">
        <v>2403</v>
      </c>
      <c r="F35" s="106"/>
      <c r="G35" s="106">
        <v>1</v>
      </c>
      <c r="H35" s="106" t="s">
        <v>721</v>
      </c>
      <c r="I35" s="106" t="str">
        <f t="shared" si="7"/>
        <v>c</v>
      </c>
      <c r="J35" s="106" t="str">
        <f t="shared" si="8"/>
        <v>1_c</v>
      </c>
      <c r="K35" s="107">
        <v>2481</v>
      </c>
      <c r="L35" s="5"/>
      <c r="M35" s="106">
        <v>1</v>
      </c>
      <c r="N35" s="106" t="s">
        <v>721</v>
      </c>
      <c r="O35" s="106" t="str">
        <f t="shared" si="9"/>
        <v>c</v>
      </c>
      <c r="P35" s="106" t="str">
        <f t="shared" si="10"/>
        <v>1_c</v>
      </c>
      <c r="Q35" s="107">
        <v>2543</v>
      </c>
      <c r="R35" s="107"/>
      <c r="S35" s="106">
        <v>1</v>
      </c>
      <c r="T35" s="106" t="s">
        <v>721</v>
      </c>
      <c r="U35" s="106" t="str">
        <f t="shared" si="11"/>
        <v>c</v>
      </c>
      <c r="V35" s="106" t="str">
        <f t="shared" si="12"/>
        <v>1_c</v>
      </c>
      <c r="W35" s="107">
        <v>2543</v>
      </c>
      <c r="X35" s="107"/>
      <c r="Y35" s="106">
        <v>1</v>
      </c>
      <c r="Z35" s="106" t="s">
        <v>721</v>
      </c>
      <c r="AA35" s="106" t="str">
        <f t="shared" si="13"/>
        <v>c</v>
      </c>
      <c r="AB35" s="106" t="str">
        <f t="shared" si="14"/>
        <v>1_c</v>
      </c>
      <c r="AC35" s="107">
        <v>2594</v>
      </c>
      <c r="AD35" s="173"/>
      <c r="AE35" s="106">
        <v>1</v>
      </c>
      <c r="AF35" s="106" t="s">
        <v>721</v>
      </c>
      <c r="AG35" s="172" t="str">
        <f t="shared" si="15"/>
        <v>c</v>
      </c>
      <c r="AH35" s="106" t="str">
        <f t="shared" si="16"/>
        <v>1_c</v>
      </c>
      <c r="AI35" s="107">
        <v>2776</v>
      </c>
      <c r="AJ35" s="173"/>
      <c r="AK35" s="106">
        <v>1</v>
      </c>
      <c r="AL35" s="106" t="s">
        <v>721</v>
      </c>
      <c r="AM35" s="172" t="str">
        <f t="shared" si="17"/>
        <v>c</v>
      </c>
      <c r="AN35" s="106" t="str">
        <f t="shared" si="18"/>
        <v>1_c</v>
      </c>
      <c r="AO35" s="107">
        <v>2887</v>
      </c>
      <c r="AP35" s="173"/>
      <c r="AQ35" s="106">
        <v>1</v>
      </c>
      <c r="AR35" s="106" t="s">
        <v>721</v>
      </c>
      <c r="AS35" s="172" t="str">
        <f t="shared" si="19"/>
        <v>c</v>
      </c>
      <c r="AT35" s="106" t="str">
        <f t="shared" si="20"/>
        <v>1_c</v>
      </c>
      <c r="AU35" s="107">
        <v>3002</v>
      </c>
      <c r="AV35" s="173"/>
      <c r="AW35" s="106">
        <v>1</v>
      </c>
      <c r="AX35" s="106" t="s">
        <v>721</v>
      </c>
      <c r="AY35" s="172" t="str">
        <f t="shared" si="0"/>
        <v>c</v>
      </c>
      <c r="AZ35" s="106" t="str">
        <f t="shared" si="1"/>
        <v>1_c</v>
      </c>
      <c r="BA35" s="107">
        <v>3002</v>
      </c>
      <c r="BB35" s="49"/>
      <c r="BC35" s="106">
        <v>1</v>
      </c>
      <c r="BD35" s="106" t="s">
        <v>721</v>
      </c>
      <c r="BE35" s="106" t="str">
        <f t="shared" si="21"/>
        <v>c</v>
      </c>
      <c r="BF35" s="106" t="str">
        <f t="shared" si="2"/>
        <v>1_c</v>
      </c>
      <c r="BG35" s="64">
        <f t="shared" si="3"/>
        <v>3002</v>
      </c>
      <c r="BH35" s="132">
        <f t="shared" si="4"/>
        <v>3002</v>
      </c>
      <c r="BI35" s="42">
        <f t="shared" si="22"/>
        <v>19.243589743589745</v>
      </c>
      <c r="BJ35" s="42"/>
      <c r="BK35" s="42"/>
      <c r="BL35" s="42"/>
      <c r="BM35" s="42"/>
      <c r="BN35" s="42"/>
      <c r="BO35" s="5"/>
      <c r="BP35" s="5"/>
      <c r="BQ35" s="5"/>
      <c r="BR35" s="5"/>
      <c r="BS35" s="5"/>
      <c r="BT35" s="5"/>
      <c r="BU35" s="6"/>
    </row>
    <row r="36" spans="1:73" x14ac:dyDescent="0.25">
      <c r="A36" s="106">
        <v>1</v>
      </c>
      <c r="B36" s="106" t="s">
        <v>722</v>
      </c>
      <c r="C36" s="106" t="str">
        <f t="shared" si="5"/>
        <v>d</v>
      </c>
      <c r="D36" s="106" t="str">
        <f t="shared" si="6"/>
        <v>1_d</v>
      </c>
      <c r="E36" s="107">
        <v>2470</v>
      </c>
      <c r="F36" s="106"/>
      <c r="G36" s="106">
        <v>1</v>
      </c>
      <c r="H36" s="106" t="s">
        <v>722</v>
      </c>
      <c r="I36" s="106" t="str">
        <f t="shared" si="7"/>
        <v>d</v>
      </c>
      <c r="J36" s="106" t="str">
        <f t="shared" si="8"/>
        <v>1_d</v>
      </c>
      <c r="K36" s="107">
        <v>2550</v>
      </c>
      <c r="L36" s="5"/>
      <c r="M36" s="106">
        <v>1</v>
      </c>
      <c r="N36" s="106" t="s">
        <v>722</v>
      </c>
      <c r="O36" s="106" t="str">
        <f t="shared" si="9"/>
        <v>d</v>
      </c>
      <c r="P36" s="106" t="str">
        <f t="shared" si="10"/>
        <v>1_d</v>
      </c>
      <c r="Q36" s="107">
        <v>2614</v>
      </c>
      <c r="R36" s="107"/>
      <c r="S36" s="106">
        <v>1</v>
      </c>
      <c r="T36" s="106" t="s">
        <v>722</v>
      </c>
      <c r="U36" s="106" t="str">
        <f t="shared" si="11"/>
        <v>d</v>
      </c>
      <c r="V36" s="106" t="str">
        <f t="shared" si="12"/>
        <v>1_d</v>
      </c>
      <c r="W36" s="107">
        <v>2614</v>
      </c>
      <c r="X36" s="107"/>
      <c r="Y36" s="106">
        <v>1</v>
      </c>
      <c r="Z36" s="106" t="s">
        <v>722</v>
      </c>
      <c r="AA36" s="106" t="str">
        <f t="shared" si="13"/>
        <v>d</v>
      </c>
      <c r="AB36" s="106" t="str">
        <f t="shared" si="14"/>
        <v>1_d</v>
      </c>
      <c r="AC36" s="107">
        <v>2666</v>
      </c>
      <c r="AD36" s="173"/>
      <c r="AE36" s="106">
        <v>1</v>
      </c>
      <c r="AF36" s="106" t="s">
        <v>722</v>
      </c>
      <c r="AG36" s="172" t="str">
        <f t="shared" si="15"/>
        <v>d</v>
      </c>
      <c r="AH36" s="106" t="str">
        <f t="shared" si="16"/>
        <v>1_d</v>
      </c>
      <c r="AI36" s="107">
        <v>2853</v>
      </c>
      <c r="AJ36" s="173"/>
      <c r="AK36" s="106">
        <v>1</v>
      </c>
      <c r="AL36" s="106" t="s">
        <v>722</v>
      </c>
      <c r="AM36" s="172" t="str">
        <f t="shared" si="17"/>
        <v>d</v>
      </c>
      <c r="AN36" s="106" t="str">
        <f t="shared" si="18"/>
        <v>1_d</v>
      </c>
      <c r="AO36" s="107">
        <v>2967</v>
      </c>
      <c r="AP36" s="173"/>
      <c r="AQ36" s="106">
        <v>1</v>
      </c>
      <c r="AR36" s="106" t="s">
        <v>722</v>
      </c>
      <c r="AS36" s="172" t="str">
        <f t="shared" si="19"/>
        <v>d</v>
      </c>
      <c r="AT36" s="106" t="str">
        <f t="shared" si="20"/>
        <v>1_d</v>
      </c>
      <c r="AU36" s="107">
        <v>3086</v>
      </c>
      <c r="AV36" s="173"/>
      <c r="AW36" s="106">
        <v>1</v>
      </c>
      <c r="AX36" s="106" t="s">
        <v>722</v>
      </c>
      <c r="AY36" s="172" t="str">
        <f t="shared" si="0"/>
        <v>d</v>
      </c>
      <c r="AZ36" s="106" t="str">
        <f t="shared" si="1"/>
        <v>1_d</v>
      </c>
      <c r="BA36" s="107">
        <v>3086</v>
      </c>
      <c r="BB36" s="49"/>
      <c r="BC36" s="106">
        <v>1</v>
      </c>
      <c r="BD36" s="106" t="s">
        <v>722</v>
      </c>
      <c r="BE36" s="106" t="str">
        <f t="shared" si="21"/>
        <v>d</v>
      </c>
      <c r="BF36" s="106" t="str">
        <f t="shared" si="2"/>
        <v>1_d</v>
      </c>
      <c r="BG36" s="64">
        <f t="shared" si="3"/>
        <v>3086</v>
      </c>
      <c r="BH36" s="132">
        <f t="shared" si="4"/>
        <v>3086</v>
      </c>
      <c r="BI36" s="42">
        <f t="shared" si="22"/>
        <v>19.782051282051281</v>
      </c>
      <c r="BJ36" s="42"/>
      <c r="BK36" s="42"/>
      <c r="BL36" s="42"/>
      <c r="BM36" s="42"/>
      <c r="BN36" s="42"/>
      <c r="BO36" s="5"/>
      <c r="BP36" s="5"/>
      <c r="BQ36" s="5"/>
      <c r="BR36" s="5"/>
      <c r="BS36" s="5"/>
      <c r="BT36" s="5"/>
      <c r="BU36" s="6"/>
    </row>
    <row r="37" spans="1:73" x14ac:dyDescent="0.25">
      <c r="A37" s="106">
        <v>1</v>
      </c>
      <c r="B37" s="106" t="s">
        <v>723</v>
      </c>
      <c r="C37" s="106" t="str">
        <f t="shared" si="5"/>
        <v>e</v>
      </c>
      <c r="D37" s="106" t="str">
        <f t="shared" si="6"/>
        <v>1_e</v>
      </c>
      <c r="E37" s="107">
        <v>2544</v>
      </c>
      <c r="F37" s="106"/>
      <c r="G37" s="106">
        <v>1</v>
      </c>
      <c r="H37" s="106" t="s">
        <v>723</v>
      </c>
      <c r="I37" s="106" t="str">
        <f t="shared" si="7"/>
        <v>e</v>
      </c>
      <c r="J37" s="106" t="str">
        <f t="shared" si="8"/>
        <v>1_e</v>
      </c>
      <c r="K37" s="107">
        <v>2627</v>
      </c>
      <c r="L37" s="5"/>
      <c r="M37" s="106">
        <v>1</v>
      </c>
      <c r="N37" s="106" t="s">
        <v>723</v>
      </c>
      <c r="O37" s="106" t="str">
        <f t="shared" si="9"/>
        <v>e</v>
      </c>
      <c r="P37" s="106" t="str">
        <f t="shared" si="10"/>
        <v>1_e</v>
      </c>
      <c r="Q37" s="107">
        <v>2693</v>
      </c>
      <c r="R37" s="107"/>
      <c r="S37" s="106">
        <v>1</v>
      </c>
      <c r="T37" s="106" t="s">
        <v>723</v>
      </c>
      <c r="U37" s="106" t="str">
        <f t="shared" si="11"/>
        <v>e</v>
      </c>
      <c r="V37" s="106" t="str">
        <f t="shared" si="12"/>
        <v>1_e</v>
      </c>
      <c r="W37" s="107">
        <v>2693</v>
      </c>
      <c r="X37" s="107"/>
      <c r="Y37" s="106">
        <v>1</v>
      </c>
      <c r="Z37" s="106" t="s">
        <v>723</v>
      </c>
      <c r="AA37" s="106" t="str">
        <f t="shared" si="13"/>
        <v>e</v>
      </c>
      <c r="AB37" s="106" t="str">
        <f t="shared" si="14"/>
        <v>1_e</v>
      </c>
      <c r="AC37" s="107">
        <v>2747</v>
      </c>
      <c r="AD37" s="173"/>
      <c r="AE37" s="106">
        <v>1</v>
      </c>
      <c r="AF37" s="106" t="s">
        <v>723</v>
      </c>
      <c r="AG37" s="172" t="str">
        <f t="shared" si="15"/>
        <v>e</v>
      </c>
      <c r="AH37" s="106" t="str">
        <f t="shared" si="16"/>
        <v>1_e</v>
      </c>
      <c r="AI37" s="107">
        <v>2939</v>
      </c>
      <c r="AJ37" s="173"/>
      <c r="AK37" s="106">
        <v>1</v>
      </c>
      <c r="AL37" s="106" t="s">
        <v>723</v>
      </c>
      <c r="AM37" s="172" t="str">
        <f t="shared" si="17"/>
        <v>e</v>
      </c>
      <c r="AN37" s="106" t="str">
        <f t="shared" si="18"/>
        <v>1_e</v>
      </c>
      <c r="AO37" s="107">
        <v>3057</v>
      </c>
      <c r="AP37" s="173"/>
      <c r="AQ37" s="106">
        <v>1</v>
      </c>
      <c r="AR37" s="106" t="s">
        <v>723</v>
      </c>
      <c r="AS37" s="172" t="str">
        <f t="shared" si="19"/>
        <v>e</v>
      </c>
      <c r="AT37" s="106" t="str">
        <f t="shared" si="20"/>
        <v>1_e</v>
      </c>
      <c r="AU37" s="107">
        <v>3179</v>
      </c>
      <c r="AV37" s="173"/>
      <c r="AW37" s="106">
        <v>1</v>
      </c>
      <c r="AX37" s="106" t="s">
        <v>723</v>
      </c>
      <c r="AY37" s="172" t="str">
        <f t="shared" si="0"/>
        <v>e</v>
      </c>
      <c r="AZ37" s="106" t="str">
        <f t="shared" si="1"/>
        <v>1_e</v>
      </c>
      <c r="BA37" s="107">
        <v>3179</v>
      </c>
      <c r="BB37" s="49"/>
      <c r="BC37" s="106">
        <v>1</v>
      </c>
      <c r="BD37" s="106" t="s">
        <v>723</v>
      </c>
      <c r="BE37" s="106" t="str">
        <f t="shared" si="21"/>
        <v>e</v>
      </c>
      <c r="BF37" s="106" t="str">
        <f t="shared" si="2"/>
        <v>1_e</v>
      </c>
      <c r="BG37" s="64">
        <f t="shared" si="3"/>
        <v>3179</v>
      </c>
      <c r="BH37" s="132">
        <f t="shared" si="4"/>
        <v>3179</v>
      </c>
      <c r="BI37" s="42">
        <f t="shared" si="22"/>
        <v>20.378205128205128</v>
      </c>
      <c r="BJ37" s="42"/>
      <c r="BK37" s="42"/>
      <c r="BL37" s="42"/>
      <c r="BM37" s="42"/>
      <c r="BN37" s="42"/>
      <c r="BO37" s="5"/>
      <c r="BP37" s="5"/>
      <c r="BQ37" s="5"/>
      <c r="BR37" s="5"/>
      <c r="BS37" s="5"/>
      <c r="BT37" s="5"/>
      <c r="BU37" s="6"/>
    </row>
    <row r="38" spans="1:73" x14ac:dyDescent="0.25">
      <c r="A38" s="106">
        <v>2</v>
      </c>
      <c r="B38" s="106" t="s">
        <v>715</v>
      </c>
      <c r="C38" s="106" t="str">
        <f t="shared" si="5"/>
        <v>Start</v>
      </c>
      <c r="D38" s="106" t="str">
        <f t="shared" si="6"/>
        <v>2_Start</v>
      </c>
      <c r="E38" s="107">
        <v>1771</v>
      </c>
      <c r="F38" s="106"/>
      <c r="G38" s="106">
        <v>2</v>
      </c>
      <c r="H38" s="106" t="s">
        <v>715</v>
      </c>
      <c r="I38" s="106" t="str">
        <f t="shared" si="7"/>
        <v>Start</v>
      </c>
      <c r="J38" s="106" t="str">
        <f t="shared" si="8"/>
        <v>2_Start</v>
      </c>
      <c r="K38" s="107">
        <v>1829</v>
      </c>
      <c r="L38" s="5"/>
      <c r="M38" s="106">
        <v>2</v>
      </c>
      <c r="N38" s="106" t="s">
        <v>715</v>
      </c>
      <c r="O38" s="106" t="str">
        <f t="shared" si="9"/>
        <v>Start</v>
      </c>
      <c r="P38" s="106" t="str">
        <f t="shared" si="10"/>
        <v>2_Start</v>
      </c>
      <c r="Q38" s="107">
        <v>1875</v>
      </c>
      <c r="R38" s="107"/>
      <c r="S38" s="106">
        <v>2</v>
      </c>
      <c r="T38" s="106" t="s">
        <v>715</v>
      </c>
      <c r="U38" s="106" t="str">
        <f t="shared" si="11"/>
        <v>Start</v>
      </c>
      <c r="V38" s="106" t="str">
        <f t="shared" si="12"/>
        <v>2_Start</v>
      </c>
      <c r="W38" s="107">
        <v>1875</v>
      </c>
      <c r="X38" s="107"/>
      <c r="Y38" s="106">
        <v>2</v>
      </c>
      <c r="Z38" s="106" t="s">
        <v>715</v>
      </c>
      <c r="AA38" s="106" t="str">
        <f t="shared" si="13"/>
        <v>Start</v>
      </c>
      <c r="AB38" s="106" t="str">
        <f t="shared" si="14"/>
        <v>2_Start</v>
      </c>
      <c r="AC38" s="107">
        <v>1913</v>
      </c>
      <c r="AD38" s="173"/>
      <c r="AE38" s="106">
        <v>2</v>
      </c>
      <c r="AF38" s="106" t="s">
        <v>715</v>
      </c>
      <c r="AG38" s="172" t="str">
        <f t="shared" si="15"/>
        <v>Start</v>
      </c>
      <c r="AH38" s="106" t="str">
        <f t="shared" si="16"/>
        <v>2_Start</v>
      </c>
      <c r="AI38" s="107">
        <v>2047.0000000000002</v>
      </c>
      <c r="AJ38" s="173"/>
      <c r="AK38" s="106">
        <v>2</v>
      </c>
      <c r="AL38" s="106" t="s">
        <v>715</v>
      </c>
      <c r="AM38" s="172" t="str">
        <f t="shared" si="17"/>
        <v>Start</v>
      </c>
      <c r="AN38" s="106" t="str">
        <f t="shared" si="18"/>
        <v>2_Start</v>
      </c>
      <c r="AO38" s="107">
        <v>2184</v>
      </c>
      <c r="AP38" s="173"/>
      <c r="AQ38" s="106">
        <v>2</v>
      </c>
      <c r="AR38" s="106" t="s">
        <v>715</v>
      </c>
      <c r="AS38" s="172" t="str">
        <f t="shared" si="19"/>
        <v>Start</v>
      </c>
      <c r="AT38" s="106" t="str">
        <f t="shared" si="20"/>
        <v>2_Start</v>
      </c>
      <c r="AU38" s="107">
        <v>2214</v>
      </c>
      <c r="AV38" s="173"/>
      <c r="AW38" s="106">
        <v>2</v>
      </c>
      <c r="AX38" s="106" t="s">
        <v>715</v>
      </c>
      <c r="AY38" s="172" t="str">
        <f t="shared" si="0"/>
        <v>Start</v>
      </c>
      <c r="AZ38" s="106" t="str">
        <f t="shared" si="1"/>
        <v>2_Start</v>
      </c>
      <c r="BA38" s="107">
        <v>2214</v>
      </c>
      <c r="BB38" s="49"/>
      <c r="BC38" s="106">
        <v>2</v>
      </c>
      <c r="BD38" s="106" t="s">
        <v>715</v>
      </c>
      <c r="BE38" s="106" t="str">
        <f t="shared" si="21"/>
        <v>Start</v>
      </c>
      <c r="BF38" s="106" t="str">
        <f t="shared" si="2"/>
        <v>2_Start</v>
      </c>
      <c r="BG38" s="64">
        <f t="shared" si="3"/>
        <v>2214</v>
      </c>
      <c r="BH38" s="132">
        <f t="shared" si="4"/>
        <v>2214</v>
      </c>
      <c r="BI38" s="42">
        <f t="shared" si="22"/>
        <v>14.192307692307692</v>
      </c>
      <c r="BJ38" s="42"/>
      <c r="BK38" s="42"/>
      <c r="BL38" s="42"/>
      <c r="BM38" s="42"/>
      <c r="BN38" s="42"/>
      <c r="BO38" s="5"/>
      <c r="BP38" s="5"/>
      <c r="BQ38" s="5"/>
      <c r="BR38" s="5"/>
      <c r="BS38" s="5"/>
      <c r="BT38" s="5"/>
      <c r="BU38" s="6"/>
    </row>
    <row r="39" spans="1:73" x14ac:dyDescent="0.25">
      <c r="A39" s="106">
        <v>2</v>
      </c>
      <c r="B39" s="106">
        <v>0</v>
      </c>
      <c r="C39" s="106">
        <f t="shared" si="5"/>
        <v>0</v>
      </c>
      <c r="D39" s="106" t="str">
        <f t="shared" si="6"/>
        <v>2_0</v>
      </c>
      <c r="E39" s="107">
        <v>1811</v>
      </c>
      <c r="F39" s="106"/>
      <c r="G39" s="106">
        <v>2</v>
      </c>
      <c r="H39" s="106">
        <v>0</v>
      </c>
      <c r="I39" s="106">
        <f t="shared" si="7"/>
        <v>0</v>
      </c>
      <c r="J39" s="106" t="str">
        <f t="shared" si="8"/>
        <v>2_0</v>
      </c>
      <c r="K39" s="107">
        <v>1870</v>
      </c>
      <c r="L39" s="5"/>
      <c r="M39" s="106">
        <v>2</v>
      </c>
      <c r="N39" s="106">
        <v>0</v>
      </c>
      <c r="O39" s="106">
        <f t="shared" si="9"/>
        <v>0</v>
      </c>
      <c r="P39" s="106" t="str">
        <f t="shared" si="10"/>
        <v>2_0</v>
      </c>
      <c r="Q39" s="107">
        <v>1917</v>
      </c>
      <c r="R39" s="107"/>
      <c r="S39" s="106">
        <v>2</v>
      </c>
      <c r="T39" s="106">
        <v>0</v>
      </c>
      <c r="U39" s="106">
        <f t="shared" si="11"/>
        <v>0</v>
      </c>
      <c r="V39" s="106" t="str">
        <f t="shared" si="12"/>
        <v>2_0</v>
      </c>
      <c r="W39" s="107">
        <v>1917</v>
      </c>
      <c r="X39" s="107"/>
      <c r="Y39" s="106">
        <v>2</v>
      </c>
      <c r="Z39" s="106">
        <v>0</v>
      </c>
      <c r="AA39" s="106">
        <f t="shared" si="13"/>
        <v>0</v>
      </c>
      <c r="AB39" s="106" t="str">
        <f t="shared" si="14"/>
        <v>2_0</v>
      </c>
      <c r="AC39" s="107">
        <v>1955</v>
      </c>
      <c r="AD39" s="173"/>
      <c r="AE39" s="106">
        <v>2</v>
      </c>
      <c r="AF39" s="106">
        <v>0</v>
      </c>
      <c r="AG39" s="172">
        <f t="shared" si="15"/>
        <v>0</v>
      </c>
      <c r="AH39" s="106" t="str">
        <f t="shared" si="16"/>
        <v>2_0</v>
      </c>
      <c r="AI39" s="107">
        <v>2092</v>
      </c>
      <c r="AJ39" s="173"/>
      <c r="AK39" s="106">
        <v>2</v>
      </c>
      <c r="AL39" s="106">
        <v>0</v>
      </c>
      <c r="AM39" s="172">
        <f t="shared" si="17"/>
        <v>0</v>
      </c>
      <c r="AN39" s="106" t="str">
        <f t="shared" si="18"/>
        <v>2_0</v>
      </c>
      <c r="AO39" s="107">
        <v>2184</v>
      </c>
      <c r="AP39" s="173"/>
      <c r="AQ39" s="106">
        <v>2</v>
      </c>
      <c r="AR39" s="106">
        <v>0</v>
      </c>
      <c r="AS39" s="172">
        <f t="shared" si="19"/>
        <v>0</v>
      </c>
      <c r="AT39" s="106" t="str">
        <f t="shared" si="20"/>
        <v>2_0</v>
      </c>
      <c r="AU39" s="107">
        <v>2263</v>
      </c>
      <c r="AV39" s="173"/>
      <c r="AW39" s="106">
        <v>2</v>
      </c>
      <c r="AX39" s="106">
        <v>0</v>
      </c>
      <c r="AY39" s="172">
        <f t="shared" si="0"/>
        <v>0</v>
      </c>
      <c r="AZ39" s="106" t="str">
        <f t="shared" si="1"/>
        <v>2_0</v>
      </c>
      <c r="BA39" s="107">
        <v>2263</v>
      </c>
      <c r="BB39" s="49"/>
      <c r="BC39" s="106">
        <v>2</v>
      </c>
      <c r="BD39" s="106">
        <v>0</v>
      </c>
      <c r="BE39" s="106">
        <f t="shared" si="21"/>
        <v>0</v>
      </c>
      <c r="BF39" s="106" t="str">
        <f t="shared" si="2"/>
        <v>2_0</v>
      </c>
      <c r="BG39" s="64">
        <f t="shared" si="3"/>
        <v>2263</v>
      </c>
      <c r="BH39" s="132">
        <f t="shared" si="4"/>
        <v>2263</v>
      </c>
      <c r="BI39" s="42">
        <f t="shared" si="22"/>
        <v>14.506410256410257</v>
      </c>
      <c r="BJ39" s="42"/>
      <c r="BK39" s="42"/>
      <c r="BL39" s="42"/>
      <c r="BM39" s="42"/>
      <c r="BN39" s="42"/>
      <c r="BO39" s="5"/>
      <c r="BP39" s="5"/>
      <c r="BQ39" s="5"/>
      <c r="BR39" s="5"/>
      <c r="BS39" s="5"/>
      <c r="BT39" s="5"/>
      <c r="BU39" s="6"/>
    </row>
    <row r="40" spans="1:73" x14ac:dyDescent="0.25">
      <c r="A40" s="106">
        <v>2</v>
      </c>
      <c r="B40" s="106">
        <v>1</v>
      </c>
      <c r="C40" s="106">
        <f t="shared" si="5"/>
        <v>1</v>
      </c>
      <c r="D40" s="106" t="str">
        <f t="shared" si="6"/>
        <v>2_1</v>
      </c>
      <c r="E40" s="107">
        <v>1855</v>
      </c>
      <c r="F40" s="106"/>
      <c r="G40" s="106">
        <v>2</v>
      </c>
      <c r="H40" s="106">
        <v>1</v>
      </c>
      <c r="I40" s="106">
        <f t="shared" si="7"/>
        <v>1</v>
      </c>
      <c r="J40" s="106" t="str">
        <f t="shared" si="8"/>
        <v>2_1</v>
      </c>
      <c r="K40" s="107">
        <v>1915</v>
      </c>
      <c r="L40" s="5"/>
      <c r="M40" s="106">
        <v>2</v>
      </c>
      <c r="N40" s="106">
        <v>1</v>
      </c>
      <c r="O40" s="106">
        <f t="shared" si="9"/>
        <v>1</v>
      </c>
      <c r="P40" s="106" t="str">
        <f t="shared" si="10"/>
        <v>2_1</v>
      </c>
      <c r="Q40" s="107">
        <v>1963</v>
      </c>
      <c r="R40" s="107"/>
      <c r="S40" s="106">
        <v>2</v>
      </c>
      <c r="T40" s="106">
        <v>1</v>
      </c>
      <c r="U40" s="106">
        <f t="shared" si="11"/>
        <v>1</v>
      </c>
      <c r="V40" s="106" t="str">
        <f t="shared" si="12"/>
        <v>2_1</v>
      </c>
      <c r="W40" s="107">
        <v>1963</v>
      </c>
      <c r="X40" s="107"/>
      <c r="Y40" s="106">
        <v>2</v>
      </c>
      <c r="Z40" s="106">
        <v>1</v>
      </c>
      <c r="AA40" s="106">
        <f t="shared" si="13"/>
        <v>1</v>
      </c>
      <c r="AB40" s="106" t="str">
        <f t="shared" si="14"/>
        <v>2_1</v>
      </c>
      <c r="AC40" s="107">
        <v>2002</v>
      </c>
      <c r="AD40" s="49"/>
      <c r="AE40" s="106">
        <v>2</v>
      </c>
      <c r="AF40" s="106">
        <v>1</v>
      </c>
      <c r="AG40" s="172">
        <f t="shared" si="15"/>
        <v>1</v>
      </c>
      <c r="AH40" s="106" t="str">
        <f t="shared" si="16"/>
        <v>2_1</v>
      </c>
      <c r="AI40" s="107">
        <v>2142</v>
      </c>
      <c r="AJ40" s="49"/>
      <c r="AK40" s="106">
        <v>2</v>
      </c>
      <c r="AL40" s="106">
        <v>1</v>
      </c>
      <c r="AM40" s="172">
        <f t="shared" si="17"/>
        <v>1</v>
      </c>
      <c r="AN40" s="106" t="str">
        <f t="shared" si="18"/>
        <v>2_1</v>
      </c>
      <c r="AO40" s="107">
        <v>2228</v>
      </c>
      <c r="AP40" s="49"/>
      <c r="AQ40" s="106">
        <v>2</v>
      </c>
      <c r="AR40" s="106">
        <v>1</v>
      </c>
      <c r="AS40" s="172">
        <f t="shared" si="19"/>
        <v>1</v>
      </c>
      <c r="AT40" s="106" t="str">
        <f t="shared" si="20"/>
        <v>2_1</v>
      </c>
      <c r="AU40" s="107">
        <v>2317</v>
      </c>
      <c r="AV40" s="49"/>
      <c r="AW40" s="106">
        <v>2</v>
      </c>
      <c r="AX40" s="106">
        <v>1</v>
      </c>
      <c r="AY40" s="172">
        <f t="shared" si="0"/>
        <v>1</v>
      </c>
      <c r="AZ40" s="106" t="str">
        <f t="shared" si="1"/>
        <v>2_1</v>
      </c>
      <c r="BA40" s="107">
        <v>2317</v>
      </c>
      <c r="BB40" s="49"/>
      <c r="BC40" s="106">
        <v>2</v>
      </c>
      <c r="BD40" s="106">
        <v>1</v>
      </c>
      <c r="BE40" s="106">
        <f t="shared" si="21"/>
        <v>1</v>
      </c>
      <c r="BF40" s="106" t="str">
        <f t="shared" si="2"/>
        <v>2_1</v>
      </c>
      <c r="BG40" s="64">
        <f t="shared" si="3"/>
        <v>2317</v>
      </c>
      <c r="BH40" s="132">
        <f t="shared" si="4"/>
        <v>2317</v>
      </c>
      <c r="BI40" s="42">
        <f t="shared" si="22"/>
        <v>14.852564102564102</v>
      </c>
      <c r="BJ40" s="42"/>
      <c r="BK40" s="42"/>
      <c r="BL40" s="42"/>
      <c r="BM40" s="42"/>
      <c r="BN40" s="42"/>
      <c r="BO40" s="5"/>
      <c r="BP40" s="5"/>
      <c r="BQ40" s="5"/>
      <c r="BR40" s="5"/>
      <c r="BS40" s="5"/>
      <c r="BT40" s="5"/>
      <c r="BU40" s="6"/>
    </row>
    <row r="41" spans="1:73" x14ac:dyDescent="0.25">
      <c r="A41" s="106">
        <v>2</v>
      </c>
      <c r="B41" s="106">
        <v>2</v>
      </c>
      <c r="C41" s="106">
        <f t="shared" si="5"/>
        <v>2</v>
      </c>
      <c r="D41" s="106" t="str">
        <f t="shared" si="6"/>
        <v>2_2</v>
      </c>
      <c r="E41" s="107">
        <v>1901</v>
      </c>
      <c r="F41" s="106"/>
      <c r="G41" s="106">
        <v>2</v>
      </c>
      <c r="H41" s="106">
        <v>2</v>
      </c>
      <c r="I41" s="106">
        <f t="shared" si="7"/>
        <v>2</v>
      </c>
      <c r="J41" s="106" t="str">
        <f t="shared" si="8"/>
        <v>2_2</v>
      </c>
      <c r="K41" s="107">
        <v>1963</v>
      </c>
      <c r="L41" s="5"/>
      <c r="M41" s="106">
        <v>2</v>
      </c>
      <c r="N41" s="106">
        <v>2</v>
      </c>
      <c r="O41" s="106">
        <f t="shared" si="9"/>
        <v>2</v>
      </c>
      <c r="P41" s="106" t="str">
        <f t="shared" si="10"/>
        <v>2_2</v>
      </c>
      <c r="Q41" s="107">
        <v>2012</v>
      </c>
      <c r="R41" s="107"/>
      <c r="S41" s="106">
        <v>2</v>
      </c>
      <c r="T41" s="106">
        <v>2</v>
      </c>
      <c r="U41" s="106">
        <f t="shared" si="11"/>
        <v>2</v>
      </c>
      <c r="V41" s="106" t="str">
        <f t="shared" si="12"/>
        <v>2_2</v>
      </c>
      <c r="W41" s="107">
        <v>2012</v>
      </c>
      <c r="X41" s="107"/>
      <c r="Y41" s="106">
        <v>2</v>
      </c>
      <c r="Z41" s="106">
        <v>2</v>
      </c>
      <c r="AA41" s="106">
        <f t="shared" si="13"/>
        <v>2</v>
      </c>
      <c r="AB41" s="106" t="str">
        <f t="shared" si="14"/>
        <v>2_2</v>
      </c>
      <c r="AC41" s="107">
        <v>2052</v>
      </c>
      <c r="AD41" s="49"/>
      <c r="AE41" s="106">
        <v>2</v>
      </c>
      <c r="AF41" s="106">
        <v>2</v>
      </c>
      <c r="AG41" s="172">
        <f t="shared" si="15"/>
        <v>2</v>
      </c>
      <c r="AH41" s="106" t="str">
        <f t="shared" si="16"/>
        <v>2_2</v>
      </c>
      <c r="AI41" s="107">
        <v>2196</v>
      </c>
      <c r="AJ41" s="49"/>
      <c r="AK41" s="106">
        <v>2</v>
      </c>
      <c r="AL41" s="106">
        <v>2</v>
      </c>
      <c r="AM41" s="172">
        <f t="shared" si="17"/>
        <v>2</v>
      </c>
      <c r="AN41" s="106" t="str">
        <f t="shared" si="18"/>
        <v>2_2</v>
      </c>
      <c r="AO41" s="107">
        <v>2284</v>
      </c>
      <c r="AP41" s="49"/>
      <c r="AQ41" s="106">
        <v>2</v>
      </c>
      <c r="AR41" s="106">
        <v>2</v>
      </c>
      <c r="AS41" s="172">
        <f t="shared" si="19"/>
        <v>2</v>
      </c>
      <c r="AT41" s="106" t="str">
        <f t="shared" si="20"/>
        <v>2_2</v>
      </c>
      <c r="AU41" s="107">
        <v>2375</v>
      </c>
      <c r="AV41" s="49"/>
      <c r="AW41" s="106">
        <v>2</v>
      </c>
      <c r="AX41" s="106">
        <v>2</v>
      </c>
      <c r="AY41" s="172">
        <f t="shared" si="0"/>
        <v>2</v>
      </c>
      <c r="AZ41" s="106" t="str">
        <f t="shared" si="1"/>
        <v>2_2</v>
      </c>
      <c r="BA41" s="107">
        <v>2375</v>
      </c>
      <c r="BB41" s="49"/>
      <c r="BC41" s="106">
        <v>2</v>
      </c>
      <c r="BD41" s="106">
        <v>2</v>
      </c>
      <c r="BE41" s="106">
        <f t="shared" si="21"/>
        <v>2</v>
      </c>
      <c r="BF41" s="106" t="str">
        <f t="shared" si="2"/>
        <v>2_2</v>
      </c>
      <c r="BG41" s="64">
        <f t="shared" si="3"/>
        <v>2375</v>
      </c>
      <c r="BH41" s="132">
        <f t="shared" si="4"/>
        <v>2375</v>
      </c>
      <c r="BI41" s="42">
        <f t="shared" si="22"/>
        <v>15.224358974358974</v>
      </c>
      <c r="BJ41" s="42"/>
      <c r="BK41" s="42"/>
      <c r="BL41" s="42"/>
      <c r="BM41" s="42"/>
      <c r="BN41" s="42"/>
      <c r="BO41" s="5"/>
      <c r="BP41" s="5"/>
      <c r="BQ41" s="5"/>
      <c r="BR41" s="5"/>
      <c r="BS41" s="5"/>
      <c r="BT41" s="5"/>
      <c r="BU41" s="6"/>
    </row>
    <row r="42" spans="1:73" x14ac:dyDescent="0.25">
      <c r="A42" s="106">
        <v>2</v>
      </c>
      <c r="B42" s="106">
        <v>3</v>
      </c>
      <c r="C42" s="106">
        <f t="shared" si="5"/>
        <v>3</v>
      </c>
      <c r="D42" s="106" t="str">
        <f t="shared" si="6"/>
        <v>2_3</v>
      </c>
      <c r="E42" s="107">
        <v>1945</v>
      </c>
      <c r="F42" s="106"/>
      <c r="G42" s="106">
        <v>2</v>
      </c>
      <c r="H42" s="106">
        <v>3</v>
      </c>
      <c r="I42" s="106">
        <f t="shared" si="7"/>
        <v>3</v>
      </c>
      <c r="J42" s="106" t="str">
        <f t="shared" si="8"/>
        <v>2_3</v>
      </c>
      <c r="K42" s="107">
        <v>2008</v>
      </c>
      <c r="L42" s="5"/>
      <c r="M42" s="106">
        <v>2</v>
      </c>
      <c r="N42" s="106">
        <v>3</v>
      </c>
      <c r="O42" s="106">
        <f t="shared" si="9"/>
        <v>3</v>
      </c>
      <c r="P42" s="106" t="str">
        <f t="shared" si="10"/>
        <v>2_3</v>
      </c>
      <c r="Q42" s="107">
        <v>2058</v>
      </c>
      <c r="R42" s="107"/>
      <c r="S42" s="106">
        <v>2</v>
      </c>
      <c r="T42" s="106">
        <v>3</v>
      </c>
      <c r="U42" s="106">
        <f t="shared" si="11"/>
        <v>3</v>
      </c>
      <c r="V42" s="106" t="str">
        <f t="shared" si="12"/>
        <v>2_3</v>
      </c>
      <c r="W42" s="107">
        <v>2058</v>
      </c>
      <c r="X42" s="107"/>
      <c r="Y42" s="106">
        <v>2</v>
      </c>
      <c r="Z42" s="106">
        <v>3</v>
      </c>
      <c r="AA42" s="106">
        <f t="shared" si="13"/>
        <v>3</v>
      </c>
      <c r="AB42" s="106" t="str">
        <f t="shared" si="14"/>
        <v>2_3</v>
      </c>
      <c r="AC42" s="107">
        <v>2099</v>
      </c>
      <c r="AD42" s="49"/>
      <c r="AE42" s="106">
        <v>2</v>
      </c>
      <c r="AF42" s="106">
        <v>3</v>
      </c>
      <c r="AG42" s="172">
        <f t="shared" si="15"/>
        <v>3</v>
      </c>
      <c r="AH42" s="106" t="str">
        <f t="shared" si="16"/>
        <v>2_3</v>
      </c>
      <c r="AI42" s="107">
        <v>2246</v>
      </c>
      <c r="AJ42" s="49"/>
      <c r="AK42" s="106">
        <v>2</v>
      </c>
      <c r="AL42" s="106">
        <v>3</v>
      </c>
      <c r="AM42" s="172">
        <f t="shared" si="17"/>
        <v>3</v>
      </c>
      <c r="AN42" s="106" t="str">
        <f t="shared" si="18"/>
        <v>2_3</v>
      </c>
      <c r="AO42" s="107">
        <v>2336</v>
      </c>
      <c r="AP42" s="49"/>
      <c r="AQ42" s="106">
        <v>2</v>
      </c>
      <c r="AR42" s="106">
        <v>3</v>
      </c>
      <c r="AS42" s="172">
        <f t="shared" si="19"/>
        <v>3</v>
      </c>
      <c r="AT42" s="106" t="str">
        <f t="shared" si="20"/>
        <v>2_3</v>
      </c>
      <c r="AU42" s="107">
        <v>2429</v>
      </c>
      <c r="AV42" s="49"/>
      <c r="AW42" s="106">
        <v>2</v>
      </c>
      <c r="AX42" s="106">
        <v>3</v>
      </c>
      <c r="AY42" s="172">
        <f t="shared" si="0"/>
        <v>3</v>
      </c>
      <c r="AZ42" s="106" t="str">
        <f t="shared" si="1"/>
        <v>2_3</v>
      </c>
      <c r="BA42" s="107">
        <v>2429</v>
      </c>
      <c r="BB42" s="49"/>
      <c r="BC42" s="106">
        <v>2</v>
      </c>
      <c r="BD42" s="106">
        <v>3</v>
      </c>
      <c r="BE42" s="106">
        <f t="shared" si="21"/>
        <v>3</v>
      </c>
      <c r="BF42" s="106" t="str">
        <f t="shared" si="2"/>
        <v>2_3</v>
      </c>
      <c r="BG42" s="64">
        <f t="shared" si="3"/>
        <v>2429</v>
      </c>
      <c r="BH42" s="132">
        <f t="shared" si="4"/>
        <v>2429</v>
      </c>
      <c r="BI42" s="42">
        <f t="shared" si="22"/>
        <v>15.570512820512821</v>
      </c>
      <c r="BJ42" s="42"/>
      <c r="BK42" s="42"/>
      <c r="BL42" s="42"/>
      <c r="BM42" s="42"/>
      <c r="BN42" s="42"/>
      <c r="BO42" s="5"/>
      <c r="BP42" s="5"/>
      <c r="BQ42" s="5"/>
      <c r="BR42" s="5"/>
      <c r="BS42" s="5"/>
      <c r="BT42" s="5"/>
      <c r="BU42" s="6"/>
    </row>
    <row r="43" spans="1:73" x14ac:dyDescent="0.25">
      <c r="A43" s="106">
        <v>2</v>
      </c>
      <c r="B43" s="106">
        <v>4</v>
      </c>
      <c r="C43" s="106">
        <f t="shared" si="5"/>
        <v>4</v>
      </c>
      <c r="D43" s="106" t="str">
        <f t="shared" si="6"/>
        <v>2_4</v>
      </c>
      <c r="E43" s="107">
        <v>1989</v>
      </c>
      <c r="F43" s="106"/>
      <c r="G43" s="106">
        <v>2</v>
      </c>
      <c r="H43" s="106">
        <v>4</v>
      </c>
      <c r="I43" s="106">
        <f t="shared" si="7"/>
        <v>4</v>
      </c>
      <c r="J43" s="106" t="str">
        <f t="shared" si="8"/>
        <v>2_4</v>
      </c>
      <c r="K43" s="107">
        <v>2054</v>
      </c>
      <c r="L43" s="5"/>
      <c r="M43" s="106">
        <v>2</v>
      </c>
      <c r="N43" s="106">
        <v>4</v>
      </c>
      <c r="O43" s="106">
        <f t="shared" si="9"/>
        <v>4</v>
      </c>
      <c r="P43" s="106" t="str">
        <f t="shared" si="10"/>
        <v>2_4</v>
      </c>
      <c r="Q43" s="107">
        <v>2105</v>
      </c>
      <c r="R43" s="107"/>
      <c r="S43" s="106">
        <v>2</v>
      </c>
      <c r="T43" s="106">
        <v>4</v>
      </c>
      <c r="U43" s="106">
        <f t="shared" si="11"/>
        <v>4</v>
      </c>
      <c r="V43" s="106" t="str">
        <f t="shared" si="12"/>
        <v>2_4</v>
      </c>
      <c r="W43" s="107">
        <v>2105</v>
      </c>
      <c r="X43" s="107"/>
      <c r="Y43" s="106">
        <v>2</v>
      </c>
      <c r="Z43" s="106">
        <v>4</v>
      </c>
      <c r="AA43" s="106">
        <f t="shared" si="13"/>
        <v>4</v>
      </c>
      <c r="AB43" s="106" t="str">
        <f t="shared" si="14"/>
        <v>2_4</v>
      </c>
      <c r="AC43" s="107">
        <v>2147</v>
      </c>
      <c r="AD43" s="49"/>
      <c r="AE43" s="106">
        <v>2</v>
      </c>
      <c r="AF43" s="106">
        <v>4</v>
      </c>
      <c r="AG43" s="172">
        <f t="shared" si="15"/>
        <v>4</v>
      </c>
      <c r="AH43" s="106" t="str">
        <f t="shared" si="16"/>
        <v>2_4</v>
      </c>
      <c r="AI43" s="107">
        <v>2297</v>
      </c>
      <c r="AJ43" s="49"/>
      <c r="AK43" s="106">
        <v>2</v>
      </c>
      <c r="AL43" s="106">
        <v>4</v>
      </c>
      <c r="AM43" s="172">
        <f t="shared" si="17"/>
        <v>4</v>
      </c>
      <c r="AN43" s="106" t="str">
        <f t="shared" si="18"/>
        <v>2_4</v>
      </c>
      <c r="AO43" s="107">
        <v>2389</v>
      </c>
      <c r="AP43" s="49"/>
      <c r="AQ43" s="106">
        <v>2</v>
      </c>
      <c r="AR43" s="106">
        <v>4</v>
      </c>
      <c r="AS43" s="172">
        <f t="shared" si="19"/>
        <v>4</v>
      </c>
      <c r="AT43" s="106" t="str">
        <f t="shared" si="20"/>
        <v>2_4</v>
      </c>
      <c r="AU43" s="107">
        <v>2485</v>
      </c>
      <c r="AV43" s="49"/>
      <c r="AW43" s="106">
        <v>2</v>
      </c>
      <c r="AX43" s="106">
        <v>4</v>
      </c>
      <c r="AY43" s="172">
        <f t="shared" si="0"/>
        <v>4</v>
      </c>
      <c r="AZ43" s="106" t="str">
        <f t="shared" si="1"/>
        <v>2_4</v>
      </c>
      <c r="BA43" s="107">
        <v>2485</v>
      </c>
      <c r="BB43" s="49"/>
      <c r="BC43" s="106">
        <v>2</v>
      </c>
      <c r="BD43" s="106">
        <v>4</v>
      </c>
      <c r="BE43" s="106">
        <f t="shared" si="21"/>
        <v>4</v>
      </c>
      <c r="BF43" s="106" t="str">
        <f t="shared" si="2"/>
        <v>2_4</v>
      </c>
      <c r="BG43" s="64">
        <f t="shared" si="3"/>
        <v>2485</v>
      </c>
      <c r="BH43" s="132">
        <f t="shared" si="4"/>
        <v>2485</v>
      </c>
      <c r="BI43" s="42">
        <f t="shared" si="22"/>
        <v>15.929487179487179</v>
      </c>
      <c r="BJ43" s="42"/>
      <c r="BK43" s="42"/>
      <c r="BL43" s="42"/>
      <c r="BM43" s="42"/>
      <c r="BN43" s="42"/>
      <c r="BO43" s="5"/>
      <c r="BP43" s="5"/>
      <c r="BQ43" s="5"/>
      <c r="BR43" s="5"/>
      <c r="BS43" s="5"/>
      <c r="BT43" s="5"/>
      <c r="BU43" s="6"/>
    </row>
    <row r="44" spans="1:73" x14ac:dyDescent="0.25">
      <c r="A44" s="106">
        <v>2</v>
      </c>
      <c r="B44" s="106">
        <v>5</v>
      </c>
      <c r="C44" s="106">
        <f t="shared" si="5"/>
        <v>5</v>
      </c>
      <c r="D44" s="106" t="str">
        <f t="shared" si="6"/>
        <v>2_5</v>
      </c>
      <c r="E44" s="107">
        <v>2038</v>
      </c>
      <c r="F44" s="106"/>
      <c r="G44" s="106">
        <v>2</v>
      </c>
      <c r="H44" s="106">
        <v>5</v>
      </c>
      <c r="I44" s="106">
        <f t="shared" si="7"/>
        <v>5</v>
      </c>
      <c r="J44" s="106" t="str">
        <f t="shared" si="8"/>
        <v>2_5</v>
      </c>
      <c r="K44" s="107">
        <v>2104</v>
      </c>
      <c r="L44" s="5"/>
      <c r="M44" s="106">
        <v>2</v>
      </c>
      <c r="N44" s="106">
        <v>5</v>
      </c>
      <c r="O44" s="106">
        <f t="shared" si="9"/>
        <v>5</v>
      </c>
      <c r="P44" s="106" t="str">
        <f t="shared" si="10"/>
        <v>2_5</v>
      </c>
      <c r="Q44" s="107">
        <v>2157</v>
      </c>
      <c r="R44" s="107"/>
      <c r="S44" s="106">
        <v>2</v>
      </c>
      <c r="T44" s="106">
        <v>5</v>
      </c>
      <c r="U44" s="106">
        <f t="shared" si="11"/>
        <v>5</v>
      </c>
      <c r="V44" s="106" t="str">
        <f t="shared" si="12"/>
        <v>2_5</v>
      </c>
      <c r="W44" s="107">
        <v>2157</v>
      </c>
      <c r="X44" s="107"/>
      <c r="Y44" s="106">
        <v>2</v>
      </c>
      <c r="Z44" s="106">
        <v>5</v>
      </c>
      <c r="AA44" s="106">
        <f t="shared" si="13"/>
        <v>5</v>
      </c>
      <c r="AB44" s="106" t="str">
        <f t="shared" si="14"/>
        <v>2_5</v>
      </c>
      <c r="AC44" s="107">
        <v>2200</v>
      </c>
      <c r="AD44" s="172"/>
      <c r="AE44" s="106">
        <v>2</v>
      </c>
      <c r="AF44" s="106">
        <v>5</v>
      </c>
      <c r="AG44" s="172">
        <f t="shared" si="15"/>
        <v>5</v>
      </c>
      <c r="AH44" s="106" t="str">
        <f t="shared" si="16"/>
        <v>2_5</v>
      </c>
      <c r="AI44" s="107">
        <v>2354</v>
      </c>
      <c r="AJ44" s="172"/>
      <c r="AK44" s="106">
        <v>2</v>
      </c>
      <c r="AL44" s="106">
        <v>5</v>
      </c>
      <c r="AM44" s="172">
        <f t="shared" si="17"/>
        <v>5</v>
      </c>
      <c r="AN44" s="106" t="str">
        <f t="shared" si="18"/>
        <v>2_5</v>
      </c>
      <c r="AO44" s="107">
        <v>2448</v>
      </c>
      <c r="AP44" s="172"/>
      <c r="AQ44" s="106">
        <v>2</v>
      </c>
      <c r="AR44" s="106">
        <v>5</v>
      </c>
      <c r="AS44" s="172">
        <f t="shared" si="19"/>
        <v>5</v>
      </c>
      <c r="AT44" s="106" t="str">
        <f t="shared" si="20"/>
        <v>2_5</v>
      </c>
      <c r="AU44" s="107">
        <v>2546</v>
      </c>
      <c r="AV44" s="172"/>
      <c r="AW44" s="106">
        <v>2</v>
      </c>
      <c r="AX44" s="106">
        <v>5</v>
      </c>
      <c r="AY44" s="172">
        <f t="shared" si="0"/>
        <v>5</v>
      </c>
      <c r="AZ44" s="106" t="str">
        <f t="shared" si="1"/>
        <v>2_5</v>
      </c>
      <c r="BA44" s="107">
        <v>2546</v>
      </c>
      <c r="BB44" s="49"/>
      <c r="BC44" s="106">
        <v>2</v>
      </c>
      <c r="BD44" s="106">
        <v>5</v>
      </c>
      <c r="BE44" s="106">
        <f t="shared" si="21"/>
        <v>5</v>
      </c>
      <c r="BF44" s="106" t="str">
        <f t="shared" si="2"/>
        <v>2_5</v>
      </c>
      <c r="BG44" s="64">
        <f t="shared" si="3"/>
        <v>2546</v>
      </c>
      <c r="BH44" s="132">
        <f t="shared" si="4"/>
        <v>2546</v>
      </c>
      <c r="BI44" s="42">
        <f t="shared" si="22"/>
        <v>16.320512820512821</v>
      </c>
      <c r="BJ44" s="42"/>
      <c r="BK44" s="42"/>
      <c r="BL44" s="42"/>
      <c r="BM44" s="42"/>
      <c r="BN44" s="42"/>
      <c r="BO44" s="5"/>
      <c r="BP44" s="5"/>
      <c r="BQ44" s="5"/>
      <c r="BR44" s="5"/>
      <c r="BS44" s="5"/>
      <c r="BT44" s="5"/>
      <c r="BU44" s="6"/>
    </row>
    <row r="45" spans="1:73" x14ac:dyDescent="0.25">
      <c r="A45" s="106">
        <v>2</v>
      </c>
      <c r="B45" s="106">
        <v>6</v>
      </c>
      <c r="C45" s="106">
        <f t="shared" si="5"/>
        <v>6</v>
      </c>
      <c r="D45" s="106" t="str">
        <f t="shared" si="6"/>
        <v>2_6</v>
      </c>
      <c r="E45" s="107">
        <v>2089</v>
      </c>
      <c r="F45" s="106"/>
      <c r="G45" s="106">
        <v>2</v>
      </c>
      <c r="H45" s="106">
        <v>6</v>
      </c>
      <c r="I45" s="106">
        <f t="shared" si="7"/>
        <v>6</v>
      </c>
      <c r="J45" s="106" t="str">
        <f t="shared" si="8"/>
        <v>2_6</v>
      </c>
      <c r="K45" s="107">
        <v>2157</v>
      </c>
      <c r="L45" s="5"/>
      <c r="M45" s="106">
        <v>2</v>
      </c>
      <c r="N45" s="106">
        <v>6</v>
      </c>
      <c r="O45" s="106">
        <f t="shared" si="9"/>
        <v>6</v>
      </c>
      <c r="P45" s="106" t="str">
        <f t="shared" si="10"/>
        <v>2_6</v>
      </c>
      <c r="Q45" s="107">
        <v>2211</v>
      </c>
      <c r="R45" s="107"/>
      <c r="S45" s="106">
        <v>2</v>
      </c>
      <c r="T45" s="106">
        <v>6</v>
      </c>
      <c r="U45" s="106">
        <f t="shared" si="11"/>
        <v>6</v>
      </c>
      <c r="V45" s="106" t="str">
        <f t="shared" si="12"/>
        <v>2_6</v>
      </c>
      <c r="W45" s="107">
        <v>2211</v>
      </c>
      <c r="X45" s="107"/>
      <c r="Y45" s="106">
        <v>2</v>
      </c>
      <c r="Z45" s="106">
        <v>6</v>
      </c>
      <c r="AA45" s="106">
        <f t="shared" si="13"/>
        <v>6</v>
      </c>
      <c r="AB45" s="106" t="str">
        <f t="shared" si="14"/>
        <v>2_6</v>
      </c>
      <c r="AC45" s="107">
        <v>2255</v>
      </c>
      <c r="AD45" s="172"/>
      <c r="AE45" s="106">
        <v>2</v>
      </c>
      <c r="AF45" s="106">
        <v>6</v>
      </c>
      <c r="AG45" s="172">
        <f t="shared" si="15"/>
        <v>6</v>
      </c>
      <c r="AH45" s="106" t="str">
        <f t="shared" si="16"/>
        <v>2_6</v>
      </c>
      <c r="AI45" s="107">
        <v>2413</v>
      </c>
      <c r="AJ45" s="172"/>
      <c r="AK45" s="106">
        <v>2</v>
      </c>
      <c r="AL45" s="106">
        <v>6</v>
      </c>
      <c r="AM45" s="172">
        <f t="shared" si="17"/>
        <v>6</v>
      </c>
      <c r="AN45" s="106" t="str">
        <f t="shared" si="18"/>
        <v>2_6</v>
      </c>
      <c r="AO45" s="107">
        <v>2510</v>
      </c>
      <c r="AP45" s="172"/>
      <c r="AQ45" s="106">
        <v>2</v>
      </c>
      <c r="AR45" s="106">
        <v>6</v>
      </c>
      <c r="AS45" s="172">
        <f t="shared" si="19"/>
        <v>6</v>
      </c>
      <c r="AT45" s="106" t="str">
        <f t="shared" si="20"/>
        <v>2_6</v>
      </c>
      <c r="AU45" s="107">
        <v>2610</v>
      </c>
      <c r="AV45" s="172"/>
      <c r="AW45" s="106">
        <v>2</v>
      </c>
      <c r="AX45" s="106">
        <v>6</v>
      </c>
      <c r="AY45" s="172">
        <f t="shared" si="0"/>
        <v>6</v>
      </c>
      <c r="AZ45" s="106" t="str">
        <f t="shared" si="1"/>
        <v>2_6</v>
      </c>
      <c r="BA45" s="107">
        <v>2610</v>
      </c>
      <c r="BB45" s="49"/>
      <c r="BC45" s="106">
        <v>2</v>
      </c>
      <c r="BD45" s="106">
        <v>6</v>
      </c>
      <c r="BE45" s="106">
        <f t="shared" si="21"/>
        <v>6</v>
      </c>
      <c r="BF45" s="106" t="str">
        <f t="shared" si="2"/>
        <v>2_6</v>
      </c>
      <c r="BG45" s="64">
        <f t="shared" si="3"/>
        <v>2610</v>
      </c>
      <c r="BH45" s="132">
        <f t="shared" si="4"/>
        <v>2610</v>
      </c>
      <c r="BI45" s="42">
        <f t="shared" si="22"/>
        <v>16.73076923076923</v>
      </c>
      <c r="BJ45" s="42"/>
      <c r="BK45" s="42"/>
      <c r="BL45" s="42"/>
      <c r="BM45" s="42"/>
      <c r="BN45" s="42"/>
      <c r="BO45" s="5"/>
      <c r="BP45" s="5"/>
      <c r="BQ45" s="5"/>
      <c r="BR45" s="5"/>
      <c r="BS45" s="5"/>
      <c r="BT45" s="5"/>
      <c r="BU45" s="6"/>
    </row>
    <row r="46" spans="1:73" x14ac:dyDescent="0.25">
      <c r="A46" s="106">
        <v>2</v>
      </c>
      <c r="B46" s="106">
        <v>7</v>
      </c>
      <c r="C46" s="106">
        <f t="shared" si="5"/>
        <v>7</v>
      </c>
      <c r="D46" s="106" t="str">
        <f t="shared" si="6"/>
        <v>2_7</v>
      </c>
      <c r="E46" s="107">
        <v>2138</v>
      </c>
      <c r="F46" s="106"/>
      <c r="G46" s="106">
        <v>2</v>
      </c>
      <c r="H46" s="106">
        <v>7</v>
      </c>
      <c r="I46" s="106">
        <f t="shared" si="7"/>
        <v>7</v>
      </c>
      <c r="J46" s="106" t="str">
        <f t="shared" si="8"/>
        <v>2_7</v>
      </c>
      <c r="K46" s="107">
        <v>2207</v>
      </c>
      <c r="L46" s="5"/>
      <c r="M46" s="106">
        <v>2</v>
      </c>
      <c r="N46" s="106">
        <v>7</v>
      </c>
      <c r="O46" s="106">
        <f t="shared" si="9"/>
        <v>7</v>
      </c>
      <c r="P46" s="106" t="str">
        <f t="shared" si="10"/>
        <v>2_7</v>
      </c>
      <c r="Q46" s="107">
        <v>2262</v>
      </c>
      <c r="R46" s="107"/>
      <c r="S46" s="106">
        <v>2</v>
      </c>
      <c r="T46" s="106">
        <v>7</v>
      </c>
      <c r="U46" s="106">
        <f t="shared" si="11"/>
        <v>7</v>
      </c>
      <c r="V46" s="106" t="str">
        <f t="shared" si="12"/>
        <v>2_7</v>
      </c>
      <c r="W46" s="107">
        <v>2262</v>
      </c>
      <c r="X46" s="107"/>
      <c r="Y46" s="106">
        <v>2</v>
      </c>
      <c r="Z46" s="106">
        <v>7</v>
      </c>
      <c r="AA46" s="106">
        <f t="shared" si="13"/>
        <v>7</v>
      </c>
      <c r="AB46" s="106" t="str">
        <f t="shared" si="14"/>
        <v>2_7</v>
      </c>
      <c r="AC46" s="107">
        <v>2307</v>
      </c>
      <c r="AD46" s="49"/>
      <c r="AE46" s="106">
        <v>2</v>
      </c>
      <c r="AF46" s="106">
        <v>7</v>
      </c>
      <c r="AG46" s="172">
        <f t="shared" si="15"/>
        <v>7</v>
      </c>
      <c r="AH46" s="106" t="str">
        <f t="shared" si="16"/>
        <v>2_7</v>
      </c>
      <c r="AI46" s="107">
        <v>2468</v>
      </c>
      <c r="AJ46" s="49"/>
      <c r="AK46" s="106">
        <v>2</v>
      </c>
      <c r="AL46" s="106">
        <v>7</v>
      </c>
      <c r="AM46" s="172">
        <f t="shared" si="17"/>
        <v>7</v>
      </c>
      <c r="AN46" s="106" t="str">
        <f t="shared" si="18"/>
        <v>2_7</v>
      </c>
      <c r="AO46" s="107">
        <v>2567</v>
      </c>
      <c r="AP46" s="49"/>
      <c r="AQ46" s="106">
        <v>2</v>
      </c>
      <c r="AR46" s="106">
        <v>7</v>
      </c>
      <c r="AS46" s="172">
        <f t="shared" si="19"/>
        <v>7</v>
      </c>
      <c r="AT46" s="106" t="str">
        <f t="shared" si="20"/>
        <v>2_7</v>
      </c>
      <c r="AU46" s="107">
        <v>2670</v>
      </c>
      <c r="AV46" s="49"/>
      <c r="AW46" s="106">
        <v>2</v>
      </c>
      <c r="AX46" s="106">
        <v>7</v>
      </c>
      <c r="AY46" s="172">
        <f t="shared" si="0"/>
        <v>7</v>
      </c>
      <c r="AZ46" s="106" t="str">
        <f t="shared" si="1"/>
        <v>2_7</v>
      </c>
      <c r="BA46" s="107">
        <v>2670</v>
      </c>
      <c r="BB46" s="49"/>
      <c r="BC46" s="106">
        <v>2</v>
      </c>
      <c r="BD46" s="106">
        <v>7</v>
      </c>
      <c r="BE46" s="106">
        <f t="shared" si="21"/>
        <v>7</v>
      </c>
      <c r="BF46" s="106" t="str">
        <f t="shared" si="2"/>
        <v>2_7</v>
      </c>
      <c r="BG46" s="64">
        <f t="shared" si="3"/>
        <v>2670</v>
      </c>
      <c r="BH46" s="132">
        <f t="shared" si="4"/>
        <v>2670</v>
      </c>
      <c r="BI46" s="42">
        <f t="shared" si="22"/>
        <v>17.115384615384617</v>
      </c>
      <c r="BJ46" s="42"/>
      <c r="BK46" s="42"/>
      <c r="BL46" s="42"/>
      <c r="BM46" s="42"/>
      <c r="BN46" s="42"/>
      <c r="BO46" s="5"/>
      <c r="BP46" s="5"/>
      <c r="BQ46" s="5"/>
      <c r="BR46" s="5"/>
      <c r="BS46" s="5"/>
      <c r="BT46" s="5"/>
      <c r="BU46" s="6"/>
    </row>
    <row r="47" spans="1:73" x14ac:dyDescent="0.25">
      <c r="A47" s="106">
        <v>2</v>
      </c>
      <c r="B47" s="106">
        <v>8</v>
      </c>
      <c r="C47" s="106">
        <f t="shared" si="5"/>
        <v>8</v>
      </c>
      <c r="D47" s="106" t="str">
        <f t="shared" si="6"/>
        <v>2_8</v>
      </c>
      <c r="E47" s="107">
        <v>2191</v>
      </c>
      <c r="F47" s="106"/>
      <c r="G47" s="106">
        <v>2</v>
      </c>
      <c r="H47" s="106">
        <v>8</v>
      </c>
      <c r="I47" s="106">
        <f t="shared" si="7"/>
        <v>8</v>
      </c>
      <c r="J47" s="106" t="str">
        <f t="shared" si="8"/>
        <v>2_8</v>
      </c>
      <c r="K47" s="107">
        <v>2262</v>
      </c>
      <c r="L47" s="5"/>
      <c r="M47" s="106">
        <v>2</v>
      </c>
      <c r="N47" s="106">
        <v>8</v>
      </c>
      <c r="O47" s="106">
        <f t="shared" si="9"/>
        <v>8</v>
      </c>
      <c r="P47" s="106" t="str">
        <f t="shared" si="10"/>
        <v>2_8</v>
      </c>
      <c r="Q47" s="107">
        <v>2319</v>
      </c>
      <c r="R47" s="107"/>
      <c r="S47" s="106">
        <v>2</v>
      </c>
      <c r="T47" s="106">
        <v>8</v>
      </c>
      <c r="U47" s="106">
        <f t="shared" si="11"/>
        <v>8</v>
      </c>
      <c r="V47" s="106" t="str">
        <f t="shared" si="12"/>
        <v>2_8</v>
      </c>
      <c r="W47" s="107">
        <v>2319</v>
      </c>
      <c r="X47" s="107"/>
      <c r="Y47" s="106">
        <v>2</v>
      </c>
      <c r="Z47" s="106">
        <v>8</v>
      </c>
      <c r="AA47" s="106">
        <f t="shared" si="13"/>
        <v>8</v>
      </c>
      <c r="AB47" s="106" t="str">
        <f t="shared" si="14"/>
        <v>2_8</v>
      </c>
      <c r="AC47" s="107">
        <v>2365</v>
      </c>
      <c r="AD47" s="49"/>
      <c r="AE47" s="106">
        <v>2</v>
      </c>
      <c r="AF47" s="106">
        <v>8</v>
      </c>
      <c r="AG47" s="172">
        <f t="shared" si="15"/>
        <v>8</v>
      </c>
      <c r="AH47" s="106" t="str">
        <f t="shared" si="16"/>
        <v>2_8</v>
      </c>
      <c r="AI47" s="107">
        <v>2531</v>
      </c>
      <c r="AJ47" s="49"/>
      <c r="AK47" s="106">
        <v>2</v>
      </c>
      <c r="AL47" s="106">
        <v>8</v>
      </c>
      <c r="AM47" s="172">
        <f t="shared" si="17"/>
        <v>8</v>
      </c>
      <c r="AN47" s="106" t="str">
        <f t="shared" si="18"/>
        <v>2_8</v>
      </c>
      <c r="AO47" s="107">
        <v>2632</v>
      </c>
      <c r="AP47" s="49"/>
      <c r="AQ47" s="106">
        <v>2</v>
      </c>
      <c r="AR47" s="106">
        <v>8</v>
      </c>
      <c r="AS47" s="172">
        <f t="shared" si="19"/>
        <v>8</v>
      </c>
      <c r="AT47" s="106" t="str">
        <f t="shared" si="20"/>
        <v>2_8</v>
      </c>
      <c r="AU47" s="107">
        <v>2737</v>
      </c>
      <c r="AV47" s="49"/>
      <c r="AW47" s="106">
        <v>2</v>
      </c>
      <c r="AX47" s="106">
        <v>8</v>
      </c>
      <c r="AY47" s="172">
        <f t="shared" si="0"/>
        <v>8</v>
      </c>
      <c r="AZ47" s="106" t="str">
        <f t="shared" si="1"/>
        <v>2_8</v>
      </c>
      <c r="BA47" s="107">
        <v>2737</v>
      </c>
      <c r="BB47" s="49"/>
      <c r="BC47" s="106">
        <v>2</v>
      </c>
      <c r="BD47" s="106">
        <v>8</v>
      </c>
      <c r="BE47" s="106">
        <f t="shared" si="21"/>
        <v>8</v>
      </c>
      <c r="BF47" s="106" t="str">
        <f t="shared" si="2"/>
        <v>2_8</v>
      </c>
      <c r="BG47" s="64">
        <f t="shared" si="3"/>
        <v>2737</v>
      </c>
      <c r="BH47" s="132">
        <f t="shared" si="4"/>
        <v>2737</v>
      </c>
      <c r="BI47" s="42">
        <f t="shared" si="22"/>
        <v>17.544871794871796</v>
      </c>
      <c r="BJ47" s="42"/>
      <c r="BK47" s="42"/>
      <c r="BL47" s="42"/>
      <c r="BM47" s="42"/>
      <c r="BN47" s="42"/>
      <c r="BO47" s="5"/>
      <c r="BP47" s="5"/>
      <c r="BQ47" s="5"/>
      <c r="BR47" s="5"/>
      <c r="BS47" s="5"/>
      <c r="BT47" s="5"/>
      <c r="BU47" s="6"/>
    </row>
    <row r="48" spans="1:73" x14ac:dyDescent="0.25">
      <c r="A48" s="106">
        <v>2</v>
      </c>
      <c r="B48" s="106">
        <v>9</v>
      </c>
      <c r="C48" s="106">
        <f t="shared" si="5"/>
        <v>9</v>
      </c>
      <c r="D48" s="106" t="str">
        <f t="shared" si="6"/>
        <v>2_9</v>
      </c>
      <c r="E48" s="107">
        <v>2264</v>
      </c>
      <c r="F48" s="106"/>
      <c r="G48" s="106">
        <v>2</v>
      </c>
      <c r="H48" s="106">
        <v>9</v>
      </c>
      <c r="I48" s="106">
        <f t="shared" si="7"/>
        <v>9</v>
      </c>
      <c r="J48" s="106" t="str">
        <f t="shared" si="8"/>
        <v>2_9</v>
      </c>
      <c r="K48" s="107">
        <v>2338</v>
      </c>
      <c r="L48" s="5"/>
      <c r="M48" s="106">
        <v>2</v>
      </c>
      <c r="N48" s="106">
        <v>9</v>
      </c>
      <c r="O48" s="106">
        <f t="shared" si="9"/>
        <v>9</v>
      </c>
      <c r="P48" s="106" t="str">
        <f t="shared" si="10"/>
        <v>2_9</v>
      </c>
      <c r="Q48" s="107">
        <v>2396</v>
      </c>
      <c r="R48" s="107"/>
      <c r="S48" s="106">
        <v>2</v>
      </c>
      <c r="T48" s="106">
        <v>9</v>
      </c>
      <c r="U48" s="106">
        <f t="shared" si="11"/>
        <v>9</v>
      </c>
      <c r="V48" s="106" t="str">
        <f t="shared" si="12"/>
        <v>2_9</v>
      </c>
      <c r="W48" s="107">
        <v>2396</v>
      </c>
      <c r="X48" s="107"/>
      <c r="Y48" s="106">
        <v>2</v>
      </c>
      <c r="Z48" s="106">
        <v>9</v>
      </c>
      <c r="AA48" s="106">
        <f t="shared" si="13"/>
        <v>9</v>
      </c>
      <c r="AB48" s="106" t="str">
        <f t="shared" si="14"/>
        <v>2_9</v>
      </c>
      <c r="AC48" s="107">
        <v>2444</v>
      </c>
      <c r="AD48" s="49"/>
      <c r="AE48" s="106">
        <v>2</v>
      </c>
      <c r="AF48" s="106">
        <v>9</v>
      </c>
      <c r="AG48" s="172">
        <f t="shared" si="15"/>
        <v>9</v>
      </c>
      <c r="AH48" s="106" t="str">
        <f t="shared" si="16"/>
        <v>2_9</v>
      </c>
      <c r="AI48" s="107">
        <v>2615</v>
      </c>
      <c r="AJ48" s="49"/>
      <c r="AK48" s="106">
        <v>2</v>
      </c>
      <c r="AL48" s="106">
        <v>9</v>
      </c>
      <c r="AM48" s="172">
        <f t="shared" si="17"/>
        <v>9</v>
      </c>
      <c r="AN48" s="106" t="str">
        <f t="shared" si="18"/>
        <v>2_9</v>
      </c>
      <c r="AO48" s="107">
        <v>2720</v>
      </c>
      <c r="AP48" s="49"/>
      <c r="AQ48" s="106">
        <v>2</v>
      </c>
      <c r="AR48" s="106">
        <v>9</v>
      </c>
      <c r="AS48" s="172">
        <f t="shared" si="19"/>
        <v>9</v>
      </c>
      <c r="AT48" s="106" t="str">
        <f t="shared" si="20"/>
        <v>2_9</v>
      </c>
      <c r="AU48" s="107">
        <v>2829</v>
      </c>
      <c r="AV48" s="49"/>
      <c r="AW48" s="106">
        <v>2</v>
      </c>
      <c r="AX48" s="106">
        <v>9</v>
      </c>
      <c r="AY48" s="172">
        <f t="shared" si="0"/>
        <v>9</v>
      </c>
      <c r="AZ48" s="106" t="str">
        <f t="shared" si="1"/>
        <v>2_9</v>
      </c>
      <c r="BA48" s="107">
        <v>2829</v>
      </c>
      <c r="BB48" s="49"/>
      <c r="BC48" s="106">
        <v>2</v>
      </c>
      <c r="BD48" s="106">
        <v>9</v>
      </c>
      <c r="BE48" s="106">
        <f t="shared" si="21"/>
        <v>9</v>
      </c>
      <c r="BF48" s="106" t="str">
        <f t="shared" si="2"/>
        <v>2_9</v>
      </c>
      <c r="BG48" s="64">
        <f t="shared" si="3"/>
        <v>2829</v>
      </c>
      <c r="BH48" s="132">
        <f t="shared" si="4"/>
        <v>2829</v>
      </c>
      <c r="BI48" s="42">
        <f t="shared" si="22"/>
        <v>18.134615384615383</v>
      </c>
      <c r="BJ48" s="42"/>
      <c r="BK48" s="42"/>
      <c r="BL48" s="42"/>
      <c r="BM48" s="42"/>
      <c r="BN48" s="42"/>
      <c r="BO48" s="5"/>
      <c r="BP48" s="5"/>
      <c r="BQ48" s="5"/>
      <c r="BR48" s="5"/>
      <c r="BS48" s="5"/>
      <c r="BT48" s="5"/>
      <c r="BU48" s="6"/>
    </row>
    <row r="49" spans="1:73" x14ac:dyDescent="0.25">
      <c r="A49" s="106">
        <v>2</v>
      </c>
      <c r="B49" s="106">
        <v>10</v>
      </c>
      <c r="C49" s="106">
        <f t="shared" si="5"/>
        <v>10</v>
      </c>
      <c r="D49" s="106" t="str">
        <f t="shared" si="6"/>
        <v>2_10</v>
      </c>
      <c r="E49" s="107">
        <v>2327</v>
      </c>
      <c r="F49" s="106"/>
      <c r="G49" s="106">
        <v>2</v>
      </c>
      <c r="H49" s="106">
        <v>10</v>
      </c>
      <c r="I49" s="106">
        <f t="shared" si="7"/>
        <v>10</v>
      </c>
      <c r="J49" s="106" t="str">
        <f t="shared" si="8"/>
        <v>2_10</v>
      </c>
      <c r="K49" s="107">
        <v>2403</v>
      </c>
      <c r="L49" s="5"/>
      <c r="M49" s="106">
        <v>2</v>
      </c>
      <c r="N49" s="106">
        <v>10</v>
      </c>
      <c r="O49" s="106">
        <f t="shared" si="9"/>
        <v>10</v>
      </c>
      <c r="P49" s="106" t="str">
        <f t="shared" si="10"/>
        <v>2_10</v>
      </c>
      <c r="Q49" s="107">
        <v>2463</v>
      </c>
      <c r="R49" s="107"/>
      <c r="S49" s="106">
        <v>2</v>
      </c>
      <c r="T49" s="106">
        <v>10</v>
      </c>
      <c r="U49" s="106">
        <f t="shared" si="11"/>
        <v>10</v>
      </c>
      <c r="V49" s="106" t="str">
        <f t="shared" si="12"/>
        <v>2_10</v>
      </c>
      <c r="W49" s="107">
        <v>2463</v>
      </c>
      <c r="X49" s="107"/>
      <c r="Y49" s="106">
        <v>2</v>
      </c>
      <c r="Z49" s="106">
        <v>10</v>
      </c>
      <c r="AA49" s="106">
        <f t="shared" si="13"/>
        <v>10</v>
      </c>
      <c r="AB49" s="106" t="str">
        <f t="shared" si="14"/>
        <v>2_10</v>
      </c>
      <c r="AC49" s="107">
        <v>2512</v>
      </c>
      <c r="AD49" s="49"/>
      <c r="AE49" s="106">
        <v>2</v>
      </c>
      <c r="AF49" s="106">
        <v>10</v>
      </c>
      <c r="AG49" s="172">
        <f t="shared" si="15"/>
        <v>10</v>
      </c>
      <c r="AH49" s="106" t="str">
        <f t="shared" si="16"/>
        <v>2_10</v>
      </c>
      <c r="AI49" s="107">
        <v>2688</v>
      </c>
      <c r="AJ49" s="49"/>
      <c r="AK49" s="106">
        <v>2</v>
      </c>
      <c r="AL49" s="106">
        <v>10</v>
      </c>
      <c r="AM49" s="172">
        <f t="shared" si="17"/>
        <v>10</v>
      </c>
      <c r="AN49" s="106" t="str">
        <f t="shared" si="18"/>
        <v>2_10</v>
      </c>
      <c r="AO49" s="107">
        <v>2796</v>
      </c>
      <c r="AP49" s="49"/>
      <c r="AQ49" s="106">
        <v>2</v>
      </c>
      <c r="AR49" s="106">
        <v>10</v>
      </c>
      <c r="AS49" s="172">
        <f t="shared" si="19"/>
        <v>10</v>
      </c>
      <c r="AT49" s="106" t="str">
        <f t="shared" si="20"/>
        <v>2_10</v>
      </c>
      <c r="AU49" s="107">
        <v>2908</v>
      </c>
      <c r="AV49" s="49"/>
      <c r="AW49" s="106">
        <v>2</v>
      </c>
      <c r="AX49" s="106">
        <v>10</v>
      </c>
      <c r="AY49" s="172">
        <f t="shared" si="0"/>
        <v>10</v>
      </c>
      <c r="AZ49" s="106" t="str">
        <f>AW49&amp;"_"&amp;AX49</f>
        <v>2_10</v>
      </c>
      <c r="BA49" s="107">
        <v>2908</v>
      </c>
      <c r="BB49" s="49"/>
      <c r="BC49" s="106">
        <v>2</v>
      </c>
      <c r="BD49" s="106">
        <v>10</v>
      </c>
      <c r="BE49" s="106">
        <f t="shared" si="21"/>
        <v>10</v>
      </c>
      <c r="BF49" s="106" t="str">
        <f t="shared" si="2"/>
        <v>2_10</v>
      </c>
      <c r="BG49" s="64">
        <f t="shared" si="3"/>
        <v>2908</v>
      </c>
      <c r="BH49" s="132">
        <f t="shared" si="4"/>
        <v>2908</v>
      </c>
      <c r="BI49" s="42">
        <f t="shared" si="22"/>
        <v>18.641025641025642</v>
      </c>
      <c r="BJ49" s="42"/>
      <c r="BK49" s="42"/>
      <c r="BL49" s="42"/>
      <c r="BM49" s="42"/>
      <c r="BN49" s="42"/>
      <c r="BO49" s="5"/>
      <c r="BP49" s="5"/>
      <c r="BQ49" s="5"/>
      <c r="BR49" s="5"/>
      <c r="BS49" s="5"/>
      <c r="BT49" s="5"/>
      <c r="BU49" s="6"/>
    </row>
    <row r="50" spans="1:73" x14ac:dyDescent="0.25">
      <c r="A50" s="106">
        <v>2</v>
      </c>
      <c r="B50" s="106">
        <v>11</v>
      </c>
      <c r="C50" s="106">
        <f t="shared" si="5"/>
        <v>11</v>
      </c>
      <c r="D50" s="106" t="str">
        <f t="shared" si="6"/>
        <v>2_11</v>
      </c>
      <c r="E50" s="106"/>
      <c r="F50" s="106"/>
      <c r="G50" s="106">
        <v>2</v>
      </c>
      <c r="H50" s="106">
        <v>11</v>
      </c>
      <c r="I50" s="106">
        <f t="shared" si="7"/>
        <v>11</v>
      </c>
      <c r="J50" s="106" t="str">
        <f t="shared" si="8"/>
        <v>2_11</v>
      </c>
      <c r="K50" s="106"/>
      <c r="L50" s="5"/>
      <c r="M50" s="106">
        <v>2</v>
      </c>
      <c r="N50" s="106">
        <v>11</v>
      </c>
      <c r="O50" s="106">
        <f t="shared" si="9"/>
        <v>11</v>
      </c>
      <c r="P50" s="106" t="str">
        <f t="shared" si="10"/>
        <v>2_11</v>
      </c>
      <c r="Q50" s="106"/>
      <c r="R50" s="106"/>
      <c r="S50" s="106">
        <v>2</v>
      </c>
      <c r="T50" s="106">
        <v>11</v>
      </c>
      <c r="U50" s="106">
        <f t="shared" si="11"/>
        <v>11</v>
      </c>
      <c r="V50" s="106" t="str">
        <f t="shared" si="12"/>
        <v>2_11</v>
      </c>
      <c r="W50" s="107" t="s">
        <v>716</v>
      </c>
      <c r="X50" s="107"/>
      <c r="Y50" s="106">
        <v>2</v>
      </c>
      <c r="Z50" s="106">
        <v>11</v>
      </c>
      <c r="AA50" s="106">
        <f t="shared" si="13"/>
        <v>11</v>
      </c>
      <c r="AB50" s="106" t="str">
        <f t="shared" si="14"/>
        <v>2_11</v>
      </c>
      <c r="AC50" s="107" t="s">
        <v>716</v>
      </c>
      <c r="AD50" s="49"/>
      <c r="AE50" s="106">
        <v>2</v>
      </c>
      <c r="AF50" s="106">
        <v>11</v>
      </c>
      <c r="AG50" s="172">
        <f t="shared" si="15"/>
        <v>11</v>
      </c>
      <c r="AH50" s="106" t="str">
        <f t="shared" si="16"/>
        <v>2_11</v>
      </c>
      <c r="AI50" s="107" t="s">
        <v>716</v>
      </c>
      <c r="AJ50" s="49"/>
      <c r="AK50" s="106">
        <v>2</v>
      </c>
      <c r="AL50" s="106">
        <v>11</v>
      </c>
      <c r="AM50" s="172">
        <f t="shared" si="17"/>
        <v>11</v>
      </c>
      <c r="AN50" s="106" t="str">
        <f t="shared" si="18"/>
        <v>2_11</v>
      </c>
      <c r="AO50" s="107" t="s">
        <v>716</v>
      </c>
      <c r="AP50" s="49"/>
      <c r="AQ50" s="106">
        <v>2</v>
      </c>
      <c r="AR50" s="106">
        <v>11</v>
      </c>
      <c r="AS50" s="172">
        <f t="shared" si="19"/>
        <v>11</v>
      </c>
      <c r="AT50" s="106" t="str">
        <f t="shared" si="20"/>
        <v>2_11</v>
      </c>
      <c r="AU50" s="107" t="s">
        <v>716</v>
      </c>
      <c r="AV50" s="49"/>
      <c r="AW50" s="106">
        <v>2</v>
      </c>
      <c r="AX50" s="106">
        <v>11</v>
      </c>
      <c r="AY50" s="172">
        <f t="shared" si="0"/>
        <v>11</v>
      </c>
      <c r="AZ50" s="106" t="str">
        <f t="shared" si="1"/>
        <v>2_11</v>
      </c>
      <c r="BA50" s="107">
        <v>3002</v>
      </c>
      <c r="BB50" s="49"/>
      <c r="BC50" s="106">
        <v>2</v>
      </c>
      <c r="BD50" s="106">
        <v>11</v>
      </c>
      <c r="BE50" s="106">
        <f t="shared" si="21"/>
        <v>11</v>
      </c>
      <c r="BF50" s="106" t="str">
        <f t="shared" si="2"/>
        <v>2_11</v>
      </c>
      <c r="BG50" s="64">
        <f t="shared" si="3"/>
        <v>3002</v>
      </c>
      <c r="BH50" s="132">
        <f t="shared" si="4"/>
        <v>3002</v>
      </c>
      <c r="BI50" s="42">
        <f t="shared" si="22"/>
        <v>19.243589743589745</v>
      </c>
      <c r="BJ50" s="42"/>
      <c r="BK50" s="42"/>
      <c r="BL50" s="42"/>
      <c r="BM50" s="42"/>
      <c r="BN50" s="42"/>
      <c r="BO50" s="5"/>
      <c r="BP50" s="5"/>
      <c r="BQ50" s="5"/>
      <c r="BR50" s="5"/>
      <c r="BS50" s="5"/>
      <c r="BT50" s="5"/>
      <c r="BU50" s="6"/>
    </row>
    <row r="51" spans="1:73" x14ac:dyDescent="0.25">
      <c r="A51" s="106">
        <v>2</v>
      </c>
      <c r="B51" s="106">
        <v>12</v>
      </c>
      <c r="C51" s="106">
        <f t="shared" si="5"/>
        <v>12</v>
      </c>
      <c r="D51" s="106" t="str">
        <f t="shared" si="6"/>
        <v>2_12</v>
      </c>
      <c r="E51" s="106"/>
      <c r="F51" s="106"/>
      <c r="G51" s="106">
        <v>2</v>
      </c>
      <c r="H51" s="106">
        <v>12</v>
      </c>
      <c r="I51" s="106">
        <f t="shared" si="7"/>
        <v>12</v>
      </c>
      <c r="J51" s="106" t="str">
        <f t="shared" si="8"/>
        <v>2_12</v>
      </c>
      <c r="K51" s="106"/>
      <c r="L51" s="5"/>
      <c r="M51" s="106">
        <v>2</v>
      </c>
      <c r="N51" s="106">
        <v>12</v>
      </c>
      <c r="O51" s="106">
        <f t="shared" si="9"/>
        <v>12</v>
      </c>
      <c r="P51" s="106" t="str">
        <f t="shared" si="10"/>
        <v>2_12</v>
      </c>
      <c r="Q51" s="106"/>
      <c r="R51" s="106"/>
      <c r="S51" s="106">
        <v>2</v>
      </c>
      <c r="T51" s="106">
        <v>12</v>
      </c>
      <c r="U51" s="106">
        <f t="shared" si="11"/>
        <v>12</v>
      </c>
      <c r="V51" s="106" t="str">
        <f t="shared" si="12"/>
        <v>2_12</v>
      </c>
      <c r="W51" s="107" t="s">
        <v>716</v>
      </c>
      <c r="X51" s="107"/>
      <c r="Y51" s="106">
        <v>2</v>
      </c>
      <c r="Z51" s="106">
        <v>12</v>
      </c>
      <c r="AA51" s="106">
        <f t="shared" si="13"/>
        <v>12</v>
      </c>
      <c r="AB51" s="106" t="str">
        <f t="shared" si="14"/>
        <v>2_12</v>
      </c>
      <c r="AC51" s="107" t="s">
        <v>716</v>
      </c>
      <c r="AD51" s="49"/>
      <c r="AE51" s="106">
        <v>2</v>
      </c>
      <c r="AF51" s="106">
        <v>12</v>
      </c>
      <c r="AG51" s="172">
        <f t="shared" si="15"/>
        <v>12</v>
      </c>
      <c r="AH51" s="106" t="str">
        <f t="shared" si="16"/>
        <v>2_12</v>
      </c>
      <c r="AI51" s="107" t="s">
        <v>716</v>
      </c>
      <c r="AJ51" s="49"/>
      <c r="AK51" s="106">
        <v>2</v>
      </c>
      <c r="AL51" s="106">
        <v>12</v>
      </c>
      <c r="AM51" s="172">
        <f t="shared" si="17"/>
        <v>12</v>
      </c>
      <c r="AN51" s="106" t="str">
        <f t="shared" si="18"/>
        <v>2_12</v>
      </c>
      <c r="AO51" s="107" t="s">
        <v>716</v>
      </c>
      <c r="AP51" s="49"/>
      <c r="AQ51" s="106">
        <v>2</v>
      </c>
      <c r="AR51" s="106">
        <v>12</v>
      </c>
      <c r="AS51" s="172">
        <f t="shared" si="19"/>
        <v>12</v>
      </c>
      <c r="AT51" s="106" t="str">
        <f t="shared" si="20"/>
        <v>2_12</v>
      </c>
      <c r="AU51" s="107" t="s">
        <v>716</v>
      </c>
      <c r="AV51" s="49"/>
      <c r="AW51" s="106">
        <v>2</v>
      </c>
      <c r="AX51" s="106">
        <v>12</v>
      </c>
      <c r="AY51" s="172">
        <f t="shared" si="0"/>
        <v>12</v>
      </c>
      <c r="AZ51" s="106" t="str">
        <f t="shared" si="1"/>
        <v>2_12</v>
      </c>
      <c r="BA51" s="107">
        <v>3086</v>
      </c>
      <c r="BB51" s="49"/>
      <c r="BC51" s="106">
        <v>2</v>
      </c>
      <c r="BD51" s="106">
        <v>12</v>
      </c>
      <c r="BE51" s="106">
        <f t="shared" si="21"/>
        <v>12</v>
      </c>
      <c r="BF51" s="106" t="str">
        <f t="shared" si="2"/>
        <v>2_12</v>
      </c>
      <c r="BG51" s="64">
        <f t="shared" si="3"/>
        <v>3086</v>
      </c>
      <c r="BH51" s="132">
        <f t="shared" si="4"/>
        <v>3086</v>
      </c>
      <c r="BI51" s="42">
        <f t="shared" si="22"/>
        <v>19.782051282051281</v>
      </c>
      <c r="BJ51" s="42"/>
      <c r="BK51" s="42"/>
      <c r="BL51" s="42"/>
      <c r="BM51" s="42"/>
      <c r="BN51" s="42"/>
      <c r="BO51" s="5"/>
      <c r="BP51" s="5"/>
      <c r="BQ51" s="5"/>
      <c r="BR51" s="5"/>
      <c r="BS51" s="5"/>
      <c r="BT51" s="5"/>
      <c r="BU51" s="6"/>
    </row>
    <row r="52" spans="1:73" x14ac:dyDescent="0.25">
      <c r="A52" s="106">
        <v>2</v>
      </c>
      <c r="B52" s="106">
        <v>13</v>
      </c>
      <c r="C52" s="106">
        <f t="shared" si="5"/>
        <v>13</v>
      </c>
      <c r="D52" s="106" t="str">
        <f t="shared" si="6"/>
        <v>2_13</v>
      </c>
      <c r="E52" s="106"/>
      <c r="F52" s="106"/>
      <c r="G52" s="106">
        <v>2</v>
      </c>
      <c r="H52" s="106">
        <v>13</v>
      </c>
      <c r="I52" s="106">
        <f t="shared" si="7"/>
        <v>13</v>
      </c>
      <c r="J52" s="106" t="str">
        <f t="shared" si="8"/>
        <v>2_13</v>
      </c>
      <c r="K52" s="106"/>
      <c r="L52" s="5"/>
      <c r="M52" s="106">
        <v>2</v>
      </c>
      <c r="N52" s="106">
        <v>13</v>
      </c>
      <c r="O52" s="106">
        <f t="shared" si="9"/>
        <v>13</v>
      </c>
      <c r="P52" s="106" t="str">
        <f t="shared" si="10"/>
        <v>2_13</v>
      </c>
      <c r="Q52" s="106"/>
      <c r="R52" s="106"/>
      <c r="S52" s="106">
        <v>2</v>
      </c>
      <c r="T52" s="106">
        <v>13</v>
      </c>
      <c r="U52" s="106">
        <f t="shared" si="11"/>
        <v>13</v>
      </c>
      <c r="V52" s="106" t="str">
        <f t="shared" si="12"/>
        <v>2_13</v>
      </c>
      <c r="W52" s="107" t="s">
        <v>716</v>
      </c>
      <c r="X52" s="107"/>
      <c r="Y52" s="106">
        <v>2</v>
      </c>
      <c r="Z52" s="106">
        <v>13</v>
      </c>
      <c r="AA52" s="106">
        <f t="shared" si="13"/>
        <v>13</v>
      </c>
      <c r="AB52" s="106" t="str">
        <f t="shared" si="14"/>
        <v>2_13</v>
      </c>
      <c r="AC52" s="107" t="s">
        <v>716</v>
      </c>
      <c r="AD52" s="49"/>
      <c r="AE52" s="106">
        <v>2</v>
      </c>
      <c r="AF52" s="106">
        <v>13</v>
      </c>
      <c r="AG52" s="172">
        <f t="shared" si="15"/>
        <v>13</v>
      </c>
      <c r="AH52" s="106" t="str">
        <f t="shared" si="16"/>
        <v>2_13</v>
      </c>
      <c r="AI52" s="107" t="s">
        <v>716</v>
      </c>
      <c r="AJ52" s="49"/>
      <c r="AK52" s="106">
        <v>2</v>
      </c>
      <c r="AL52" s="106">
        <v>13</v>
      </c>
      <c r="AM52" s="172">
        <f t="shared" si="17"/>
        <v>13</v>
      </c>
      <c r="AN52" s="106" t="str">
        <f t="shared" si="18"/>
        <v>2_13</v>
      </c>
      <c r="AO52" s="107" t="s">
        <v>716</v>
      </c>
      <c r="AP52" s="49"/>
      <c r="AQ52" s="106">
        <v>2</v>
      </c>
      <c r="AR52" s="106">
        <v>13</v>
      </c>
      <c r="AS52" s="172">
        <f t="shared" si="19"/>
        <v>13</v>
      </c>
      <c r="AT52" s="106" t="str">
        <f t="shared" si="20"/>
        <v>2_13</v>
      </c>
      <c r="AU52" s="107" t="s">
        <v>716</v>
      </c>
      <c r="AV52" s="49"/>
      <c r="AW52" s="106">
        <v>2</v>
      </c>
      <c r="AX52" s="106">
        <v>13</v>
      </c>
      <c r="AY52" s="172">
        <f t="shared" si="0"/>
        <v>13</v>
      </c>
      <c r="AZ52" s="106" t="str">
        <f t="shared" si="1"/>
        <v>2_13</v>
      </c>
      <c r="BA52" s="107" t="s">
        <v>716</v>
      </c>
      <c r="BB52" s="49"/>
      <c r="BC52" s="106">
        <v>2</v>
      </c>
      <c r="BD52" s="106">
        <v>13</v>
      </c>
      <c r="BE52" s="106">
        <f t="shared" si="21"/>
        <v>13</v>
      </c>
      <c r="BF52" s="106" t="str">
        <f t="shared" si="2"/>
        <v>2_13</v>
      </c>
      <c r="BG52" s="64" t="str">
        <f t="shared" si="3"/>
        <v/>
      </c>
      <c r="BH52" s="132" t="str">
        <f t="shared" si="4"/>
        <v/>
      </c>
      <c r="BI52" s="42" t="str">
        <f t="shared" si="22"/>
        <v/>
      </c>
      <c r="BJ52" s="42"/>
      <c r="BK52" s="42"/>
      <c r="BL52" s="42"/>
      <c r="BM52" s="42"/>
      <c r="BN52" s="42"/>
      <c r="BO52" s="5"/>
      <c r="BP52" s="5"/>
      <c r="BQ52" s="5"/>
      <c r="BR52" s="5"/>
      <c r="BS52" s="5"/>
      <c r="BT52" s="5"/>
      <c r="BU52" s="6"/>
    </row>
    <row r="53" spans="1:73" x14ac:dyDescent="0.25">
      <c r="A53" s="106">
        <v>2</v>
      </c>
      <c r="B53" s="106" t="s">
        <v>717</v>
      </c>
      <c r="C53" s="106" t="str">
        <f t="shared" si="5"/>
        <v>u1</v>
      </c>
      <c r="D53" s="106" t="str">
        <f t="shared" si="6"/>
        <v>2_u1</v>
      </c>
      <c r="E53" s="107">
        <v>2403</v>
      </c>
      <c r="F53" s="106"/>
      <c r="G53" s="106">
        <v>2</v>
      </c>
      <c r="H53" s="106" t="s">
        <v>717</v>
      </c>
      <c r="I53" s="106" t="str">
        <f t="shared" si="7"/>
        <v>u1</v>
      </c>
      <c r="J53" s="106" t="str">
        <f t="shared" si="8"/>
        <v>2_u1</v>
      </c>
      <c r="K53" s="107">
        <v>2481</v>
      </c>
      <c r="L53" s="5"/>
      <c r="M53" s="106">
        <v>2</v>
      </c>
      <c r="N53" s="106" t="s">
        <v>717</v>
      </c>
      <c r="O53" s="106" t="str">
        <f t="shared" si="9"/>
        <v>u1</v>
      </c>
      <c r="P53" s="106" t="str">
        <f t="shared" si="10"/>
        <v>2_u1</v>
      </c>
      <c r="Q53" s="107">
        <v>2543</v>
      </c>
      <c r="R53" s="107"/>
      <c r="S53" s="106">
        <v>2</v>
      </c>
      <c r="T53" s="106" t="s">
        <v>717</v>
      </c>
      <c r="U53" s="106" t="str">
        <f t="shared" si="11"/>
        <v>u1</v>
      </c>
      <c r="V53" s="106" t="str">
        <f t="shared" si="12"/>
        <v>2_u1</v>
      </c>
      <c r="W53" s="107">
        <v>2543</v>
      </c>
      <c r="X53" s="107"/>
      <c r="Y53" s="106">
        <v>2</v>
      </c>
      <c r="Z53" s="106" t="s">
        <v>717</v>
      </c>
      <c r="AA53" s="106" t="str">
        <f t="shared" si="13"/>
        <v>u1</v>
      </c>
      <c r="AB53" s="106" t="str">
        <f t="shared" si="14"/>
        <v>2_u1</v>
      </c>
      <c r="AC53" s="107">
        <v>2594</v>
      </c>
      <c r="AD53" s="49"/>
      <c r="AE53" s="106">
        <v>2</v>
      </c>
      <c r="AF53" s="106" t="s">
        <v>717</v>
      </c>
      <c r="AG53" s="172" t="str">
        <f t="shared" si="15"/>
        <v>u1</v>
      </c>
      <c r="AH53" s="106" t="str">
        <f t="shared" si="16"/>
        <v>2_u1</v>
      </c>
      <c r="AI53" s="107">
        <v>2776</v>
      </c>
      <c r="AJ53" s="49"/>
      <c r="AK53" s="106">
        <v>2</v>
      </c>
      <c r="AL53" s="106" t="s">
        <v>717</v>
      </c>
      <c r="AM53" s="172" t="str">
        <f t="shared" si="17"/>
        <v>u1</v>
      </c>
      <c r="AN53" s="106" t="str">
        <f t="shared" si="18"/>
        <v>2_u1</v>
      </c>
      <c r="AO53" s="107">
        <v>2887</v>
      </c>
      <c r="AP53" s="49"/>
      <c r="AQ53" s="106">
        <v>2</v>
      </c>
      <c r="AR53" s="106" t="s">
        <v>717</v>
      </c>
      <c r="AS53" s="172" t="str">
        <f t="shared" si="19"/>
        <v>u1</v>
      </c>
      <c r="AT53" s="106" t="str">
        <f t="shared" si="20"/>
        <v>2_u1</v>
      </c>
      <c r="AU53" s="107">
        <v>3002</v>
      </c>
      <c r="AV53" s="49"/>
      <c r="AW53" s="106">
        <v>2</v>
      </c>
      <c r="AX53" s="106" t="s">
        <v>717</v>
      </c>
      <c r="AY53" s="172" t="str">
        <f t="shared" si="0"/>
        <v>u1</v>
      </c>
      <c r="AZ53" s="106" t="str">
        <f t="shared" si="1"/>
        <v>2_u1</v>
      </c>
      <c r="BA53" s="107" t="s">
        <v>716</v>
      </c>
      <c r="BB53" s="49"/>
      <c r="BC53" s="106">
        <v>2</v>
      </c>
      <c r="BD53" s="106" t="s">
        <v>717</v>
      </c>
      <c r="BE53" s="106" t="str">
        <f t="shared" si="21"/>
        <v>u1</v>
      </c>
      <c r="BF53" s="106" t="str">
        <f t="shared" si="2"/>
        <v>2_u1</v>
      </c>
      <c r="BG53" s="64" t="str">
        <f t="shared" si="3"/>
        <v/>
      </c>
      <c r="BH53" s="132" t="str">
        <f t="shared" si="4"/>
        <v/>
      </c>
      <c r="BI53" s="42" t="str">
        <f t="shared" si="22"/>
        <v/>
      </c>
      <c r="BJ53" s="42"/>
      <c r="BK53" s="42"/>
      <c r="BL53" s="42"/>
      <c r="BM53" s="42"/>
      <c r="BN53" s="42"/>
      <c r="BO53" s="5"/>
      <c r="BP53" s="5"/>
      <c r="BQ53" s="5"/>
      <c r="BR53" s="5"/>
      <c r="BS53" s="5"/>
      <c r="BT53" s="5"/>
      <c r="BU53" s="6"/>
    </row>
    <row r="54" spans="1:73" x14ac:dyDescent="0.25">
      <c r="A54" s="106">
        <v>2</v>
      </c>
      <c r="B54" s="106" t="s">
        <v>718</v>
      </c>
      <c r="C54" s="106" t="str">
        <f t="shared" si="5"/>
        <v>u2</v>
      </c>
      <c r="D54" s="106" t="str">
        <f t="shared" si="6"/>
        <v>2_u2</v>
      </c>
      <c r="E54" s="107">
        <v>2470</v>
      </c>
      <c r="F54" s="106"/>
      <c r="G54" s="106">
        <v>2</v>
      </c>
      <c r="H54" s="106" t="s">
        <v>718</v>
      </c>
      <c r="I54" s="106" t="str">
        <f t="shared" si="7"/>
        <v>u2</v>
      </c>
      <c r="J54" s="106" t="str">
        <f t="shared" si="8"/>
        <v>2_u2</v>
      </c>
      <c r="K54" s="107">
        <v>2550</v>
      </c>
      <c r="L54" s="5"/>
      <c r="M54" s="106">
        <v>2</v>
      </c>
      <c r="N54" s="106" t="s">
        <v>718</v>
      </c>
      <c r="O54" s="106" t="str">
        <f t="shared" si="9"/>
        <v>u2</v>
      </c>
      <c r="P54" s="106" t="str">
        <f t="shared" si="10"/>
        <v>2_u2</v>
      </c>
      <c r="Q54" s="107">
        <v>2614</v>
      </c>
      <c r="R54" s="107"/>
      <c r="S54" s="106">
        <v>2</v>
      </c>
      <c r="T54" s="106" t="s">
        <v>718</v>
      </c>
      <c r="U54" s="106" t="str">
        <f t="shared" si="11"/>
        <v>u2</v>
      </c>
      <c r="V54" s="106" t="str">
        <f t="shared" si="12"/>
        <v>2_u2</v>
      </c>
      <c r="W54" s="107">
        <v>2614</v>
      </c>
      <c r="X54" s="107"/>
      <c r="Y54" s="106">
        <v>2</v>
      </c>
      <c r="Z54" s="106" t="s">
        <v>718</v>
      </c>
      <c r="AA54" s="106" t="str">
        <f t="shared" si="13"/>
        <v>u2</v>
      </c>
      <c r="AB54" s="106" t="str">
        <f t="shared" si="14"/>
        <v>2_u2</v>
      </c>
      <c r="AC54" s="107">
        <v>2666</v>
      </c>
      <c r="AD54" s="49"/>
      <c r="AE54" s="106">
        <v>2</v>
      </c>
      <c r="AF54" s="106" t="s">
        <v>718</v>
      </c>
      <c r="AG54" s="172" t="str">
        <f t="shared" si="15"/>
        <v>u2</v>
      </c>
      <c r="AH54" s="106" t="str">
        <f t="shared" si="16"/>
        <v>2_u2</v>
      </c>
      <c r="AI54" s="107">
        <v>2853</v>
      </c>
      <c r="AJ54" s="49"/>
      <c r="AK54" s="106">
        <v>2</v>
      </c>
      <c r="AL54" s="106" t="s">
        <v>718</v>
      </c>
      <c r="AM54" s="172" t="str">
        <f t="shared" si="17"/>
        <v>u2</v>
      </c>
      <c r="AN54" s="106" t="str">
        <f t="shared" si="18"/>
        <v>2_u2</v>
      </c>
      <c r="AO54" s="107">
        <v>2967</v>
      </c>
      <c r="AP54" s="49"/>
      <c r="AQ54" s="106">
        <v>2</v>
      </c>
      <c r="AR54" s="106" t="s">
        <v>718</v>
      </c>
      <c r="AS54" s="172" t="str">
        <f t="shared" si="19"/>
        <v>u2</v>
      </c>
      <c r="AT54" s="106" t="str">
        <f t="shared" si="20"/>
        <v>2_u2</v>
      </c>
      <c r="AU54" s="107">
        <v>3086</v>
      </c>
      <c r="AV54" s="49"/>
      <c r="AW54" s="106">
        <v>2</v>
      </c>
      <c r="AX54" s="106" t="s">
        <v>718</v>
      </c>
      <c r="AY54" s="172" t="str">
        <f t="shared" si="0"/>
        <v>u2</v>
      </c>
      <c r="AZ54" s="106" t="str">
        <f t="shared" si="1"/>
        <v>2_u2</v>
      </c>
      <c r="BA54" s="107" t="s">
        <v>716</v>
      </c>
      <c r="BB54" s="49"/>
      <c r="BC54" s="106">
        <v>2</v>
      </c>
      <c r="BD54" s="106" t="s">
        <v>718</v>
      </c>
      <c r="BE54" s="106" t="str">
        <f t="shared" si="21"/>
        <v>u2</v>
      </c>
      <c r="BF54" s="106" t="str">
        <f t="shared" si="2"/>
        <v>2_u2</v>
      </c>
      <c r="BG54" s="64" t="str">
        <f t="shared" si="3"/>
        <v/>
      </c>
      <c r="BH54" s="132" t="str">
        <f t="shared" si="4"/>
        <v/>
      </c>
      <c r="BI54" s="42" t="str">
        <f t="shared" si="22"/>
        <v/>
      </c>
      <c r="BJ54" s="42"/>
      <c r="BK54" s="42"/>
      <c r="BL54" s="42"/>
      <c r="BM54" s="42"/>
      <c r="BN54" s="42"/>
      <c r="BO54" s="5"/>
      <c r="BP54" s="5"/>
      <c r="BQ54" s="5"/>
      <c r="BR54" s="5"/>
      <c r="BS54" s="5"/>
      <c r="BT54" s="5"/>
      <c r="BU54" s="6"/>
    </row>
    <row r="55" spans="1:73" x14ac:dyDescent="0.25">
      <c r="A55" s="106">
        <v>2</v>
      </c>
      <c r="B55" s="106" t="s">
        <v>719</v>
      </c>
      <c r="C55" s="106" t="str">
        <f t="shared" si="5"/>
        <v>a</v>
      </c>
      <c r="D55" s="106" t="str">
        <f t="shared" si="6"/>
        <v>2_a</v>
      </c>
      <c r="E55" s="107">
        <v>2403</v>
      </c>
      <c r="F55" s="106"/>
      <c r="G55" s="106">
        <v>2</v>
      </c>
      <c r="H55" s="106" t="s">
        <v>719</v>
      </c>
      <c r="I55" s="106" t="str">
        <f t="shared" si="7"/>
        <v>a</v>
      </c>
      <c r="J55" s="106" t="str">
        <f t="shared" si="8"/>
        <v>2_a</v>
      </c>
      <c r="K55" s="107">
        <v>2481</v>
      </c>
      <c r="L55" s="5"/>
      <c r="M55" s="106">
        <v>2</v>
      </c>
      <c r="N55" s="106" t="s">
        <v>719</v>
      </c>
      <c r="O55" s="106" t="str">
        <f t="shared" si="9"/>
        <v>a</v>
      </c>
      <c r="P55" s="106" t="str">
        <f t="shared" si="10"/>
        <v>2_a</v>
      </c>
      <c r="Q55" s="107">
        <v>2543</v>
      </c>
      <c r="R55" s="107"/>
      <c r="S55" s="106">
        <v>2</v>
      </c>
      <c r="T55" s="106" t="s">
        <v>719</v>
      </c>
      <c r="U55" s="106" t="str">
        <f t="shared" si="11"/>
        <v>a</v>
      </c>
      <c r="V55" s="106" t="str">
        <f t="shared" si="12"/>
        <v>2_a</v>
      </c>
      <c r="W55" s="107">
        <v>2543</v>
      </c>
      <c r="X55" s="107"/>
      <c r="Y55" s="106">
        <v>2</v>
      </c>
      <c r="Z55" s="106" t="s">
        <v>719</v>
      </c>
      <c r="AA55" s="106" t="str">
        <f t="shared" si="13"/>
        <v>a</v>
      </c>
      <c r="AB55" s="106" t="str">
        <f t="shared" si="14"/>
        <v>2_a</v>
      </c>
      <c r="AC55" s="107">
        <v>2594</v>
      </c>
      <c r="AD55" s="49"/>
      <c r="AE55" s="106">
        <v>2</v>
      </c>
      <c r="AF55" s="106" t="s">
        <v>719</v>
      </c>
      <c r="AG55" s="172" t="str">
        <f t="shared" si="15"/>
        <v>a</v>
      </c>
      <c r="AH55" s="106" t="str">
        <f t="shared" si="16"/>
        <v>2_a</v>
      </c>
      <c r="AI55" s="107">
        <v>2776</v>
      </c>
      <c r="AJ55" s="49"/>
      <c r="AK55" s="106">
        <v>2</v>
      </c>
      <c r="AL55" s="106" t="s">
        <v>719</v>
      </c>
      <c r="AM55" s="172" t="str">
        <f t="shared" si="17"/>
        <v>a</v>
      </c>
      <c r="AN55" s="106" t="str">
        <f t="shared" si="18"/>
        <v>2_a</v>
      </c>
      <c r="AO55" s="107">
        <v>2887</v>
      </c>
      <c r="AP55" s="49"/>
      <c r="AQ55" s="106">
        <v>2</v>
      </c>
      <c r="AR55" s="106" t="s">
        <v>719</v>
      </c>
      <c r="AS55" s="172" t="str">
        <f t="shared" si="19"/>
        <v>a</v>
      </c>
      <c r="AT55" s="106" t="str">
        <f t="shared" si="20"/>
        <v>2_a</v>
      </c>
      <c r="AU55" s="107">
        <v>3002</v>
      </c>
      <c r="AV55" s="49"/>
      <c r="AW55" s="106">
        <v>2</v>
      </c>
      <c r="AX55" s="106" t="s">
        <v>719</v>
      </c>
      <c r="AY55" s="172" t="str">
        <f t="shared" si="0"/>
        <v>a</v>
      </c>
      <c r="AZ55" s="106" t="str">
        <f t="shared" si="1"/>
        <v>2_a</v>
      </c>
      <c r="BA55" s="107">
        <v>3002</v>
      </c>
      <c r="BB55" s="49"/>
      <c r="BC55" s="106">
        <v>2</v>
      </c>
      <c r="BD55" s="106" t="s">
        <v>719</v>
      </c>
      <c r="BE55" s="106" t="str">
        <f t="shared" si="21"/>
        <v>a</v>
      </c>
      <c r="BF55" s="106" t="str">
        <f t="shared" si="2"/>
        <v>2_a</v>
      </c>
      <c r="BG55" s="64">
        <f t="shared" si="3"/>
        <v>3002</v>
      </c>
      <c r="BH55" s="132">
        <f t="shared" si="4"/>
        <v>3002</v>
      </c>
      <c r="BI55" s="42">
        <f t="shared" si="22"/>
        <v>19.243589743589745</v>
      </c>
      <c r="BJ55" s="42"/>
      <c r="BK55" s="42"/>
      <c r="BL55" s="42"/>
      <c r="BM55" s="42"/>
      <c r="BN55" s="42"/>
      <c r="BO55" s="5"/>
      <c r="BP55" s="5"/>
      <c r="BQ55" s="5"/>
      <c r="BR55" s="5"/>
      <c r="BS55" s="5"/>
      <c r="BT55" s="5"/>
      <c r="BU55" s="6"/>
    </row>
    <row r="56" spans="1:73" x14ac:dyDescent="0.25">
      <c r="A56" s="106">
        <v>2</v>
      </c>
      <c r="B56" s="106" t="s">
        <v>720</v>
      </c>
      <c r="C56" s="106" t="str">
        <f t="shared" si="5"/>
        <v>b</v>
      </c>
      <c r="D56" s="106" t="str">
        <f t="shared" si="6"/>
        <v>2_b</v>
      </c>
      <c r="E56" s="107">
        <v>2470</v>
      </c>
      <c r="F56" s="106"/>
      <c r="G56" s="106">
        <v>2</v>
      </c>
      <c r="H56" s="106" t="s">
        <v>720</v>
      </c>
      <c r="I56" s="106" t="str">
        <f t="shared" si="7"/>
        <v>b</v>
      </c>
      <c r="J56" s="106" t="str">
        <f t="shared" si="8"/>
        <v>2_b</v>
      </c>
      <c r="K56" s="107">
        <v>2550</v>
      </c>
      <c r="L56" s="5"/>
      <c r="M56" s="106">
        <v>2</v>
      </c>
      <c r="N56" s="106" t="s">
        <v>720</v>
      </c>
      <c r="O56" s="106" t="str">
        <f t="shared" si="9"/>
        <v>b</v>
      </c>
      <c r="P56" s="106" t="str">
        <f t="shared" si="10"/>
        <v>2_b</v>
      </c>
      <c r="Q56" s="107">
        <v>2614</v>
      </c>
      <c r="R56" s="107"/>
      <c r="S56" s="106">
        <v>2</v>
      </c>
      <c r="T56" s="106" t="s">
        <v>720</v>
      </c>
      <c r="U56" s="106" t="str">
        <f t="shared" si="11"/>
        <v>b</v>
      </c>
      <c r="V56" s="106" t="str">
        <f t="shared" si="12"/>
        <v>2_b</v>
      </c>
      <c r="W56" s="107">
        <v>2614</v>
      </c>
      <c r="X56" s="107"/>
      <c r="Y56" s="106">
        <v>2</v>
      </c>
      <c r="Z56" s="106" t="s">
        <v>720</v>
      </c>
      <c r="AA56" s="106" t="str">
        <f t="shared" si="13"/>
        <v>b</v>
      </c>
      <c r="AB56" s="106" t="str">
        <f t="shared" si="14"/>
        <v>2_b</v>
      </c>
      <c r="AC56" s="107">
        <v>2666</v>
      </c>
      <c r="AD56" s="49"/>
      <c r="AE56" s="106">
        <v>2</v>
      </c>
      <c r="AF56" s="106" t="s">
        <v>720</v>
      </c>
      <c r="AG56" s="172" t="str">
        <f t="shared" si="15"/>
        <v>b</v>
      </c>
      <c r="AH56" s="106" t="str">
        <f t="shared" si="16"/>
        <v>2_b</v>
      </c>
      <c r="AI56" s="107">
        <v>2853</v>
      </c>
      <c r="AJ56" s="49"/>
      <c r="AK56" s="106">
        <v>2</v>
      </c>
      <c r="AL56" s="106" t="s">
        <v>720</v>
      </c>
      <c r="AM56" s="172" t="str">
        <f t="shared" si="17"/>
        <v>b</v>
      </c>
      <c r="AN56" s="106" t="str">
        <f t="shared" si="18"/>
        <v>2_b</v>
      </c>
      <c r="AO56" s="107">
        <v>2967</v>
      </c>
      <c r="AP56" s="49"/>
      <c r="AQ56" s="106">
        <v>2</v>
      </c>
      <c r="AR56" s="106" t="s">
        <v>720</v>
      </c>
      <c r="AS56" s="172" t="str">
        <f t="shared" si="19"/>
        <v>b</v>
      </c>
      <c r="AT56" s="106" t="str">
        <f t="shared" si="20"/>
        <v>2_b</v>
      </c>
      <c r="AU56" s="107">
        <v>3086</v>
      </c>
      <c r="AV56" s="49"/>
      <c r="AW56" s="106">
        <v>2</v>
      </c>
      <c r="AX56" s="106" t="s">
        <v>720</v>
      </c>
      <c r="AY56" s="172" t="str">
        <f t="shared" si="0"/>
        <v>b</v>
      </c>
      <c r="AZ56" s="106" t="str">
        <f t="shared" si="1"/>
        <v>2_b</v>
      </c>
      <c r="BA56" s="107">
        <v>3086</v>
      </c>
      <c r="BB56" s="49"/>
      <c r="BC56" s="106">
        <v>2</v>
      </c>
      <c r="BD56" s="106" t="s">
        <v>720</v>
      </c>
      <c r="BE56" s="106" t="str">
        <f t="shared" si="21"/>
        <v>b</v>
      </c>
      <c r="BF56" s="106" t="str">
        <f t="shared" si="2"/>
        <v>2_b</v>
      </c>
      <c r="BG56" s="64">
        <f t="shared" si="3"/>
        <v>3086</v>
      </c>
      <c r="BH56" s="132">
        <f t="shared" si="4"/>
        <v>3086</v>
      </c>
      <c r="BI56" s="42">
        <f t="shared" si="22"/>
        <v>19.782051282051281</v>
      </c>
      <c r="BJ56" s="42"/>
      <c r="BK56" s="42"/>
      <c r="BL56" s="42"/>
      <c r="BM56" s="42"/>
      <c r="BN56" s="42"/>
      <c r="BO56" s="5"/>
      <c r="BP56" s="5"/>
      <c r="BQ56" s="5"/>
      <c r="BR56" s="5"/>
      <c r="BS56" s="5"/>
      <c r="BT56" s="5"/>
      <c r="BU56" s="6"/>
    </row>
    <row r="57" spans="1:73" x14ac:dyDescent="0.25">
      <c r="A57" s="106">
        <v>2</v>
      </c>
      <c r="B57" s="106" t="s">
        <v>721</v>
      </c>
      <c r="C57" s="106" t="str">
        <f t="shared" si="5"/>
        <v>c</v>
      </c>
      <c r="D57" s="106" t="str">
        <f t="shared" si="6"/>
        <v>2_c</v>
      </c>
      <c r="E57" s="107">
        <v>2544</v>
      </c>
      <c r="F57" s="106"/>
      <c r="G57" s="106">
        <v>2</v>
      </c>
      <c r="H57" s="106" t="s">
        <v>721</v>
      </c>
      <c r="I57" s="106" t="str">
        <f t="shared" si="7"/>
        <v>c</v>
      </c>
      <c r="J57" s="106" t="str">
        <f t="shared" si="8"/>
        <v>2_c</v>
      </c>
      <c r="K57" s="107">
        <v>2627</v>
      </c>
      <c r="L57" s="5"/>
      <c r="M57" s="106">
        <v>2</v>
      </c>
      <c r="N57" s="106" t="s">
        <v>721</v>
      </c>
      <c r="O57" s="106" t="str">
        <f t="shared" si="9"/>
        <v>c</v>
      </c>
      <c r="P57" s="106" t="str">
        <f t="shared" si="10"/>
        <v>2_c</v>
      </c>
      <c r="Q57" s="107">
        <v>2693</v>
      </c>
      <c r="R57" s="107"/>
      <c r="S57" s="106">
        <v>2</v>
      </c>
      <c r="T57" s="106" t="s">
        <v>721</v>
      </c>
      <c r="U57" s="106" t="str">
        <f t="shared" si="11"/>
        <v>c</v>
      </c>
      <c r="V57" s="106" t="str">
        <f t="shared" si="12"/>
        <v>2_c</v>
      </c>
      <c r="W57" s="107">
        <v>2693</v>
      </c>
      <c r="X57" s="107"/>
      <c r="Y57" s="106">
        <v>2</v>
      </c>
      <c r="Z57" s="106" t="s">
        <v>721</v>
      </c>
      <c r="AA57" s="106" t="str">
        <f t="shared" si="13"/>
        <v>c</v>
      </c>
      <c r="AB57" s="106" t="str">
        <f t="shared" si="14"/>
        <v>2_c</v>
      </c>
      <c r="AC57" s="107">
        <v>2747</v>
      </c>
      <c r="AD57" s="49"/>
      <c r="AE57" s="106">
        <v>2</v>
      </c>
      <c r="AF57" s="106" t="s">
        <v>721</v>
      </c>
      <c r="AG57" s="172" t="str">
        <f t="shared" si="15"/>
        <v>c</v>
      </c>
      <c r="AH57" s="106" t="str">
        <f t="shared" si="16"/>
        <v>2_c</v>
      </c>
      <c r="AI57" s="107">
        <v>2939</v>
      </c>
      <c r="AJ57" s="49"/>
      <c r="AK57" s="106">
        <v>2</v>
      </c>
      <c r="AL57" s="106" t="s">
        <v>721</v>
      </c>
      <c r="AM57" s="172" t="str">
        <f t="shared" si="17"/>
        <v>c</v>
      </c>
      <c r="AN57" s="106" t="str">
        <f t="shared" si="18"/>
        <v>2_c</v>
      </c>
      <c r="AO57" s="107">
        <v>3057</v>
      </c>
      <c r="AP57" s="49"/>
      <c r="AQ57" s="106">
        <v>2</v>
      </c>
      <c r="AR57" s="106" t="s">
        <v>721</v>
      </c>
      <c r="AS57" s="172" t="str">
        <f t="shared" si="19"/>
        <v>c</v>
      </c>
      <c r="AT57" s="106" t="str">
        <f t="shared" si="20"/>
        <v>2_c</v>
      </c>
      <c r="AU57" s="107">
        <v>3179</v>
      </c>
      <c r="AV57" s="49"/>
      <c r="AW57" s="106">
        <v>2</v>
      </c>
      <c r="AX57" s="106" t="s">
        <v>721</v>
      </c>
      <c r="AY57" s="172" t="str">
        <f t="shared" si="0"/>
        <v>c</v>
      </c>
      <c r="AZ57" s="106" t="str">
        <f t="shared" si="1"/>
        <v>2_c</v>
      </c>
      <c r="BA57" s="107">
        <v>3179</v>
      </c>
      <c r="BB57" s="49"/>
      <c r="BC57" s="106">
        <v>2</v>
      </c>
      <c r="BD57" s="106" t="s">
        <v>721</v>
      </c>
      <c r="BE57" s="106" t="str">
        <f t="shared" si="21"/>
        <v>c</v>
      </c>
      <c r="BF57" s="106" t="str">
        <f t="shared" si="2"/>
        <v>2_c</v>
      </c>
      <c r="BG57" s="64">
        <f t="shared" si="3"/>
        <v>3179</v>
      </c>
      <c r="BH57" s="132">
        <f t="shared" si="4"/>
        <v>3179</v>
      </c>
      <c r="BI57" s="42">
        <f t="shared" si="22"/>
        <v>20.378205128205128</v>
      </c>
      <c r="BJ57" s="42"/>
      <c r="BK57" s="42"/>
      <c r="BL57" s="42"/>
      <c r="BM57" s="42"/>
      <c r="BN57" s="42"/>
      <c r="BO57" s="5"/>
      <c r="BP57" s="5"/>
      <c r="BQ57" s="5"/>
      <c r="BR57" s="5"/>
      <c r="BS57" s="5"/>
      <c r="BT57" s="5"/>
      <c r="BU57" s="6"/>
    </row>
    <row r="58" spans="1:73" x14ac:dyDescent="0.25">
      <c r="A58" s="106">
        <v>2</v>
      </c>
      <c r="B58" s="106" t="s">
        <v>722</v>
      </c>
      <c r="C58" s="106" t="str">
        <f t="shared" si="5"/>
        <v>d</v>
      </c>
      <c r="D58" s="106" t="str">
        <f t="shared" si="6"/>
        <v>2_d</v>
      </c>
      <c r="E58" s="107">
        <v>2609</v>
      </c>
      <c r="F58" s="106"/>
      <c r="G58" s="106">
        <v>2</v>
      </c>
      <c r="H58" s="106" t="s">
        <v>722</v>
      </c>
      <c r="I58" s="106" t="str">
        <f t="shared" si="7"/>
        <v>d</v>
      </c>
      <c r="J58" s="106" t="str">
        <f t="shared" si="8"/>
        <v>2_d</v>
      </c>
      <c r="K58" s="107">
        <v>2694</v>
      </c>
      <c r="L58" s="5"/>
      <c r="M58" s="106">
        <v>2</v>
      </c>
      <c r="N58" s="106" t="s">
        <v>722</v>
      </c>
      <c r="O58" s="106" t="str">
        <f t="shared" si="9"/>
        <v>d</v>
      </c>
      <c r="P58" s="106" t="str">
        <f t="shared" si="10"/>
        <v>2_d</v>
      </c>
      <c r="Q58" s="107">
        <v>2761</v>
      </c>
      <c r="R58" s="107"/>
      <c r="S58" s="106">
        <v>2</v>
      </c>
      <c r="T58" s="106" t="s">
        <v>722</v>
      </c>
      <c r="U58" s="106" t="str">
        <f t="shared" si="11"/>
        <v>d</v>
      </c>
      <c r="V58" s="106" t="str">
        <f t="shared" si="12"/>
        <v>2_d</v>
      </c>
      <c r="W58" s="107">
        <v>2761</v>
      </c>
      <c r="X58" s="107"/>
      <c r="Y58" s="106">
        <v>2</v>
      </c>
      <c r="Z58" s="106" t="s">
        <v>722</v>
      </c>
      <c r="AA58" s="106" t="str">
        <f t="shared" si="13"/>
        <v>d</v>
      </c>
      <c r="AB58" s="106" t="str">
        <f t="shared" si="14"/>
        <v>2_d</v>
      </c>
      <c r="AC58" s="107">
        <v>2816</v>
      </c>
      <c r="AD58" s="49"/>
      <c r="AE58" s="106">
        <v>2</v>
      </c>
      <c r="AF58" s="106" t="s">
        <v>722</v>
      </c>
      <c r="AG58" s="172" t="str">
        <f t="shared" si="15"/>
        <v>d</v>
      </c>
      <c r="AH58" s="106" t="str">
        <f t="shared" si="16"/>
        <v>2_d</v>
      </c>
      <c r="AI58" s="107">
        <v>3013</v>
      </c>
      <c r="AJ58" s="49"/>
      <c r="AK58" s="106">
        <v>2</v>
      </c>
      <c r="AL58" s="106" t="s">
        <v>722</v>
      </c>
      <c r="AM58" s="172" t="str">
        <f t="shared" si="17"/>
        <v>d</v>
      </c>
      <c r="AN58" s="106" t="str">
        <f t="shared" si="18"/>
        <v>2_d</v>
      </c>
      <c r="AO58" s="107">
        <v>3134</v>
      </c>
      <c r="AP58" s="49"/>
      <c r="AQ58" s="106">
        <v>2</v>
      </c>
      <c r="AR58" s="106" t="s">
        <v>722</v>
      </c>
      <c r="AS58" s="172" t="str">
        <f t="shared" si="19"/>
        <v>d</v>
      </c>
      <c r="AT58" s="106" t="str">
        <f t="shared" si="20"/>
        <v>2_d</v>
      </c>
      <c r="AU58" s="107">
        <v>3259</v>
      </c>
      <c r="AV58" s="49"/>
      <c r="AW58" s="106">
        <v>2</v>
      </c>
      <c r="AX58" s="106" t="s">
        <v>722</v>
      </c>
      <c r="AY58" s="172" t="str">
        <f t="shared" si="0"/>
        <v>d</v>
      </c>
      <c r="AZ58" s="106" t="str">
        <f t="shared" si="1"/>
        <v>2_d</v>
      </c>
      <c r="BA58" s="107">
        <v>3259</v>
      </c>
      <c r="BB58" s="49"/>
      <c r="BC58" s="106">
        <v>2</v>
      </c>
      <c r="BD58" s="106" t="s">
        <v>722</v>
      </c>
      <c r="BE58" s="106" t="str">
        <f t="shared" si="21"/>
        <v>d</v>
      </c>
      <c r="BF58" s="106" t="str">
        <f t="shared" si="2"/>
        <v>2_d</v>
      </c>
      <c r="BG58" s="64">
        <f t="shared" si="3"/>
        <v>3259</v>
      </c>
      <c r="BH58" s="132">
        <f t="shared" si="4"/>
        <v>3259</v>
      </c>
      <c r="BI58" s="42">
        <f t="shared" si="22"/>
        <v>20.891025641025642</v>
      </c>
      <c r="BJ58" s="42"/>
      <c r="BK58" s="42"/>
      <c r="BL58" s="42"/>
      <c r="BM58" s="42"/>
      <c r="BN58" s="42"/>
      <c r="BO58" s="5"/>
      <c r="BP58" s="5"/>
      <c r="BQ58" s="5"/>
      <c r="BR58" s="5"/>
      <c r="BS58" s="5"/>
      <c r="BT58" s="5"/>
      <c r="BU58" s="6"/>
    </row>
    <row r="59" spans="1:73" x14ac:dyDescent="0.25">
      <c r="A59" s="106">
        <v>2</v>
      </c>
      <c r="B59" s="106" t="s">
        <v>723</v>
      </c>
      <c r="C59" s="106" t="str">
        <f t="shared" si="5"/>
        <v>e</v>
      </c>
      <c r="D59" s="106" t="str">
        <f t="shared" si="6"/>
        <v>2_e</v>
      </c>
      <c r="E59" s="107">
        <v>2676</v>
      </c>
      <c r="F59" s="106"/>
      <c r="G59" s="106">
        <v>2</v>
      </c>
      <c r="H59" s="106" t="s">
        <v>723</v>
      </c>
      <c r="I59" s="106" t="str">
        <f t="shared" si="7"/>
        <v>e</v>
      </c>
      <c r="J59" s="106" t="str">
        <f t="shared" si="8"/>
        <v>2_e</v>
      </c>
      <c r="K59" s="107">
        <v>2763</v>
      </c>
      <c r="L59" s="5"/>
      <c r="M59" s="106">
        <v>2</v>
      </c>
      <c r="N59" s="106" t="s">
        <v>723</v>
      </c>
      <c r="O59" s="106" t="str">
        <f t="shared" si="9"/>
        <v>e</v>
      </c>
      <c r="P59" s="106" t="str">
        <f t="shared" si="10"/>
        <v>2_e</v>
      </c>
      <c r="Q59" s="107">
        <v>2832</v>
      </c>
      <c r="R59" s="107"/>
      <c r="S59" s="106">
        <v>2</v>
      </c>
      <c r="T59" s="106" t="s">
        <v>723</v>
      </c>
      <c r="U59" s="106" t="str">
        <f t="shared" si="11"/>
        <v>e</v>
      </c>
      <c r="V59" s="106" t="str">
        <f t="shared" si="12"/>
        <v>2_e</v>
      </c>
      <c r="W59" s="107">
        <v>2832</v>
      </c>
      <c r="X59" s="107"/>
      <c r="Y59" s="106">
        <v>2</v>
      </c>
      <c r="Z59" s="106" t="s">
        <v>723</v>
      </c>
      <c r="AA59" s="106" t="str">
        <f t="shared" si="13"/>
        <v>e</v>
      </c>
      <c r="AB59" s="106" t="str">
        <f t="shared" si="14"/>
        <v>2_e</v>
      </c>
      <c r="AC59" s="107">
        <v>2889</v>
      </c>
      <c r="AD59" s="49"/>
      <c r="AE59" s="106">
        <v>2</v>
      </c>
      <c r="AF59" s="106" t="s">
        <v>723</v>
      </c>
      <c r="AG59" s="172" t="str">
        <f t="shared" si="15"/>
        <v>e</v>
      </c>
      <c r="AH59" s="106" t="str">
        <f t="shared" si="16"/>
        <v>2_e</v>
      </c>
      <c r="AI59" s="107">
        <v>3091</v>
      </c>
      <c r="AJ59" s="49"/>
      <c r="AK59" s="106">
        <v>2</v>
      </c>
      <c r="AL59" s="106" t="s">
        <v>723</v>
      </c>
      <c r="AM59" s="172" t="str">
        <f t="shared" si="17"/>
        <v>e</v>
      </c>
      <c r="AN59" s="106" t="str">
        <f t="shared" si="18"/>
        <v>2_e</v>
      </c>
      <c r="AO59" s="107">
        <v>3215</v>
      </c>
      <c r="AP59" s="49"/>
      <c r="AQ59" s="106">
        <v>2</v>
      </c>
      <c r="AR59" s="106" t="s">
        <v>723</v>
      </c>
      <c r="AS59" s="172" t="str">
        <f t="shared" si="19"/>
        <v>e</v>
      </c>
      <c r="AT59" s="106" t="str">
        <f t="shared" si="20"/>
        <v>2_e</v>
      </c>
      <c r="AU59" s="107">
        <v>3344</v>
      </c>
      <c r="AV59" s="49"/>
      <c r="AW59" s="106">
        <v>2</v>
      </c>
      <c r="AX59" s="106" t="s">
        <v>723</v>
      </c>
      <c r="AY59" s="172" t="str">
        <f t="shared" si="0"/>
        <v>e</v>
      </c>
      <c r="AZ59" s="106" t="str">
        <f t="shared" si="1"/>
        <v>2_e</v>
      </c>
      <c r="BA59" s="107">
        <v>3344</v>
      </c>
      <c r="BB59" s="49"/>
      <c r="BC59" s="106">
        <v>2</v>
      </c>
      <c r="BD59" s="106" t="s">
        <v>723</v>
      </c>
      <c r="BE59" s="106" t="str">
        <f t="shared" si="21"/>
        <v>e</v>
      </c>
      <c r="BF59" s="106" t="str">
        <f t="shared" si="2"/>
        <v>2_e</v>
      </c>
      <c r="BG59" s="64">
        <f t="shared" si="3"/>
        <v>3344</v>
      </c>
      <c r="BH59" s="132">
        <f t="shared" si="4"/>
        <v>3344</v>
      </c>
      <c r="BI59" s="42">
        <f t="shared" si="22"/>
        <v>21.435897435897434</v>
      </c>
      <c r="BJ59" s="42"/>
      <c r="BK59" s="42"/>
      <c r="BL59" s="42"/>
      <c r="BM59" s="42"/>
      <c r="BN59" s="42"/>
      <c r="BO59" s="5"/>
      <c r="BP59" s="5"/>
      <c r="BQ59" s="5"/>
      <c r="BR59" s="5"/>
      <c r="BS59" s="5"/>
      <c r="BT59" s="5"/>
      <c r="BU59" s="6"/>
    </row>
    <row r="60" spans="1:73" x14ac:dyDescent="0.25">
      <c r="A60" s="106">
        <v>3</v>
      </c>
      <c r="B60" s="106" t="s">
        <v>715</v>
      </c>
      <c r="C60" s="106" t="str">
        <f t="shared" si="5"/>
        <v>Start</v>
      </c>
      <c r="D60" s="106" t="str">
        <f t="shared" si="6"/>
        <v>3_Start</v>
      </c>
      <c r="E60" s="107">
        <v>1814</v>
      </c>
      <c r="F60" s="106"/>
      <c r="G60" s="106">
        <v>3</v>
      </c>
      <c r="H60" s="106" t="s">
        <v>715</v>
      </c>
      <c r="I60" s="106" t="str">
        <f t="shared" si="7"/>
        <v>Start</v>
      </c>
      <c r="J60" s="106" t="str">
        <f t="shared" si="8"/>
        <v>3_Start</v>
      </c>
      <c r="K60" s="107">
        <v>1873</v>
      </c>
      <c r="L60" s="5"/>
      <c r="M60" s="106">
        <v>3</v>
      </c>
      <c r="N60" s="106" t="s">
        <v>715</v>
      </c>
      <c r="O60" s="106" t="str">
        <f t="shared" si="9"/>
        <v>Start</v>
      </c>
      <c r="P60" s="106" t="str">
        <f t="shared" si="10"/>
        <v>3_Start</v>
      </c>
      <c r="Q60" s="107">
        <v>1920</v>
      </c>
      <c r="R60" s="107"/>
      <c r="S60" s="106">
        <v>3</v>
      </c>
      <c r="T60" s="106" t="s">
        <v>715</v>
      </c>
      <c r="U60" s="106" t="str">
        <f t="shared" si="11"/>
        <v>Start</v>
      </c>
      <c r="V60" s="106" t="str">
        <f t="shared" si="12"/>
        <v>3_Start</v>
      </c>
      <c r="W60" s="107">
        <v>1920</v>
      </c>
      <c r="X60" s="107"/>
      <c r="Y60" s="106">
        <v>3</v>
      </c>
      <c r="Z60" s="106" t="s">
        <v>715</v>
      </c>
      <c r="AA60" s="106" t="str">
        <f t="shared" si="13"/>
        <v>Start</v>
      </c>
      <c r="AB60" s="106" t="str">
        <f t="shared" si="14"/>
        <v>3_Start</v>
      </c>
      <c r="AC60" s="107">
        <v>1958</v>
      </c>
      <c r="AD60" s="49"/>
      <c r="AE60" s="106">
        <v>3</v>
      </c>
      <c r="AF60" s="106" t="s">
        <v>715</v>
      </c>
      <c r="AG60" s="172" t="str">
        <f t="shared" si="15"/>
        <v>Start</v>
      </c>
      <c r="AH60" s="106" t="str">
        <f t="shared" si="16"/>
        <v>3_Start</v>
      </c>
      <c r="AI60" s="107">
        <v>2095</v>
      </c>
      <c r="AJ60" s="49"/>
      <c r="AK60" s="106">
        <v>3</v>
      </c>
      <c r="AL60" s="106" t="s">
        <v>715</v>
      </c>
      <c r="AM60" s="172" t="str">
        <f t="shared" si="17"/>
        <v>Start</v>
      </c>
      <c r="AN60" s="106" t="str">
        <f t="shared" si="18"/>
        <v>3_Start</v>
      </c>
      <c r="AO60" s="107">
        <v>2184</v>
      </c>
      <c r="AP60" s="49"/>
      <c r="AQ60" s="106">
        <v>3</v>
      </c>
      <c r="AR60" s="106" t="s">
        <v>715</v>
      </c>
      <c r="AS60" s="172" t="str">
        <f t="shared" si="19"/>
        <v>Start</v>
      </c>
      <c r="AT60" s="106" t="str">
        <f t="shared" si="20"/>
        <v>3_Start</v>
      </c>
      <c r="AU60" s="107">
        <v>2266</v>
      </c>
      <c r="AV60" s="49"/>
      <c r="AW60" s="106">
        <v>3</v>
      </c>
      <c r="AX60" s="106" t="s">
        <v>715</v>
      </c>
      <c r="AY60" s="172" t="str">
        <f t="shared" si="0"/>
        <v>Start</v>
      </c>
      <c r="AZ60" s="106" t="str">
        <f t="shared" si="1"/>
        <v>3_Start</v>
      </c>
      <c r="BA60" s="107">
        <v>2266</v>
      </c>
      <c r="BB60" s="49"/>
      <c r="BC60" s="106">
        <v>3</v>
      </c>
      <c r="BD60" s="106" t="s">
        <v>715</v>
      </c>
      <c r="BE60" s="106" t="str">
        <f t="shared" si="21"/>
        <v>Start</v>
      </c>
      <c r="BF60" s="106" t="str">
        <f t="shared" si="2"/>
        <v>3_Start</v>
      </c>
      <c r="BG60" s="64">
        <f t="shared" si="3"/>
        <v>2266</v>
      </c>
      <c r="BH60" s="132">
        <f t="shared" si="4"/>
        <v>2266</v>
      </c>
      <c r="BI60" s="42">
        <f t="shared" si="22"/>
        <v>14.525641025641026</v>
      </c>
      <c r="BJ60" s="42"/>
      <c r="BK60" s="42"/>
      <c r="BL60" s="42"/>
      <c r="BM60" s="42"/>
      <c r="BN60" s="42"/>
      <c r="BO60" s="5"/>
      <c r="BP60" s="5"/>
      <c r="BQ60" s="5"/>
      <c r="BR60" s="5"/>
      <c r="BS60" s="5"/>
      <c r="BT60" s="5"/>
      <c r="BU60" s="6"/>
    </row>
    <row r="61" spans="1:73" x14ac:dyDescent="0.25">
      <c r="A61" s="106">
        <v>3</v>
      </c>
      <c r="B61" s="106">
        <v>0</v>
      </c>
      <c r="C61" s="106">
        <f t="shared" si="5"/>
        <v>0</v>
      </c>
      <c r="D61" s="106" t="str">
        <f t="shared" si="6"/>
        <v>3_0</v>
      </c>
      <c r="E61" s="107">
        <v>1855</v>
      </c>
      <c r="F61" s="106"/>
      <c r="G61" s="106">
        <v>3</v>
      </c>
      <c r="H61" s="106">
        <v>0</v>
      </c>
      <c r="I61" s="106">
        <f t="shared" si="7"/>
        <v>0</v>
      </c>
      <c r="J61" s="106" t="str">
        <f t="shared" si="8"/>
        <v>3_0</v>
      </c>
      <c r="K61" s="107">
        <v>1915</v>
      </c>
      <c r="L61" s="5"/>
      <c r="M61" s="106">
        <v>3</v>
      </c>
      <c r="N61" s="106">
        <v>0</v>
      </c>
      <c r="O61" s="106">
        <f t="shared" si="9"/>
        <v>0</v>
      </c>
      <c r="P61" s="106" t="str">
        <f t="shared" si="10"/>
        <v>3_0</v>
      </c>
      <c r="Q61" s="107">
        <v>1963</v>
      </c>
      <c r="R61" s="107"/>
      <c r="S61" s="106">
        <v>3</v>
      </c>
      <c r="T61" s="106">
        <v>0</v>
      </c>
      <c r="U61" s="106">
        <f t="shared" si="11"/>
        <v>0</v>
      </c>
      <c r="V61" s="106" t="str">
        <f t="shared" si="12"/>
        <v>3_0</v>
      </c>
      <c r="W61" s="107">
        <v>1963</v>
      </c>
      <c r="X61" s="107"/>
      <c r="Y61" s="106">
        <v>3</v>
      </c>
      <c r="Z61" s="106">
        <v>0</v>
      </c>
      <c r="AA61" s="106">
        <f t="shared" si="13"/>
        <v>0</v>
      </c>
      <c r="AB61" s="106" t="str">
        <f t="shared" si="14"/>
        <v>3_0</v>
      </c>
      <c r="AC61" s="107">
        <v>2002</v>
      </c>
      <c r="AD61" s="49"/>
      <c r="AE61" s="106">
        <v>3</v>
      </c>
      <c r="AF61" s="106">
        <v>0</v>
      </c>
      <c r="AG61" s="172">
        <f t="shared" si="15"/>
        <v>0</v>
      </c>
      <c r="AH61" s="106" t="str">
        <f t="shared" si="16"/>
        <v>3_0</v>
      </c>
      <c r="AI61" s="107">
        <v>2142</v>
      </c>
      <c r="AJ61" s="49"/>
      <c r="AK61" s="106">
        <v>3</v>
      </c>
      <c r="AL61" s="106">
        <v>0</v>
      </c>
      <c r="AM61" s="172">
        <f t="shared" si="17"/>
        <v>0</v>
      </c>
      <c r="AN61" s="106" t="str">
        <f t="shared" si="18"/>
        <v>3_0</v>
      </c>
      <c r="AO61" s="107">
        <v>2228</v>
      </c>
      <c r="AP61" s="49"/>
      <c r="AQ61" s="106">
        <v>3</v>
      </c>
      <c r="AR61" s="106">
        <v>0</v>
      </c>
      <c r="AS61" s="172">
        <f t="shared" si="19"/>
        <v>0</v>
      </c>
      <c r="AT61" s="106" t="str">
        <f t="shared" si="20"/>
        <v>3_0</v>
      </c>
      <c r="AU61" s="107">
        <v>2317</v>
      </c>
      <c r="AV61" s="49"/>
      <c r="AW61" s="106">
        <v>3</v>
      </c>
      <c r="AX61" s="106">
        <v>0</v>
      </c>
      <c r="AY61" s="172">
        <f t="shared" si="0"/>
        <v>0</v>
      </c>
      <c r="AZ61" s="106" t="str">
        <f t="shared" si="1"/>
        <v>3_0</v>
      </c>
      <c r="BA61" s="107">
        <v>2317</v>
      </c>
      <c r="BB61" s="49"/>
      <c r="BC61" s="106">
        <v>3</v>
      </c>
      <c r="BD61" s="106">
        <v>0</v>
      </c>
      <c r="BE61" s="106">
        <f t="shared" si="21"/>
        <v>0</v>
      </c>
      <c r="BF61" s="106" t="str">
        <f t="shared" si="2"/>
        <v>3_0</v>
      </c>
      <c r="BG61" s="64">
        <f t="shared" si="3"/>
        <v>2317</v>
      </c>
      <c r="BH61" s="132">
        <f t="shared" si="4"/>
        <v>2317</v>
      </c>
      <c r="BI61" s="42">
        <f t="shared" si="22"/>
        <v>14.852564102564102</v>
      </c>
      <c r="BJ61" s="42"/>
      <c r="BK61" s="42"/>
      <c r="BL61" s="42"/>
      <c r="BM61" s="42"/>
      <c r="BN61" s="42"/>
      <c r="BO61" s="5"/>
      <c r="BP61" s="5"/>
      <c r="BQ61" s="5"/>
      <c r="BR61" s="5"/>
      <c r="BS61" s="5"/>
      <c r="BT61" s="5"/>
      <c r="BU61" s="6"/>
    </row>
    <row r="62" spans="1:73" x14ac:dyDescent="0.25">
      <c r="A62" s="106">
        <v>3</v>
      </c>
      <c r="B62" s="106">
        <v>1</v>
      </c>
      <c r="C62" s="106">
        <f t="shared" si="5"/>
        <v>1</v>
      </c>
      <c r="D62" s="106" t="str">
        <f t="shared" si="6"/>
        <v>3_1</v>
      </c>
      <c r="E62" s="107">
        <v>1901</v>
      </c>
      <c r="F62" s="106"/>
      <c r="G62" s="106">
        <v>3</v>
      </c>
      <c r="H62" s="106">
        <v>1</v>
      </c>
      <c r="I62" s="106">
        <f t="shared" si="7"/>
        <v>1</v>
      </c>
      <c r="J62" s="106" t="str">
        <f t="shared" si="8"/>
        <v>3_1</v>
      </c>
      <c r="K62" s="107">
        <v>1963</v>
      </c>
      <c r="L62" s="5"/>
      <c r="M62" s="106">
        <v>3</v>
      </c>
      <c r="N62" s="106">
        <v>1</v>
      </c>
      <c r="O62" s="106">
        <f t="shared" si="9"/>
        <v>1</v>
      </c>
      <c r="P62" s="106" t="str">
        <f t="shared" si="10"/>
        <v>3_1</v>
      </c>
      <c r="Q62" s="107">
        <v>2012</v>
      </c>
      <c r="R62" s="107"/>
      <c r="S62" s="106">
        <v>3</v>
      </c>
      <c r="T62" s="106">
        <v>1</v>
      </c>
      <c r="U62" s="106">
        <f t="shared" si="11"/>
        <v>1</v>
      </c>
      <c r="V62" s="106" t="str">
        <f t="shared" si="12"/>
        <v>3_1</v>
      </c>
      <c r="W62" s="107">
        <v>2012</v>
      </c>
      <c r="X62" s="107"/>
      <c r="Y62" s="106">
        <v>3</v>
      </c>
      <c r="Z62" s="106">
        <v>1</v>
      </c>
      <c r="AA62" s="106">
        <f t="shared" si="13"/>
        <v>1</v>
      </c>
      <c r="AB62" s="106" t="str">
        <f t="shared" si="14"/>
        <v>3_1</v>
      </c>
      <c r="AC62" s="107">
        <v>2052</v>
      </c>
      <c r="AD62" s="49"/>
      <c r="AE62" s="106">
        <v>3</v>
      </c>
      <c r="AF62" s="106">
        <v>1</v>
      </c>
      <c r="AG62" s="172">
        <f t="shared" si="15"/>
        <v>1</v>
      </c>
      <c r="AH62" s="106" t="str">
        <f t="shared" si="16"/>
        <v>3_1</v>
      </c>
      <c r="AI62" s="107">
        <v>2196</v>
      </c>
      <c r="AJ62" s="49"/>
      <c r="AK62" s="106">
        <v>3</v>
      </c>
      <c r="AL62" s="106">
        <v>1</v>
      </c>
      <c r="AM62" s="172">
        <f t="shared" si="17"/>
        <v>1</v>
      </c>
      <c r="AN62" s="106" t="str">
        <f t="shared" si="18"/>
        <v>3_1</v>
      </c>
      <c r="AO62" s="107">
        <v>2284</v>
      </c>
      <c r="AP62" s="49"/>
      <c r="AQ62" s="106">
        <v>3</v>
      </c>
      <c r="AR62" s="106">
        <v>1</v>
      </c>
      <c r="AS62" s="172">
        <f t="shared" si="19"/>
        <v>1</v>
      </c>
      <c r="AT62" s="106" t="str">
        <f t="shared" si="20"/>
        <v>3_1</v>
      </c>
      <c r="AU62" s="107">
        <v>2375</v>
      </c>
      <c r="AV62" s="49"/>
      <c r="AW62" s="106">
        <v>3</v>
      </c>
      <c r="AX62" s="106">
        <v>1</v>
      </c>
      <c r="AY62" s="172">
        <f t="shared" si="0"/>
        <v>1</v>
      </c>
      <c r="AZ62" s="106" t="str">
        <f t="shared" si="1"/>
        <v>3_1</v>
      </c>
      <c r="BA62" s="107">
        <v>2375</v>
      </c>
      <c r="BB62" s="49"/>
      <c r="BC62" s="106">
        <v>3</v>
      </c>
      <c r="BD62" s="106">
        <v>1</v>
      </c>
      <c r="BE62" s="106">
        <f t="shared" si="21"/>
        <v>1</v>
      </c>
      <c r="BF62" s="106" t="str">
        <f t="shared" si="2"/>
        <v>3_1</v>
      </c>
      <c r="BG62" s="64">
        <f t="shared" si="3"/>
        <v>2375</v>
      </c>
      <c r="BH62" s="132">
        <f t="shared" si="4"/>
        <v>2375</v>
      </c>
      <c r="BI62" s="42">
        <f t="shared" si="22"/>
        <v>15.224358974358974</v>
      </c>
      <c r="BJ62" s="42"/>
      <c r="BK62" s="42"/>
      <c r="BL62" s="42"/>
      <c r="BM62" s="42"/>
      <c r="BN62" s="42"/>
      <c r="BO62" s="5"/>
      <c r="BP62" s="5"/>
      <c r="BQ62" s="5"/>
      <c r="BR62" s="5"/>
      <c r="BS62" s="5"/>
      <c r="BT62" s="5"/>
      <c r="BU62" s="6"/>
    </row>
    <row r="63" spans="1:73" x14ac:dyDescent="0.25">
      <c r="A63" s="106">
        <v>3</v>
      </c>
      <c r="B63" s="106">
        <v>2</v>
      </c>
      <c r="C63" s="106">
        <f t="shared" si="5"/>
        <v>2</v>
      </c>
      <c r="D63" s="106" t="str">
        <f t="shared" si="6"/>
        <v>3_2</v>
      </c>
      <c r="E63" s="107">
        <v>1945</v>
      </c>
      <c r="F63" s="106"/>
      <c r="G63" s="106">
        <v>3</v>
      </c>
      <c r="H63" s="106">
        <v>2</v>
      </c>
      <c r="I63" s="106">
        <f t="shared" si="7"/>
        <v>2</v>
      </c>
      <c r="J63" s="106" t="str">
        <f t="shared" si="8"/>
        <v>3_2</v>
      </c>
      <c r="K63" s="107">
        <v>2008</v>
      </c>
      <c r="L63" s="5"/>
      <c r="M63" s="106">
        <v>3</v>
      </c>
      <c r="N63" s="106">
        <v>2</v>
      </c>
      <c r="O63" s="106">
        <f t="shared" si="9"/>
        <v>2</v>
      </c>
      <c r="P63" s="106" t="str">
        <f t="shared" si="10"/>
        <v>3_2</v>
      </c>
      <c r="Q63" s="107">
        <v>2058</v>
      </c>
      <c r="R63" s="107"/>
      <c r="S63" s="106">
        <v>3</v>
      </c>
      <c r="T63" s="106">
        <v>2</v>
      </c>
      <c r="U63" s="106">
        <f t="shared" si="11"/>
        <v>2</v>
      </c>
      <c r="V63" s="106" t="str">
        <f t="shared" si="12"/>
        <v>3_2</v>
      </c>
      <c r="W63" s="107">
        <v>2058</v>
      </c>
      <c r="X63" s="107"/>
      <c r="Y63" s="106">
        <v>3</v>
      </c>
      <c r="Z63" s="106">
        <v>2</v>
      </c>
      <c r="AA63" s="106">
        <f t="shared" si="13"/>
        <v>2</v>
      </c>
      <c r="AB63" s="106" t="str">
        <f t="shared" si="14"/>
        <v>3_2</v>
      </c>
      <c r="AC63" s="107">
        <v>2099</v>
      </c>
      <c r="AD63" s="49"/>
      <c r="AE63" s="106">
        <v>3</v>
      </c>
      <c r="AF63" s="106">
        <v>2</v>
      </c>
      <c r="AG63" s="172">
        <f t="shared" si="15"/>
        <v>2</v>
      </c>
      <c r="AH63" s="106" t="str">
        <f t="shared" si="16"/>
        <v>3_2</v>
      </c>
      <c r="AI63" s="107">
        <v>2246</v>
      </c>
      <c r="AJ63" s="49"/>
      <c r="AK63" s="106">
        <v>3</v>
      </c>
      <c r="AL63" s="106">
        <v>2</v>
      </c>
      <c r="AM63" s="172">
        <f t="shared" si="17"/>
        <v>2</v>
      </c>
      <c r="AN63" s="106" t="str">
        <f t="shared" si="18"/>
        <v>3_2</v>
      </c>
      <c r="AO63" s="107">
        <v>2336</v>
      </c>
      <c r="AP63" s="49"/>
      <c r="AQ63" s="106">
        <v>3</v>
      </c>
      <c r="AR63" s="106">
        <v>2</v>
      </c>
      <c r="AS63" s="172">
        <f t="shared" si="19"/>
        <v>2</v>
      </c>
      <c r="AT63" s="106" t="str">
        <f t="shared" si="20"/>
        <v>3_2</v>
      </c>
      <c r="AU63" s="107">
        <v>2429</v>
      </c>
      <c r="AV63" s="49"/>
      <c r="AW63" s="106">
        <v>3</v>
      </c>
      <c r="AX63" s="106">
        <v>2</v>
      </c>
      <c r="AY63" s="172">
        <f t="shared" si="0"/>
        <v>2</v>
      </c>
      <c r="AZ63" s="106" t="str">
        <f t="shared" si="1"/>
        <v>3_2</v>
      </c>
      <c r="BA63" s="107">
        <v>2429</v>
      </c>
      <c r="BB63" s="49"/>
      <c r="BC63" s="106">
        <v>3</v>
      </c>
      <c r="BD63" s="106">
        <v>2</v>
      </c>
      <c r="BE63" s="106">
        <f t="shared" si="21"/>
        <v>2</v>
      </c>
      <c r="BF63" s="106" t="str">
        <f t="shared" si="2"/>
        <v>3_2</v>
      </c>
      <c r="BG63" s="64">
        <f t="shared" si="3"/>
        <v>2429</v>
      </c>
      <c r="BH63" s="132">
        <f t="shared" si="4"/>
        <v>2429</v>
      </c>
      <c r="BI63" s="42">
        <f t="shared" si="22"/>
        <v>15.570512820512821</v>
      </c>
      <c r="BJ63" s="42"/>
      <c r="BK63" s="42"/>
      <c r="BL63" s="42"/>
      <c r="BM63" s="42"/>
      <c r="BN63" s="42"/>
      <c r="BO63" s="5"/>
      <c r="BP63" s="5"/>
      <c r="BQ63" s="5"/>
      <c r="BR63" s="5"/>
      <c r="BS63" s="5"/>
      <c r="BT63" s="5"/>
      <c r="BU63" s="6"/>
    </row>
    <row r="64" spans="1:73" x14ac:dyDescent="0.25">
      <c r="A64" s="106">
        <v>3</v>
      </c>
      <c r="B64" s="106">
        <v>3</v>
      </c>
      <c r="C64" s="106">
        <f t="shared" si="5"/>
        <v>3</v>
      </c>
      <c r="D64" s="106" t="str">
        <f t="shared" si="6"/>
        <v>3_3</v>
      </c>
      <c r="E64" s="107">
        <v>1989</v>
      </c>
      <c r="F64" s="106"/>
      <c r="G64" s="106">
        <v>3</v>
      </c>
      <c r="H64" s="106">
        <v>3</v>
      </c>
      <c r="I64" s="106">
        <f t="shared" si="7"/>
        <v>3</v>
      </c>
      <c r="J64" s="106" t="str">
        <f t="shared" si="8"/>
        <v>3_3</v>
      </c>
      <c r="K64" s="107">
        <v>2054</v>
      </c>
      <c r="L64" s="5"/>
      <c r="M64" s="106">
        <v>3</v>
      </c>
      <c r="N64" s="106">
        <v>3</v>
      </c>
      <c r="O64" s="106">
        <f t="shared" si="9"/>
        <v>3</v>
      </c>
      <c r="P64" s="106" t="str">
        <f t="shared" si="10"/>
        <v>3_3</v>
      </c>
      <c r="Q64" s="107">
        <v>2105</v>
      </c>
      <c r="R64" s="107"/>
      <c r="S64" s="106">
        <v>3</v>
      </c>
      <c r="T64" s="106">
        <v>3</v>
      </c>
      <c r="U64" s="106">
        <f t="shared" si="11"/>
        <v>3</v>
      </c>
      <c r="V64" s="106" t="str">
        <f t="shared" si="12"/>
        <v>3_3</v>
      </c>
      <c r="W64" s="107">
        <v>2105</v>
      </c>
      <c r="X64" s="107"/>
      <c r="Y64" s="106">
        <v>3</v>
      </c>
      <c r="Z64" s="106">
        <v>3</v>
      </c>
      <c r="AA64" s="106">
        <f t="shared" si="13"/>
        <v>3</v>
      </c>
      <c r="AB64" s="106" t="str">
        <f t="shared" si="14"/>
        <v>3_3</v>
      </c>
      <c r="AC64" s="107">
        <v>2147</v>
      </c>
      <c r="AD64" s="49"/>
      <c r="AE64" s="106">
        <v>3</v>
      </c>
      <c r="AF64" s="106">
        <v>3</v>
      </c>
      <c r="AG64" s="172">
        <f t="shared" si="15"/>
        <v>3</v>
      </c>
      <c r="AH64" s="106" t="str">
        <f t="shared" si="16"/>
        <v>3_3</v>
      </c>
      <c r="AI64" s="107">
        <v>2297</v>
      </c>
      <c r="AJ64" s="49"/>
      <c r="AK64" s="106">
        <v>3</v>
      </c>
      <c r="AL64" s="106">
        <v>3</v>
      </c>
      <c r="AM64" s="172">
        <f t="shared" si="17"/>
        <v>3</v>
      </c>
      <c r="AN64" s="106" t="str">
        <f t="shared" si="18"/>
        <v>3_3</v>
      </c>
      <c r="AO64" s="107">
        <v>2389</v>
      </c>
      <c r="AP64" s="49"/>
      <c r="AQ64" s="106">
        <v>3</v>
      </c>
      <c r="AR64" s="106">
        <v>3</v>
      </c>
      <c r="AS64" s="172">
        <f t="shared" si="19"/>
        <v>3</v>
      </c>
      <c r="AT64" s="106" t="str">
        <f t="shared" si="20"/>
        <v>3_3</v>
      </c>
      <c r="AU64" s="107">
        <v>2485</v>
      </c>
      <c r="AV64" s="49"/>
      <c r="AW64" s="106">
        <v>3</v>
      </c>
      <c r="AX64" s="106">
        <v>3</v>
      </c>
      <c r="AY64" s="172">
        <f t="shared" si="0"/>
        <v>3</v>
      </c>
      <c r="AZ64" s="106" t="str">
        <f t="shared" si="1"/>
        <v>3_3</v>
      </c>
      <c r="BA64" s="107">
        <v>2485</v>
      </c>
      <c r="BB64" s="49"/>
      <c r="BC64" s="106">
        <v>3</v>
      </c>
      <c r="BD64" s="106">
        <v>3</v>
      </c>
      <c r="BE64" s="106">
        <f t="shared" si="21"/>
        <v>3</v>
      </c>
      <c r="BF64" s="106" t="str">
        <f t="shared" si="2"/>
        <v>3_3</v>
      </c>
      <c r="BG64" s="64">
        <f t="shared" si="3"/>
        <v>2485</v>
      </c>
      <c r="BH64" s="132">
        <f t="shared" si="4"/>
        <v>2485</v>
      </c>
      <c r="BI64" s="42">
        <f t="shared" si="22"/>
        <v>15.929487179487179</v>
      </c>
      <c r="BJ64" s="42"/>
      <c r="BK64" s="42"/>
      <c r="BL64" s="42"/>
      <c r="BM64" s="42"/>
      <c r="BN64" s="42"/>
      <c r="BO64" s="5"/>
      <c r="BP64" s="5"/>
      <c r="BQ64" s="5"/>
      <c r="BR64" s="5"/>
      <c r="BS64" s="5"/>
      <c r="BT64" s="5"/>
      <c r="BU64" s="6"/>
    </row>
    <row r="65" spans="1:73" x14ac:dyDescent="0.25">
      <c r="A65" s="106">
        <v>3</v>
      </c>
      <c r="B65" s="106">
        <v>4</v>
      </c>
      <c r="C65" s="106">
        <f t="shared" si="5"/>
        <v>4</v>
      </c>
      <c r="D65" s="106" t="str">
        <f t="shared" si="6"/>
        <v>3_4</v>
      </c>
      <c r="E65" s="107">
        <v>2038</v>
      </c>
      <c r="F65" s="106"/>
      <c r="G65" s="106">
        <v>3</v>
      </c>
      <c r="H65" s="106">
        <v>4</v>
      </c>
      <c r="I65" s="106">
        <f t="shared" si="7"/>
        <v>4</v>
      </c>
      <c r="J65" s="106" t="str">
        <f t="shared" si="8"/>
        <v>3_4</v>
      </c>
      <c r="K65" s="107">
        <v>2104</v>
      </c>
      <c r="L65" s="5"/>
      <c r="M65" s="106">
        <v>3</v>
      </c>
      <c r="N65" s="106">
        <v>4</v>
      </c>
      <c r="O65" s="106">
        <f t="shared" si="9"/>
        <v>4</v>
      </c>
      <c r="P65" s="106" t="str">
        <f t="shared" si="10"/>
        <v>3_4</v>
      </c>
      <c r="Q65" s="107">
        <v>2157</v>
      </c>
      <c r="R65" s="107"/>
      <c r="S65" s="106">
        <v>3</v>
      </c>
      <c r="T65" s="106">
        <v>4</v>
      </c>
      <c r="U65" s="106">
        <f t="shared" si="11"/>
        <v>4</v>
      </c>
      <c r="V65" s="106" t="str">
        <f t="shared" si="12"/>
        <v>3_4</v>
      </c>
      <c r="W65" s="107">
        <v>2157</v>
      </c>
      <c r="X65" s="107"/>
      <c r="Y65" s="106">
        <v>3</v>
      </c>
      <c r="Z65" s="106">
        <v>4</v>
      </c>
      <c r="AA65" s="106">
        <f t="shared" si="13"/>
        <v>4</v>
      </c>
      <c r="AB65" s="106" t="str">
        <f t="shared" si="14"/>
        <v>3_4</v>
      </c>
      <c r="AC65" s="107">
        <v>2200</v>
      </c>
      <c r="AD65" s="49"/>
      <c r="AE65" s="106">
        <v>3</v>
      </c>
      <c r="AF65" s="106">
        <v>4</v>
      </c>
      <c r="AG65" s="172">
        <f t="shared" si="15"/>
        <v>4</v>
      </c>
      <c r="AH65" s="106" t="str">
        <f t="shared" si="16"/>
        <v>3_4</v>
      </c>
      <c r="AI65" s="107">
        <v>2354</v>
      </c>
      <c r="AJ65" s="49"/>
      <c r="AK65" s="106">
        <v>3</v>
      </c>
      <c r="AL65" s="106">
        <v>4</v>
      </c>
      <c r="AM65" s="172">
        <f t="shared" si="17"/>
        <v>4</v>
      </c>
      <c r="AN65" s="106" t="str">
        <f t="shared" si="18"/>
        <v>3_4</v>
      </c>
      <c r="AO65" s="107">
        <v>2448</v>
      </c>
      <c r="AP65" s="49"/>
      <c r="AQ65" s="106">
        <v>3</v>
      </c>
      <c r="AR65" s="106">
        <v>4</v>
      </c>
      <c r="AS65" s="172">
        <f t="shared" si="19"/>
        <v>4</v>
      </c>
      <c r="AT65" s="106" t="str">
        <f t="shared" si="20"/>
        <v>3_4</v>
      </c>
      <c r="AU65" s="107">
        <v>2546</v>
      </c>
      <c r="AV65" s="49"/>
      <c r="AW65" s="106">
        <v>3</v>
      </c>
      <c r="AX65" s="106">
        <v>4</v>
      </c>
      <c r="AY65" s="172">
        <f t="shared" si="0"/>
        <v>4</v>
      </c>
      <c r="AZ65" s="106" t="str">
        <f t="shared" si="1"/>
        <v>3_4</v>
      </c>
      <c r="BA65" s="107">
        <v>2546</v>
      </c>
      <c r="BB65" s="49"/>
      <c r="BC65" s="106">
        <v>3</v>
      </c>
      <c r="BD65" s="106">
        <v>4</v>
      </c>
      <c r="BE65" s="106">
        <f t="shared" si="21"/>
        <v>4</v>
      </c>
      <c r="BF65" s="106" t="str">
        <f t="shared" si="2"/>
        <v>3_4</v>
      </c>
      <c r="BG65" s="64">
        <f t="shared" si="3"/>
        <v>2546</v>
      </c>
      <c r="BH65" s="132">
        <f t="shared" si="4"/>
        <v>2546</v>
      </c>
      <c r="BI65" s="42">
        <f t="shared" si="22"/>
        <v>16.320512820512821</v>
      </c>
      <c r="BJ65" s="42"/>
      <c r="BK65" s="42"/>
      <c r="BL65" s="42"/>
      <c r="BM65" s="42"/>
      <c r="BN65" s="42"/>
      <c r="BO65" s="5"/>
      <c r="BP65" s="5"/>
      <c r="BQ65" s="5"/>
      <c r="BR65" s="5"/>
      <c r="BS65" s="5"/>
      <c r="BT65" s="5"/>
      <c r="BU65" s="6"/>
    </row>
    <row r="66" spans="1:73" x14ac:dyDescent="0.25">
      <c r="A66" s="106">
        <v>3</v>
      </c>
      <c r="B66" s="106">
        <v>5</v>
      </c>
      <c r="C66" s="106">
        <f t="shared" si="5"/>
        <v>5</v>
      </c>
      <c r="D66" s="106" t="str">
        <f t="shared" si="6"/>
        <v>3_5</v>
      </c>
      <c r="E66" s="107">
        <v>2089</v>
      </c>
      <c r="F66" s="106"/>
      <c r="G66" s="106">
        <v>3</v>
      </c>
      <c r="H66" s="106">
        <v>5</v>
      </c>
      <c r="I66" s="106">
        <f t="shared" si="7"/>
        <v>5</v>
      </c>
      <c r="J66" s="106" t="str">
        <f t="shared" si="8"/>
        <v>3_5</v>
      </c>
      <c r="K66" s="107">
        <v>2157</v>
      </c>
      <c r="L66" s="5"/>
      <c r="M66" s="106">
        <v>3</v>
      </c>
      <c r="N66" s="106">
        <v>5</v>
      </c>
      <c r="O66" s="106">
        <f t="shared" si="9"/>
        <v>5</v>
      </c>
      <c r="P66" s="106" t="str">
        <f t="shared" si="10"/>
        <v>3_5</v>
      </c>
      <c r="Q66" s="107">
        <v>2211</v>
      </c>
      <c r="R66" s="107"/>
      <c r="S66" s="106">
        <v>3</v>
      </c>
      <c r="T66" s="106">
        <v>5</v>
      </c>
      <c r="U66" s="106">
        <f t="shared" si="11"/>
        <v>5</v>
      </c>
      <c r="V66" s="106" t="str">
        <f t="shared" si="12"/>
        <v>3_5</v>
      </c>
      <c r="W66" s="107">
        <v>2211</v>
      </c>
      <c r="X66" s="107"/>
      <c r="Y66" s="106">
        <v>3</v>
      </c>
      <c r="Z66" s="106">
        <v>5</v>
      </c>
      <c r="AA66" s="106">
        <f t="shared" si="13"/>
        <v>5</v>
      </c>
      <c r="AB66" s="106" t="str">
        <f t="shared" si="14"/>
        <v>3_5</v>
      </c>
      <c r="AC66" s="107">
        <v>2255</v>
      </c>
      <c r="AD66" s="49"/>
      <c r="AE66" s="106">
        <v>3</v>
      </c>
      <c r="AF66" s="106">
        <v>5</v>
      </c>
      <c r="AG66" s="172">
        <f t="shared" si="15"/>
        <v>5</v>
      </c>
      <c r="AH66" s="106" t="str">
        <f t="shared" si="16"/>
        <v>3_5</v>
      </c>
      <c r="AI66" s="107">
        <v>2413</v>
      </c>
      <c r="AJ66" s="49"/>
      <c r="AK66" s="106">
        <v>3</v>
      </c>
      <c r="AL66" s="106">
        <v>5</v>
      </c>
      <c r="AM66" s="172">
        <f t="shared" si="17"/>
        <v>5</v>
      </c>
      <c r="AN66" s="106" t="str">
        <f t="shared" si="18"/>
        <v>3_5</v>
      </c>
      <c r="AO66" s="107">
        <v>2510</v>
      </c>
      <c r="AP66" s="49"/>
      <c r="AQ66" s="106">
        <v>3</v>
      </c>
      <c r="AR66" s="106">
        <v>5</v>
      </c>
      <c r="AS66" s="172">
        <f t="shared" si="19"/>
        <v>5</v>
      </c>
      <c r="AT66" s="106" t="str">
        <f t="shared" si="20"/>
        <v>3_5</v>
      </c>
      <c r="AU66" s="107">
        <v>2610</v>
      </c>
      <c r="AV66" s="49"/>
      <c r="AW66" s="106">
        <v>3</v>
      </c>
      <c r="AX66" s="106">
        <v>5</v>
      </c>
      <c r="AY66" s="172">
        <f t="shared" si="0"/>
        <v>5</v>
      </c>
      <c r="AZ66" s="106" t="str">
        <f t="shared" si="1"/>
        <v>3_5</v>
      </c>
      <c r="BA66" s="107">
        <v>2610</v>
      </c>
      <c r="BB66" s="49"/>
      <c r="BC66" s="106">
        <v>3</v>
      </c>
      <c r="BD66" s="106">
        <v>5</v>
      </c>
      <c r="BE66" s="106">
        <f t="shared" si="21"/>
        <v>5</v>
      </c>
      <c r="BF66" s="106" t="str">
        <f t="shared" si="2"/>
        <v>3_5</v>
      </c>
      <c r="BG66" s="64">
        <f t="shared" si="3"/>
        <v>2610</v>
      </c>
      <c r="BH66" s="132">
        <f t="shared" si="4"/>
        <v>2610</v>
      </c>
      <c r="BI66" s="42">
        <f t="shared" si="22"/>
        <v>16.73076923076923</v>
      </c>
      <c r="BJ66" s="42"/>
      <c r="BK66" s="42"/>
      <c r="BL66" s="42"/>
      <c r="BM66" s="42"/>
      <c r="BN66" s="42"/>
      <c r="BO66" s="5"/>
      <c r="BP66" s="5"/>
      <c r="BQ66" s="5"/>
      <c r="BR66" s="5"/>
      <c r="BS66" s="5"/>
      <c r="BT66" s="5"/>
      <c r="BU66" s="6"/>
    </row>
    <row r="67" spans="1:73" x14ac:dyDescent="0.25">
      <c r="A67" s="106">
        <v>3</v>
      </c>
      <c r="B67" s="106">
        <v>6</v>
      </c>
      <c r="C67" s="106">
        <f t="shared" si="5"/>
        <v>6</v>
      </c>
      <c r="D67" s="106" t="str">
        <f t="shared" si="6"/>
        <v>3_6</v>
      </c>
      <c r="E67" s="107">
        <v>2138</v>
      </c>
      <c r="F67" s="106"/>
      <c r="G67" s="106">
        <v>3</v>
      </c>
      <c r="H67" s="106">
        <v>6</v>
      </c>
      <c r="I67" s="106">
        <f t="shared" si="7"/>
        <v>6</v>
      </c>
      <c r="J67" s="106" t="str">
        <f t="shared" si="8"/>
        <v>3_6</v>
      </c>
      <c r="K67" s="107">
        <v>2207</v>
      </c>
      <c r="L67" s="5"/>
      <c r="M67" s="106">
        <v>3</v>
      </c>
      <c r="N67" s="106">
        <v>6</v>
      </c>
      <c r="O67" s="106">
        <f t="shared" si="9"/>
        <v>6</v>
      </c>
      <c r="P67" s="106" t="str">
        <f t="shared" si="10"/>
        <v>3_6</v>
      </c>
      <c r="Q67" s="107">
        <v>2262</v>
      </c>
      <c r="R67" s="107"/>
      <c r="S67" s="106">
        <v>3</v>
      </c>
      <c r="T67" s="106">
        <v>6</v>
      </c>
      <c r="U67" s="106">
        <f t="shared" si="11"/>
        <v>6</v>
      </c>
      <c r="V67" s="106" t="str">
        <f t="shared" si="12"/>
        <v>3_6</v>
      </c>
      <c r="W67" s="107">
        <v>2262</v>
      </c>
      <c r="X67" s="107"/>
      <c r="Y67" s="106">
        <v>3</v>
      </c>
      <c r="Z67" s="106">
        <v>6</v>
      </c>
      <c r="AA67" s="106">
        <f t="shared" si="13"/>
        <v>6</v>
      </c>
      <c r="AB67" s="106" t="str">
        <f t="shared" si="14"/>
        <v>3_6</v>
      </c>
      <c r="AC67" s="107">
        <v>2307</v>
      </c>
      <c r="AD67" s="49"/>
      <c r="AE67" s="106">
        <v>3</v>
      </c>
      <c r="AF67" s="106">
        <v>6</v>
      </c>
      <c r="AG67" s="172">
        <f t="shared" si="15"/>
        <v>6</v>
      </c>
      <c r="AH67" s="106" t="str">
        <f t="shared" si="16"/>
        <v>3_6</v>
      </c>
      <c r="AI67" s="107">
        <v>2468</v>
      </c>
      <c r="AJ67" s="49"/>
      <c r="AK67" s="106">
        <v>3</v>
      </c>
      <c r="AL67" s="106">
        <v>6</v>
      </c>
      <c r="AM67" s="172">
        <f t="shared" si="17"/>
        <v>6</v>
      </c>
      <c r="AN67" s="106" t="str">
        <f t="shared" si="18"/>
        <v>3_6</v>
      </c>
      <c r="AO67" s="107">
        <v>2567</v>
      </c>
      <c r="AP67" s="49"/>
      <c r="AQ67" s="106">
        <v>3</v>
      </c>
      <c r="AR67" s="106">
        <v>6</v>
      </c>
      <c r="AS67" s="172">
        <f t="shared" si="19"/>
        <v>6</v>
      </c>
      <c r="AT67" s="106" t="str">
        <f t="shared" si="20"/>
        <v>3_6</v>
      </c>
      <c r="AU67" s="107">
        <v>2670</v>
      </c>
      <c r="AV67" s="49"/>
      <c r="AW67" s="106">
        <v>3</v>
      </c>
      <c r="AX67" s="106">
        <v>6</v>
      </c>
      <c r="AY67" s="172">
        <f t="shared" si="0"/>
        <v>6</v>
      </c>
      <c r="AZ67" s="106" t="str">
        <f t="shared" si="1"/>
        <v>3_6</v>
      </c>
      <c r="BA67" s="107">
        <v>2670</v>
      </c>
      <c r="BB67" s="49"/>
      <c r="BC67" s="106">
        <v>3</v>
      </c>
      <c r="BD67" s="106">
        <v>6</v>
      </c>
      <c r="BE67" s="106">
        <f t="shared" si="21"/>
        <v>6</v>
      </c>
      <c r="BF67" s="106" t="str">
        <f t="shared" si="2"/>
        <v>3_6</v>
      </c>
      <c r="BG67" s="64">
        <f t="shared" si="3"/>
        <v>2670</v>
      </c>
      <c r="BH67" s="132">
        <f t="shared" si="4"/>
        <v>2670</v>
      </c>
      <c r="BI67" s="42">
        <f t="shared" si="22"/>
        <v>17.115384615384617</v>
      </c>
      <c r="BJ67" s="42"/>
      <c r="BK67" s="42"/>
      <c r="BL67" s="42"/>
      <c r="BM67" s="42"/>
      <c r="BN67" s="42"/>
      <c r="BO67" s="5"/>
      <c r="BP67" s="5"/>
      <c r="BQ67" s="5"/>
      <c r="BR67" s="5"/>
      <c r="BS67" s="5"/>
      <c r="BT67" s="5"/>
      <c r="BU67" s="6"/>
    </row>
    <row r="68" spans="1:73" x14ac:dyDescent="0.25">
      <c r="A68" s="106">
        <v>3</v>
      </c>
      <c r="B68" s="106">
        <v>7</v>
      </c>
      <c r="C68" s="106">
        <f t="shared" si="5"/>
        <v>7</v>
      </c>
      <c r="D68" s="106" t="str">
        <f t="shared" si="6"/>
        <v>3_7</v>
      </c>
      <c r="E68" s="107">
        <v>2191</v>
      </c>
      <c r="F68" s="106"/>
      <c r="G68" s="106">
        <v>3</v>
      </c>
      <c r="H68" s="106">
        <v>7</v>
      </c>
      <c r="I68" s="106">
        <f t="shared" si="7"/>
        <v>7</v>
      </c>
      <c r="J68" s="106" t="str">
        <f t="shared" si="8"/>
        <v>3_7</v>
      </c>
      <c r="K68" s="107">
        <v>2262</v>
      </c>
      <c r="L68" s="5"/>
      <c r="M68" s="106">
        <v>3</v>
      </c>
      <c r="N68" s="106">
        <v>7</v>
      </c>
      <c r="O68" s="106">
        <f t="shared" si="9"/>
        <v>7</v>
      </c>
      <c r="P68" s="106" t="str">
        <f t="shared" si="10"/>
        <v>3_7</v>
      </c>
      <c r="Q68" s="107">
        <v>2319</v>
      </c>
      <c r="R68" s="107"/>
      <c r="S68" s="106">
        <v>3</v>
      </c>
      <c r="T68" s="106">
        <v>7</v>
      </c>
      <c r="U68" s="106">
        <f t="shared" si="11"/>
        <v>7</v>
      </c>
      <c r="V68" s="106" t="str">
        <f t="shared" si="12"/>
        <v>3_7</v>
      </c>
      <c r="W68" s="107">
        <v>2319</v>
      </c>
      <c r="X68" s="107"/>
      <c r="Y68" s="106">
        <v>3</v>
      </c>
      <c r="Z68" s="106">
        <v>7</v>
      </c>
      <c r="AA68" s="106">
        <f t="shared" si="13"/>
        <v>7</v>
      </c>
      <c r="AB68" s="106" t="str">
        <f t="shared" si="14"/>
        <v>3_7</v>
      </c>
      <c r="AC68" s="107">
        <v>2365</v>
      </c>
      <c r="AD68" s="49"/>
      <c r="AE68" s="106">
        <v>3</v>
      </c>
      <c r="AF68" s="106">
        <v>7</v>
      </c>
      <c r="AG68" s="172">
        <f t="shared" si="15"/>
        <v>7</v>
      </c>
      <c r="AH68" s="106" t="str">
        <f t="shared" si="16"/>
        <v>3_7</v>
      </c>
      <c r="AI68" s="107">
        <v>2531</v>
      </c>
      <c r="AJ68" s="49"/>
      <c r="AK68" s="106">
        <v>3</v>
      </c>
      <c r="AL68" s="106">
        <v>7</v>
      </c>
      <c r="AM68" s="172">
        <f t="shared" si="17"/>
        <v>7</v>
      </c>
      <c r="AN68" s="106" t="str">
        <f t="shared" si="18"/>
        <v>3_7</v>
      </c>
      <c r="AO68" s="107">
        <v>2632</v>
      </c>
      <c r="AP68" s="49"/>
      <c r="AQ68" s="106">
        <v>3</v>
      </c>
      <c r="AR68" s="106">
        <v>7</v>
      </c>
      <c r="AS68" s="172">
        <f t="shared" si="19"/>
        <v>7</v>
      </c>
      <c r="AT68" s="106" t="str">
        <f t="shared" si="20"/>
        <v>3_7</v>
      </c>
      <c r="AU68" s="107">
        <v>2737</v>
      </c>
      <c r="AV68" s="49"/>
      <c r="AW68" s="106">
        <v>3</v>
      </c>
      <c r="AX68" s="106">
        <v>7</v>
      </c>
      <c r="AY68" s="172">
        <f t="shared" si="0"/>
        <v>7</v>
      </c>
      <c r="AZ68" s="106" t="str">
        <f t="shared" si="1"/>
        <v>3_7</v>
      </c>
      <c r="BA68" s="107">
        <v>2737</v>
      </c>
      <c r="BB68" s="49"/>
      <c r="BC68" s="106">
        <v>3</v>
      </c>
      <c r="BD68" s="106">
        <v>7</v>
      </c>
      <c r="BE68" s="106">
        <f t="shared" si="21"/>
        <v>7</v>
      </c>
      <c r="BF68" s="106" t="str">
        <f t="shared" si="2"/>
        <v>3_7</v>
      </c>
      <c r="BG68" s="64">
        <f t="shared" si="3"/>
        <v>2737</v>
      </c>
      <c r="BH68" s="132">
        <f t="shared" si="4"/>
        <v>2737</v>
      </c>
      <c r="BI68" s="42">
        <f t="shared" si="22"/>
        <v>17.544871794871796</v>
      </c>
      <c r="BJ68" s="42"/>
      <c r="BK68" s="42"/>
      <c r="BL68" s="42"/>
      <c r="BM68" s="42"/>
      <c r="BN68" s="42"/>
      <c r="BO68" s="5"/>
      <c r="BP68" s="5"/>
      <c r="BQ68" s="5"/>
      <c r="BR68" s="5"/>
      <c r="BS68" s="5"/>
      <c r="BT68" s="5"/>
      <c r="BU68" s="6"/>
    </row>
    <row r="69" spans="1:73" x14ac:dyDescent="0.25">
      <c r="A69" s="106">
        <v>3</v>
      </c>
      <c r="B69" s="106">
        <v>8</v>
      </c>
      <c r="C69" s="106">
        <f t="shared" si="5"/>
        <v>8</v>
      </c>
      <c r="D69" s="106" t="str">
        <f t="shared" si="6"/>
        <v>3_8</v>
      </c>
      <c r="E69" s="107">
        <v>2264</v>
      </c>
      <c r="F69" s="106"/>
      <c r="G69" s="106">
        <v>3</v>
      </c>
      <c r="H69" s="106">
        <v>8</v>
      </c>
      <c r="I69" s="106">
        <f t="shared" si="7"/>
        <v>8</v>
      </c>
      <c r="J69" s="106" t="str">
        <f t="shared" si="8"/>
        <v>3_8</v>
      </c>
      <c r="K69" s="107">
        <v>2338</v>
      </c>
      <c r="L69" s="5"/>
      <c r="M69" s="106">
        <v>3</v>
      </c>
      <c r="N69" s="106">
        <v>8</v>
      </c>
      <c r="O69" s="106">
        <f t="shared" si="9"/>
        <v>8</v>
      </c>
      <c r="P69" s="106" t="str">
        <f t="shared" si="10"/>
        <v>3_8</v>
      </c>
      <c r="Q69" s="107">
        <v>2396</v>
      </c>
      <c r="R69" s="107"/>
      <c r="S69" s="106">
        <v>3</v>
      </c>
      <c r="T69" s="106">
        <v>8</v>
      </c>
      <c r="U69" s="106">
        <f t="shared" si="11"/>
        <v>8</v>
      </c>
      <c r="V69" s="106" t="str">
        <f t="shared" si="12"/>
        <v>3_8</v>
      </c>
      <c r="W69" s="107">
        <v>2396</v>
      </c>
      <c r="X69" s="107"/>
      <c r="Y69" s="106">
        <v>3</v>
      </c>
      <c r="Z69" s="106">
        <v>8</v>
      </c>
      <c r="AA69" s="106">
        <f t="shared" si="13"/>
        <v>8</v>
      </c>
      <c r="AB69" s="106" t="str">
        <f t="shared" si="14"/>
        <v>3_8</v>
      </c>
      <c r="AC69" s="107">
        <v>2444</v>
      </c>
      <c r="AD69" s="49"/>
      <c r="AE69" s="106">
        <v>3</v>
      </c>
      <c r="AF69" s="106">
        <v>8</v>
      </c>
      <c r="AG69" s="172">
        <f t="shared" si="15"/>
        <v>8</v>
      </c>
      <c r="AH69" s="106" t="str">
        <f t="shared" si="16"/>
        <v>3_8</v>
      </c>
      <c r="AI69" s="107">
        <v>2615</v>
      </c>
      <c r="AJ69" s="49"/>
      <c r="AK69" s="106">
        <v>3</v>
      </c>
      <c r="AL69" s="106">
        <v>8</v>
      </c>
      <c r="AM69" s="172">
        <f t="shared" si="17"/>
        <v>8</v>
      </c>
      <c r="AN69" s="106" t="str">
        <f t="shared" si="18"/>
        <v>3_8</v>
      </c>
      <c r="AO69" s="107">
        <v>2720</v>
      </c>
      <c r="AP69" s="49"/>
      <c r="AQ69" s="106">
        <v>3</v>
      </c>
      <c r="AR69" s="106">
        <v>8</v>
      </c>
      <c r="AS69" s="172">
        <f t="shared" si="19"/>
        <v>8</v>
      </c>
      <c r="AT69" s="106" t="str">
        <f t="shared" si="20"/>
        <v>3_8</v>
      </c>
      <c r="AU69" s="107">
        <v>2829</v>
      </c>
      <c r="AV69" s="49"/>
      <c r="AW69" s="106">
        <v>3</v>
      </c>
      <c r="AX69" s="106">
        <v>8</v>
      </c>
      <c r="AY69" s="172">
        <f t="shared" si="0"/>
        <v>8</v>
      </c>
      <c r="AZ69" s="106" t="str">
        <f t="shared" si="1"/>
        <v>3_8</v>
      </c>
      <c r="BA69" s="107">
        <v>2829</v>
      </c>
      <c r="BB69" s="49"/>
      <c r="BC69" s="106">
        <v>3</v>
      </c>
      <c r="BD69" s="106">
        <v>8</v>
      </c>
      <c r="BE69" s="106">
        <f t="shared" si="21"/>
        <v>8</v>
      </c>
      <c r="BF69" s="106" t="str">
        <f t="shared" si="2"/>
        <v>3_8</v>
      </c>
      <c r="BG69" s="64">
        <f t="shared" si="3"/>
        <v>2829</v>
      </c>
      <c r="BH69" s="132">
        <f t="shared" si="4"/>
        <v>2829</v>
      </c>
      <c r="BI69" s="42">
        <f t="shared" si="22"/>
        <v>18.134615384615383</v>
      </c>
      <c r="BJ69" s="42"/>
      <c r="BK69" s="42"/>
      <c r="BL69" s="42"/>
      <c r="BM69" s="42"/>
      <c r="BN69" s="42"/>
      <c r="BO69" s="5"/>
      <c r="BP69" s="5"/>
      <c r="BQ69" s="5"/>
      <c r="BR69" s="5"/>
      <c r="BS69" s="5"/>
      <c r="BT69" s="5"/>
      <c r="BU69" s="6"/>
    </row>
    <row r="70" spans="1:73" x14ac:dyDescent="0.25">
      <c r="A70" s="106">
        <v>3</v>
      </c>
      <c r="B70" s="106">
        <v>9</v>
      </c>
      <c r="C70" s="106">
        <f t="shared" si="5"/>
        <v>9</v>
      </c>
      <c r="D70" s="106" t="str">
        <f t="shared" si="6"/>
        <v>3_9</v>
      </c>
      <c r="E70" s="107">
        <v>2327</v>
      </c>
      <c r="F70" s="106"/>
      <c r="G70" s="106">
        <v>3</v>
      </c>
      <c r="H70" s="106">
        <v>9</v>
      </c>
      <c r="I70" s="106">
        <f t="shared" si="7"/>
        <v>9</v>
      </c>
      <c r="J70" s="106" t="str">
        <f t="shared" si="8"/>
        <v>3_9</v>
      </c>
      <c r="K70" s="107">
        <v>2403</v>
      </c>
      <c r="L70" s="5"/>
      <c r="M70" s="106">
        <v>3</v>
      </c>
      <c r="N70" s="106">
        <v>9</v>
      </c>
      <c r="O70" s="106">
        <f t="shared" si="9"/>
        <v>9</v>
      </c>
      <c r="P70" s="106" t="str">
        <f t="shared" si="10"/>
        <v>3_9</v>
      </c>
      <c r="Q70" s="107">
        <v>2463</v>
      </c>
      <c r="R70" s="107"/>
      <c r="S70" s="106">
        <v>3</v>
      </c>
      <c r="T70" s="106">
        <v>9</v>
      </c>
      <c r="U70" s="106">
        <f t="shared" si="11"/>
        <v>9</v>
      </c>
      <c r="V70" s="106" t="str">
        <f t="shared" si="12"/>
        <v>3_9</v>
      </c>
      <c r="W70" s="107">
        <v>2463</v>
      </c>
      <c r="X70" s="107"/>
      <c r="Y70" s="106">
        <v>3</v>
      </c>
      <c r="Z70" s="106">
        <v>9</v>
      </c>
      <c r="AA70" s="106">
        <f t="shared" si="13"/>
        <v>9</v>
      </c>
      <c r="AB70" s="106" t="str">
        <f t="shared" si="14"/>
        <v>3_9</v>
      </c>
      <c r="AC70" s="107">
        <v>2512</v>
      </c>
      <c r="AD70" s="49"/>
      <c r="AE70" s="106">
        <v>3</v>
      </c>
      <c r="AF70" s="106">
        <v>9</v>
      </c>
      <c r="AG70" s="172">
        <f t="shared" si="15"/>
        <v>9</v>
      </c>
      <c r="AH70" s="106" t="str">
        <f t="shared" si="16"/>
        <v>3_9</v>
      </c>
      <c r="AI70" s="107">
        <v>2688</v>
      </c>
      <c r="AJ70" s="49"/>
      <c r="AK70" s="106">
        <v>3</v>
      </c>
      <c r="AL70" s="106">
        <v>9</v>
      </c>
      <c r="AM70" s="172">
        <f t="shared" si="17"/>
        <v>9</v>
      </c>
      <c r="AN70" s="106" t="str">
        <f t="shared" si="18"/>
        <v>3_9</v>
      </c>
      <c r="AO70" s="107">
        <v>2796</v>
      </c>
      <c r="AP70" s="49"/>
      <c r="AQ70" s="106">
        <v>3</v>
      </c>
      <c r="AR70" s="106">
        <v>9</v>
      </c>
      <c r="AS70" s="172">
        <f t="shared" si="19"/>
        <v>9</v>
      </c>
      <c r="AT70" s="106" t="str">
        <f t="shared" si="20"/>
        <v>3_9</v>
      </c>
      <c r="AU70" s="107">
        <v>2908</v>
      </c>
      <c r="AV70" s="49"/>
      <c r="AW70" s="106">
        <v>3</v>
      </c>
      <c r="AX70" s="106">
        <v>9</v>
      </c>
      <c r="AY70" s="172">
        <f t="shared" si="0"/>
        <v>9</v>
      </c>
      <c r="AZ70" s="106" t="str">
        <f t="shared" si="1"/>
        <v>3_9</v>
      </c>
      <c r="BA70" s="107">
        <v>2908</v>
      </c>
      <c r="BB70" s="49"/>
      <c r="BC70" s="106">
        <v>3</v>
      </c>
      <c r="BD70" s="106">
        <v>9</v>
      </c>
      <c r="BE70" s="106">
        <f t="shared" si="21"/>
        <v>9</v>
      </c>
      <c r="BF70" s="106" t="str">
        <f t="shared" si="2"/>
        <v>3_9</v>
      </c>
      <c r="BG70" s="64">
        <f t="shared" si="3"/>
        <v>2908</v>
      </c>
      <c r="BH70" s="132">
        <f t="shared" si="4"/>
        <v>2908</v>
      </c>
      <c r="BI70" s="42">
        <f t="shared" si="22"/>
        <v>18.641025641025642</v>
      </c>
      <c r="BJ70" s="42"/>
      <c r="BK70" s="42"/>
      <c r="BL70" s="42"/>
      <c r="BM70" s="42"/>
      <c r="BN70" s="42"/>
      <c r="BO70" s="5"/>
      <c r="BP70" s="5"/>
      <c r="BQ70" s="5"/>
      <c r="BR70" s="5"/>
      <c r="BS70" s="5"/>
      <c r="BT70" s="5"/>
      <c r="BU70" s="6"/>
    </row>
    <row r="71" spans="1:73" x14ac:dyDescent="0.25">
      <c r="A71" s="106">
        <v>3</v>
      </c>
      <c r="B71" s="106">
        <v>10</v>
      </c>
      <c r="C71" s="106">
        <f t="shared" si="5"/>
        <v>10</v>
      </c>
      <c r="D71" s="106" t="str">
        <f t="shared" si="6"/>
        <v>3_10</v>
      </c>
      <c r="E71" s="107">
        <v>2403</v>
      </c>
      <c r="F71" s="106"/>
      <c r="G71" s="106">
        <v>3</v>
      </c>
      <c r="H71" s="106">
        <v>10</v>
      </c>
      <c r="I71" s="106">
        <f t="shared" si="7"/>
        <v>10</v>
      </c>
      <c r="J71" s="106" t="str">
        <f t="shared" si="8"/>
        <v>3_10</v>
      </c>
      <c r="K71" s="107">
        <v>2481</v>
      </c>
      <c r="L71" s="5"/>
      <c r="M71" s="106">
        <v>3</v>
      </c>
      <c r="N71" s="106">
        <v>10</v>
      </c>
      <c r="O71" s="106">
        <f t="shared" si="9"/>
        <v>10</v>
      </c>
      <c r="P71" s="106" t="str">
        <f t="shared" si="10"/>
        <v>3_10</v>
      </c>
      <c r="Q71" s="107">
        <v>2543</v>
      </c>
      <c r="R71" s="107"/>
      <c r="S71" s="106">
        <v>3</v>
      </c>
      <c r="T71" s="106">
        <v>10</v>
      </c>
      <c r="U71" s="106">
        <f t="shared" si="11"/>
        <v>10</v>
      </c>
      <c r="V71" s="106" t="str">
        <f t="shared" si="12"/>
        <v>3_10</v>
      </c>
      <c r="W71" s="107">
        <v>2543</v>
      </c>
      <c r="X71" s="107"/>
      <c r="Y71" s="106">
        <v>3</v>
      </c>
      <c r="Z71" s="106">
        <v>10</v>
      </c>
      <c r="AA71" s="106">
        <f t="shared" si="13"/>
        <v>10</v>
      </c>
      <c r="AB71" s="106" t="str">
        <f t="shared" si="14"/>
        <v>3_10</v>
      </c>
      <c r="AC71" s="107">
        <v>2594</v>
      </c>
      <c r="AD71" s="49"/>
      <c r="AE71" s="106">
        <v>3</v>
      </c>
      <c r="AF71" s="106">
        <v>10</v>
      </c>
      <c r="AG71" s="172">
        <f t="shared" si="15"/>
        <v>10</v>
      </c>
      <c r="AH71" s="106" t="str">
        <f t="shared" si="16"/>
        <v>3_10</v>
      </c>
      <c r="AI71" s="107">
        <v>2776</v>
      </c>
      <c r="AJ71" s="49"/>
      <c r="AK71" s="106">
        <v>3</v>
      </c>
      <c r="AL71" s="106">
        <v>10</v>
      </c>
      <c r="AM71" s="172">
        <f t="shared" si="17"/>
        <v>10</v>
      </c>
      <c r="AN71" s="106" t="str">
        <f t="shared" si="18"/>
        <v>3_10</v>
      </c>
      <c r="AO71" s="107">
        <v>2887</v>
      </c>
      <c r="AP71" s="49"/>
      <c r="AQ71" s="106">
        <v>3</v>
      </c>
      <c r="AR71" s="106">
        <v>10</v>
      </c>
      <c r="AS71" s="172">
        <f t="shared" si="19"/>
        <v>10</v>
      </c>
      <c r="AT71" s="106" t="str">
        <f t="shared" si="20"/>
        <v>3_10</v>
      </c>
      <c r="AU71" s="107">
        <v>3002</v>
      </c>
      <c r="AV71" s="49"/>
      <c r="AW71" s="106">
        <v>3</v>
      </c>
      <c r="AX71" s="106">
        <v>10</v>
      </c>
      <c r="AY71" s="172">
        <f t="shared" si="0"/>
        <v>10</v>
      </c>
      <c r="AZ71" s="106" t="str">
        <f t="shared" si="1"/>
        <v>3_10</v>
      </c>
      <c r="BA71" s="107">
        <v>3002</v>
      </c>
      <c r="BB71" s="49"/>
      <c r="BC71" s="106">
        <v>3</v>
      </c>
      <c r="BD71" s="106">
        <v>10</v>
      </c>
      <c r="BE71" s="106">
        <f t="shared" si="21"/>
        <v>10</v>
      </c>
      <c r="BF71" s="106" t="str">
        <f t="shared" si="2"/>
        <v>3_10</v>
      </c>
      <c r="BG71" s="64">
        <f t="shared" si="3"/>
        <v>3002</v>
      </c>
      <c r="BH71" s="132">
        <f t="shared" si="4"/>
        <v>3002</v>
      </c>
      <c r="BI71" s="42">
        <f t="shared" si="22"/>
        <v>19.243589743589745</v>
      </c>
      <c r="BJ71" s="42"/>
      <c r="BK71" s="42"/>
      <c r="BL71" s="42"/>
      <c r="BM71" s="42"/>
      <c r="BN71" s="42"/>
      <c r="BO71" s="5"/>
      <c r="BP71" s="5"/>
      <c r="BQ71" s="5"/>
      <c r="BR71" s="5"/>
      <c r="BS71" s="5"/>
      <c r="BT71" s="5"/>
      <c r="BU71" s="6"/>
    </row>
    <row r="72" spans="1:73" x14ac:dyDescent="0.25">
      <c r="A72" s="106">
        <v>3</v>
      </c>
      <c r="B72" s="106">
        <v>11</v>
      </c>
      <c r="C72" s="106">
        <f t="shared" si="5"/>
        <v>11</v>
      </c>
      <c r="D72" s="106" t="str">
        <f t="shared" si="6"/>
        <v>3_11</v>
      </c>
      <c r="E72" s="107">
        <v>2470</v>
      </c>
      <c r="F72" s="106"/>
      <c r="G72" s="106">
        <v>3</v>
      </c>
      <c r="H72" s="106">
        <v>11</v>
      </c>
      <c r="I72" s="106">
        <f t="shared" si="7"/>
        <v>11</v>
      </c>
      <c r="J72" s="106" t="str">
        <f t="shared" si="8"/>
        <v>3_11</v>
      </c>
      <c r="K72" s="107">
        <v>2550</v>
      </c>
      <c r="L72" s="5"/>
      <c r="M72" s="106">
        <v>3</v>
      </c>
      <c r="N72" s="106">
        <v>11</v>
      </c>
      <c r="O72" s="106">
        <f t="shared" si="9"/>
        <v>11</v>
      </c>
      <c r="P72" s="106" t="str">
        <f t="shared" si="10"/>
        <v>3_11</v>
      </c>
      <c r="Q72" s="107">
        <v>2614</v>
      </c>
      <c r="R72" s="107"/>
      <c r="S72" s="106">
        <v>3</v>
      </c>
      <c r="T72" s="106">
        <v>11</v>
      </c>
      <c r="U72" s="106">
        <f t="shared" si="11"/>
        <v>11</v>
      </c>
      <c r="V72" s="106" t="str">
        <f t="shared" si="12"/>
        <v>3_11</v>
      </c>
      <c r="W72" s="107">
        <v>2614</v>
      </c>
      <c r="X72" s="107"/>
      <c r="Y72" s="106">
        <v>3</v>
      </c>
      <c r="Z72" s="106">
        <v>11</v>
      </c>
      <c r="AA72" s="106">
        <f t="shared" si="13"/>
        <v>11</v>
      </c>
      <c r="AB72" s="106" t="str">
        <f t="shared" si="14"/>
        <v>3_11</v>
      </c>
      <c r="AC72" s="107">
        <v>2666</v>
      </c>
      <c r="AD72" s="172"/>
      <c r="AE72" s="106">
        <v>3</v>
      </c>
      <c r="AF72" s="106">
        <v>11</v>
      </c>
      <c r="AG72" s="172">
        <f t="shared" si="15"/>
        <v>11</v>
      </c>
      <c r="AH72" s="106" t="str">
        <f t="shared" si="16"/>
        <v>3_11</v>
      </c>
      <c r="AI72" s="107">
        <v>2853</v>
      </c>
      <c r="AJ72" s="172"/>
      <c r="AK72" s="106">
        <v>3</v>
      </c>
      <c r="AL72" s="106">
        <v>11</v>
      </c>
      <c r="AM72" s="172">
        <f t="shared" si="17"/>
        <v>11</v>
      </c>
      <c r="AN72" s="106" t="str">
        <f t="shared" si="18"/>
        <v>3_11</v>
      </c>
      <c r="AO72" s="107">
        <v>2967</v>
      </c>
      <c r="AP72" s="172"/>
      <c r="AQ72" s="106">
        <v>3</v>
      </c>
      <c r="AR72" s="106">
        <v>11</v>
      </c>
      <c r="AS72" s="172">
        <f t="shared" si="19"/>
        <v>11</v>
      </c>
      <c r="AT72" s="106" t="str">
        <f t="shared" si="20"/>
        <v>3_11</v>
      </c>
      <c r="AU72" s="107">
        <v>3086</v>
      </c>
      <c r="AV72" s="172"/>
      <c r="AW72" s="106">
        <v>3</v>
      </c>
      <c r="AX72" s="106">
        <v>11</v>
      </c>
      <c r="AY72" s="172">
        <f t="shared" si="0"/>
        <v>11</v>
      </c>
      <c r="AZ72" s="106" t="str">
        <f t="shared" si="1"/>
        <v>3_11</v>
      </c>
      <c r="BA72" s="107">
        <v>3086</v>
      </c>
      <c r="BB72" s="49"/>
      <c r="BC72" s="106">
        <v>3</v>
      </c>
      <c r="BD72" s="106">
        <v>11</v>
      </c>
      <c r="BE72" s="106">
        <f t="shared" si="21"/>
        <v>11</v>
      </c>
      <c r="BF72" s="106" t="str">
        <f t="shared" si="2"/>
        <v>3_11</v>
      </c>
      <c r="BG72" s="64">
        <f t="shared" si="3"/>
        <v>3086</v>
      </c>
      <c r="BH72" s="132">
        <f t="shared" si="4"/>
        <v>3086</v>
      </c>
      <c r="BI72" s="42">
        <f t="shared" si="22"/>
        <v>19.782051282051281</v>
      </c>
      <c r="BJ72" s="42"/>
      <c r="BK72" s="42"/>
      <c r="BL72" s="42"/>
      <c r="BM72" s="42"/>
      <c r="BN72" s="42"/>
      <c r="BO72" s="5"/>
      <c r="BP72" s="5"/>
      <c r="BQ72" s="5"/>
      <c r="BR72" s="5"/>
      <c r="BS72" s="5"/>
      <c r="BT72" s="5"/>
      <c r="BU72" s="6"/>
    </row>
    <row r="73" spans="1:73" x14ac:dyDescent="0.25">
      <c r="A73" s="106">
        <v>3</v>
      </c>
      <c r="B73" s="106">
        <v>12</v>
      </c>
      <c r="C73" s="106">
        <f t="shared" si="5"/>
        <v>12</v>
      </c>
      <c r="D73" s="106" t="str">
        <f t="shared" si="6"/>
        <v>3_12</v>
      </c>
      <c r="E73" s="106"/>
      <c r="F73" s="106"/>
      <c r="G73" s="106">
        <v>3</v>
      </c>
      <c r="H73" s="106">
        <v>12</v>
      </c>
      <c r="I73" s="106">
        <f t="shared" si="7"/>
        <v>12</v>
      </c>
      <c r="J73" s="106" t="str">
        <f t="shared" si="8"/>
        <v>3_12</v>
      </c>
      <c r="K73" s="106"/>
      <c r="L73" s="5"/>
      <c r="M73" s="106">
        <v>3</v>
      </c>
      <c r="N73" s="106">
        <v>12</v>
      </c>
      <c r="O73" s="106">
        <f t="shared" si="9"/>
        <v>12</v>
      </c>
      <c r="P73" s="106" t="str">
        <f t="shared" si="10"/>
        <v>3_12</v>
      </c>
      <c r="Q73" s="106"/>
      <c r="R73" s="106"/>
      <c r="S73" s="106">
        <v>3</v>
      </c>
      <c r="T73" s="106">
        <v>12</v>
      </c>
      <c r="U73" s="106">
        <f t="shared" si="11"/>
        <v>12</v>
      </c>
      <c r="V73" s="106" t="str">
        <f t="shared" si="12"/>
        <v>3_12</v>
      </c>
      <c r="W73" s="107" t="s">
        <v>716</v>
      </c>
      <c r="X73" s="107"/>
      <c r="Y73" s="106">
        <v>3</v>
      </c>
      <c r="Z73" s="106">
        <v>12</v>
      </c>
      <c r="AA73" s="106">
        <f t="shared" si="13"/>
        <v>12</v>
      </c>
      <c r="AB73" s="106" t="str">
        <f t="shared" si="14"/>
        <v>3_12</v>
      </c>
      <c r="AC73" s="107" t="s">
        <v>716</v>
      </c>
      <c r="AD73" s="172"/>
      <c r="AE73" s="106">
        <v>3</v>
      </c>
      <c r="AF73" s="106">
        <v>12</v>
      </c>
      <c r="AG73" s="172">
        <f t="shared" si="15"/>
        <v>12</v>
      </c>
      <c r="AH73" s="106" t="str">
        <f t="shared" si="16"/>
        <v>3_12</v>
      </c>
      <c r="AI73" s="107" t="s">
        <v>716</v>
      </c>
      <c r="AJ73" s="172"/>
      <c r="AK73" s="106">
        <v>3</v>
      </c>
      <c r="AL73" s="106">
        <v>12</v>
      </c>
      <c r="AM73" s="172">
        <f t="shared" si="17"/>
        <v>12</v>
      </c>
      <c r="AN73" s="106" t="str">
        <f t="shared" si="18"/>
        <v>3_12</v>
      </c>
      <c r="AO73" s="107" t="s">
        <v>716</v>
      </c>
      <c r="AP73" s="172"/>
      <c r="AQ73" s="106">
        <v>3</v>
      </c>
      <c r="AR73" s="106">
        <v>12</v>
      </c>
      <c r="AS73" s="172">
        <f t="shared" si="19"/>
        <v>12</v>
      </c>
      <c r="AT73" s="106" t="str">
        <f t="shared" si="20"/>
        <v>3_12</v>
      </c>
      <c r="AU73" s="107" t="s">
        <v>716</v>
      </c>
      <c r="AV73" s="172"/>
      <c r="AW73" s="106">
        <v>3</v>
      </c>
      <c r="AX73" s="106">
        <v>12</v>
      </c>
      <c r="AY73" s="172">
        <f t="shared" si="0"/>
        <v>12</v>
      </c>
      <c r="AZ73" s="106" t="str">
        <f t="shared" si="1"/>
        <v>3_12</v>
      </c>
      <c r="BA73" s="107">
        <v>3179</v>
      </c>
      <c r="BB73" s="49"/>
      <c r="BC73" s="106">
        <v>3</v>
      </c>
      <c r="BD73" s="106">
        <v>12</v>
      </c>
      <c r="BE73" s="106">
        <f t="shared" si="21"/>
        <v>12</v>
      </c>
      <c r="BF73" s="106" t="str">
        <f t="shared" si="2"/>
        <v>3_12</v>
      </c>
      <c r="BG73" s="64">
        <f t="shared" si="3"/>
        <v>3179</v>
      </c>
      <c r="BH73" s="132">
        <f t="shared" si="4"/>
        <v>3179</v>
      </c>
      <c r="BI73" s="42">
        <f t="shared" si="22"/>
        <v>20.378205128205128</v>
      </c>
      <c r="BJ73" s="42"/>
      <c r="BK73" s="42"/>
      <c r="BL73" s="42"/>
      <c r="BM73" s="42"/>
      <c r="BN73" s="42"/>
      <c r="BO73" s="5"/>
      <c r="BP73" s="5"/>
      <c r="BQ73" s="5"/>
      <c r="BR73" s="5"/>
      <c r="BS73" s="5"/>
      <c r="BT73" s="5"/>
      <c r="BU73" s="6"/>
    </row>
    <row r="74" spans="1:73" x14ac:dyDescent="0.25">
      <c r="A74" s="106">
        <v>3</v>
      </c>
      <c r="B74" s="106">
        <v>13</v>
      </c>
      <c r="C74" s="106">
        <f t="shared" si="5"/>
        <v>13</v>
      </c>
      <c r="D74" s="106" t="str">
        <f t="shared" si="6"/>
        <v>3_13</v>
      </c>
      <c r="E74" s="106"/>
      <c r="F74" s="106"/>
      <c r="G74" s="106">
        <v>3</v>
      </c>
      <c r="H74" s="106">
        <v>13</v>
      </c>
      <c r="I74" s="106">
        <f t="shared" si="7"/>
        <v>13</v>
      </c>
      <c r="J74" s="106" t="str">
        <f t="shared" si="8"/>
        <v>3_13</v>
      </c>
      <c r="K74" s="106"/>
      <c r="L74" s="5"/>
      <c r="M74" s="106">
        <v>3</v>
      </c>
      <c r="N74" s="106">
        <v>13</v>
      </c>
      <c r="O74" s="106">
        <f t="shared" si="9"/>
        <v>13</v>
      </c>
      <c r="P74" s="106" t="str">
        <f t="shared" si="10"/>
        <v>3_13</v>
      </c>
      <c r="Q74" s="106"/>
      <c r="R74" s="106"/>
      <c r="S74" s="106">
        <v>3</v>
      </c>
      <c r="T74" s="106">
        <v>13</v>
      </c>
      <c r="U74" s="106">
        <f t="shared" si="11"/>
        <v>13</v>
      </c>
      <c r="V74" s="106" t="str">
        <f t="shared" si="12"/>
        <v>3_13</v>
      </c>
      <c r="W74" s="107" t="s">
        <v>716</v>
      </c>
      <c r="X74" s="107"/>
      <c r="Y74" s="106">
        <v>3</v>
      </c>
      <c r="Z74" s="106">
        <v>13</v>
      </c>
      <c r="AA74" s="106">
        <f t="shared" si="13"/>
        <v>13</v>
      </c>
      <c r="AB74" s="106" t="str">
        <f t="shared" si="14"/>
        <v>3_13</v>
      </c>
      <c r="AC74" s="107" t="s">
        <v>716</v>
      </c>
      <c r="AD74" s="49"/>
      <c r="AE74" s="106">
        <v>3</v>
      </c>
      <c r="AF74" s="106">
        <v>13</v>
      </c>
      <c r="AG74" s="172">
        <f t="shared" si="15"/>
        <v>13</v>
      </c>
      <c r="AH74" s="106" t="str">
        <f t="shared" si="16"/>
        <v>3_13</v>
      </c>
      <c r="AI74" s="107" t="s">
        <v>716</v>
      </c>
      <c r="AJ74" s="49"/>
      <c r="AK74" s="106">
        <v>3</v>
      </c>
      <c r="AL74" s="106">
        <v>13</v>
      </c>
      <c r="AM74" s="172">
        <f t="shared" si="17"/>
        <v>13</v>
      </c>
      <c r="AN74" s="106" t="str">
        <f t="shared" si="18"/>
        <v>3_13</v>
      </c>
      <c r="AO74" s="107" t="s">
        <v>716</v>
      </c>
      <c r="AP74" s="49"/>
      <c r="AQ74" s="106">
        <v>3</v>
      </c>
      <c r="AR74" s="106">
        <v>13</v>
      </c>
      <c r="AS74" s="172">
        <f t="shared" si="19"/>
        <v>13</v>
      </c>
      <c r="AT74" s="106" t="str">
        <f t="shared" si="20"/>
        <v>3_13</v>
      </c>
      <c r="AU74" s="107" t="s">
        <v>716</v>
      </c>
      <c r="AV74" s="49"/>
      <c r="AW74" s="106">
        <v>3</v>
      </c>
      <c r="AX74" s="106">
        <v>13</v>
      </c>
      <c r="AY74" s="172">
        <f t="shared" si="0"/>
        <v>13</v>
      </c>
      <c r="AZ74" s="106" t="str">
        <f t="shared" si="1"/>
        <v>3_13</v>
      </c>
      <c r="BA74" s="107">
        <v>3259</v>
      </c>
      <c r="BB74" s="49"/>
      <c r="BC74" s="106">
        <v>3</v>
      </c>
      <c r="BD74" s="106">
        <v>13</v>
      </c>
      <c r="BE74" s="106">
        <f t="shared" si="21"/>
        <v>13</v>
      </c>
      <c r="BF74" s="106" t="str">
        <f t="shared" si="2"/>
        <v>3_13</v>
      </c>
      <c r="BG74" s="64">
        <f t="shared" si="3"/>
        <v>3259</v>
      </c>
      <c r="BH74" s="132">
        <f t="shared" si="4"/>
        <v>3259</v>
      </c>
      <c r="BI74" s="42">
        <f t="shared" si="22"/>
        <v>20.891025641025642</v>
      </c>
      <c r="BJ74" s="42"/>
      <c r="BK74" s="42"/>
      <c r="BL74" s="42"/>
      <c r="BM74" s="42"/>
      <c r="BN74" s="42"/>
      <c r="BO74" s="5"/>
      <c r="BP74" s="5"/>
      <c r="BQ74" s="5"/>
      <c r="BR74" s="5"/>
      <c r="BS74" s="5"/>
      <c r="BT74" s="5"/>
      <c r="BU74" s="6"/>
    </row>
    <row r="75" spans="1:73" x14ac:dyDescent="0.25">
      <c r="A75" s="106">
        <v>3</v>
      </c>
      <c r="B75" s="106" t="s">
        <v>717</v>
      </c>
      <c r="C75" s="106" t="str">
        <f t="shared" si="5"/>
        <v>u1</v>
      </c>
      <c r="D75" s="106" t="str">
        <f t="shared" si="6"/>
        <v>3_u1</v>
      </c>
      <c r="E75" s="107">
        <v>2544</v>
      </c>
      <c r="F75" s="106"/>
      <c r="G75" s="106">
        <v>3</v>
      </c>
      <c r="H75" s="106" t="s">
        <v>717</v>
      </c>
      <c r="I75" s="106" t="str">
        <f t="shared" si="7"/>
        <v>u1</v>
      </c>
      <c r="J75" s="106" t="str">
        <f t="shared" si="8"/>
        <v>3_u1</v>
      </c>
      <c r="K75" s="107">
        <v>2627</v>
      </c>
      <c r="L75" s="5"/>
      <c r="M75" s="106">
        <v>3</v>
      </c>
      <c r="N75" s="106" t="s">
        <v>717</v>
      </c>
      <c r="O75" s="106" t="str">
        <f t="shared" si="9"/>
        <v>u1</v>
      </c>
      <c r="P75" s="106" t="str">
        <f t="shared" si="10"/>
        <v>3_u1</v>
      </c>
      <c r="Q75" s="107">
        <v>2693</v>
      </c>
      <c r="R75" s="107"/>
      <c r="S75" s="106">
        <v>3</v>
      </c>
      <c r="T75" s="106" t="s">
        <v>717</v>
      </c>
      <c r="U75" s="106" t="str">
        <f t="shared" si="11"/>
        <v>u1</v>
      </c>
      <c r="V75" s="106" t="str">
        <f t="shared" si="12"/>
        <v>3_u1</v>
      </c>
      <c r="W75" s="107">
        <v>2693</v>
      </c>
      <c r="X75" s="107"/>
      <c r="Y75" s="106">
        <v>3</v>
      </c>
      <c r="Z75" s="106" t="s">
        <v>717</v>
      </c>
      <c r="AA75" s="106" t="str">
        <f t="shared" si="13"/>
        <v>u1</v>
      </c>
      <c r="AB75" s="106" t="str">
        <f t="shared" si="14"/>
        <v>3_u1</v>
      </c>
      <c r="AC75" s="107">
        <v>2747</v>
      </c>
      <c r="AD75" s="49"/>
      <c r="AE75" s="106">
        <v>3</v>
      </c>
      <c r="AF75" s="106" t="s">
        <v>717</v>
      </c>
      <c r="AG75" s="172" t="str">
        <f t="shared" si="15"/>
        <v>u1</v>
      </c>
      <c r="AH75" s="106" t="str">
        <f t="shared" si="16"/>
        <v>3_u1</v>
      </c>
      <c r="AI75" s="107">
        <v>2939</v>
      </c>
      <c r="AJ75" s="49"/>
      <c r="AK75" s="106">
        <v>3</v>
      </c>
      <c r="AL75" s="106" t="s">
        <v>717</v>
      </c>
      <c r="AM75" s="172" t="str">
        <f t="shared" si="17"/>
        <v>u1</v>
      </c>
      <c r="AN75" s="106" t="str">
        <f t="shared" si="18"/>
        <v>3_u1</v>
      </c>
      <c r="AO75" s="107">
        <v>3057</v>
      </c>
      <c r="AP75" s="49"/>
      <c r="AQ75" s="106">
        <v>3</v>
      </c>
      <c r="AR75" s="106" t="s">
        <v>717</v>
      </c>
      <c r="AS75" s="172" t="str">
        <f t="shared" si="19"/>
        <v>u1</v>
      </c>
      <c r="AT75" s="106" t="str">
        <f t="shared" si="20"/>
        <v>3_u1</v>
      </c>
      <c r="AU75" s="107">
        <v>3179</v>
      </c>
      <c r="AV75" s="49"/>
      <c r="AW75" s="106">
        <v>3</v>
      </c>
      <c r="AX75" s="106" t="s">
        <v>717</v>
      </c>
      <c r="AY75" s="172" t="str">
        <f t="shared" si="0"/>
        <v>u1</v>
      </c>
      <c r="AZ75" s="106" t="str">
        <f t="shared" si="1"/>
        <v>3_u1</v>
      </c>
      <c r="BA75" s="107" t="s">
        <v>716</v>
      </c>
      <c r="BB75" s="49"/>
      <c r="BC75" s="106">
        <v>3</v>
      </c>
      <c r="BD75" s="106" t="s">
        <v>717</v>
      </c>
      <c r="BE75" s="106" t="str">
        <f t="shared" si="21"/>
        <v>u1</v>
      </c>
      <c r="BF75" s="106" t="str">
        <f t="shared" si="2"/>
        <v>3_u1</v>
      </c>
      <c r="BG75" s="64" t="str">
        <f t="shared" si="3"/>
        <v/>
      </c>
      <c r="BH75" s="132" t="str">
        <f t="shared" si="4"/>
        <v/>
      </c>
      <c r="BI75" s="42" t="str">
        <f t="shared" si="22"/>
        <v/>
      </c>
      <c r="BJ75" s="42"/>
      <c r="BK75" s="42"/>
      <c r="BL75" s="42"/>
      <c r="BM75" s="42"/>
      <c r="BN75" s="42"/>
      <c r="BO75" s="5"/>
      <c r="BP75" s="5"/>
      <c r="BQ75" s="5"/>
      <c r="BR75" s="5"/>
      <c r="BS75" s="5"/>
      <c r="BT75" s="5"/>
      <c r="BU75" s="6"/>
    </row>
    <row r="76" spans="1:73" x14ac:dyDescent="0.25">
      <c r="A76" s="106">
        <v>3</v>
      </c>
      <c r="B76" s="106" t="s">
        <v>718</v>
      </c>
      <c r="C76" s="106" t="str">
        <f t="shared" si="5"/>
        <v>u2</v>
      </c>
      <c r="D76" s="106" t="str">
        <f t="shared" si="6"/>
        <v>3_u2</v>
      </c>
      <c r="E76" s="107">
        <v>2609</v>
      </c>
      <c r="F76" s="106"/>
      <c r="G76" s="106">
        <v>3</v>
      </c>
      <c r="H76" s="106" t="s">
        <v>718</v>
      </c>
      <c r="I76" s="106" t="str">
        <f t="shared" si="7"/>
        <v>u2</v>
      </c>
      <c r="J76" s="106" t="str">
        <f t="shared" si="8"/>
        <v>3_u2</v>
      </c>
      <c r="K76" s="107">
        <v>2694</v>
      </c>
      <c r="L76" s="5"/>
      <c r="M76" s="106">
        <v>3</v>
      </c>
      <c r="N76" s="106" t="s">
        <v>718</v>
      </c>
      <c r="O76" s="106" t="str">
        <f t="shared" si="9"/>
        <v>u2</v>
      </c>
      <c r="P76" s="106" t="str">
        <f t="shared" si="10"/>
        <v>3_u2</v>
      </c>
      <c r="Q76" s="107">
        <v>2761</v>
      </c>
      <c r="R76" s="107"/>
      <c r="S76" s="106">
        <v>3</v>
      </c>
      <c r="T76" s="106" t="s">
        <v>718</v>
      </c>
      <c r="U76" s="106" t="str">
        <f t="shared" si="11"/>
        <v>u2</v>
      </c>
      <c r="V76" s="106" t="str">
        <f t="shared" si="12"/>
        <v>3_u2</v>
      </c>
      <c r="W76" s="107">
        <v>2761</v>
      </c>
      <c r="X76" s="107"/>
      <c r="Y76" s="106">
        <v>3</v>
      </c>
      <c r="Z76" s="106" t="s">
        <v>718</v>
      </c>
      <c r="AA76" s="106" t="str">
        <f t="shared" si="13"/>
        <v>u2</v>
      </c>
      <c r="AB76" s="106" t="str">
        <f t="shared" si="14"/>
        <v>3_u2</v>
      </c>
      <c r="AC76" s="107">
        <v>2816</v>
      </c>
      <c r="AD76" s="49"/>
      <c r="AE76" s="106">
        <v>3</v>
      </c>
      <c r="AF76" s="106" t="s">
        <v>718</v>
      </c>
      <c r="AG76" s="172" t="str">
        <f t="shared" si="15"/>
        <v>u2</v>
      </c>
      <c r="AH76" s="106" t="str">
        <f t="shared" si="16"/>
        <v>3_u2</v>
      </c>
      <c r="AI76" s="107">
        <v>3013</v>
      </c>
      <c r="AJ76" s="49"/>
      <c r="AK76" s="106">
        <v>3</v>
      </c>
      <c r="AL76" s="106" t="s">
        <v>718</v>
      </c>
      <c r="AM76" s="172" t="str">
        <f t="shared" si="17"/>
        <v>u2</v>
      </c>
      <c r="AN76" s="106" t="str">
        <f t="shared" si="18"/>
        <v>3_u2</v>
      </c>
      <c r="AO76" s="107">
        <v>3134</v>
      </c>
      <c r="AP76" s="49"/>
      <c r="AQ76" s="106">
        <v>3</v>
      </c>
      <c r="AR76" s="106" t="s">
        <v>718</v>
      </c>
      <c r="AS76" s="172" t="str">
        <f t="shared" si="19"/>
        <v>u2</v>
      </c>
      <c r="AT76" s="106" t="str">
        <f t="shared" si="20"/>
        <v>3_u2</v>
      </c>
      <c r="AU76" s="107">
        <v>3259</v>
      </c>
      <c r="AV76" s="49"/>
      <c r="AW76" s="106">
        <v>3</v>
      </c>
      <c r="AX76" s="106" t="s">
        <v>718</v>
      </c>
      <c r="AY76" s="172" t="str">
        <f t="shared" si="0"/>
        <v>u2</v>
      </c>
      <c r="AZ76" s="106" t="str">
        <f t="shared" si="1"/>
        <v>3_u2</v>
      </c>
      <c r="BA76" s="107" t="s">
        <v>716</v>
      </c>
      <c r="BB76" s="49"/>
      <c r="BC76" s="106">
        <v>3</v>
      </c>
      <c r="BD76" s="106" t="s">
        <v>718</v>
      </c>
      <c r="BE76" s="106" t="str">
        <f t="shared" si="21"/>
        <v>u2</v>
      </c>
      <c r="BF76" s="106" t="str">
        <f t="shared" si="2"/>
        <v>3_u2</v>
      </c>
      <c r="BG76" s="64" t="str">
        <f t="shared" si="3"/>
        <v/>
      </c>
      <c r="BH76" s="132" t="str">
        <f t="shared" si="4"/>
        <v/>
      </c>
      <c r="BI76" s="42" t="str">
        <f t="shared" si="22"/>
        <v/>
      </c>
      <c r="BJ76" s="42"/>
      <c r="BK76" s="42"/>
      <c r="BL76" s="42"/>
      <c r="BM76" s="42"/>
      <c r="BN76" s="42"/>
      <c r="BO76" s="5"/>
      <c r="BP76" s="5"/>
      <c r="BQ76" s="5"/>
      <c r="BR76" s="5"/>
      <c r="BS76" s="5"/>
      <c r="BT76" s="5"/>
      <c r="BU76" s="6"/>
    </row>
    <row r="77" spans="1:73" x14ac:dyDescent="0.25">
      <c r="A77" s="106">
        <v>3</v>
      </c>
      <c r="B77" s="106" t="s">
        <v>719</v>
      </c>
      <c r="C77" s="106" t="str">
        <f t="shared" si="5"/>
        <v>a</v>
      </c>
      <c r="D77" s="106" t="str">
        <f t="shared" si="6"/>
        <v>3_a</v>
      </c>
      <c r="E77" s="107">
        <v>2544</v>
      </c>
      <c r="F77" s="106"/>
      <c r="G77" s="106">
        <v>3</v>
      </c>
      <c r="H77" s="106" t="s">
        <v>719</v>
      </c>
      <c r="I77" s="106" t="str">
        <f t="shared" si="7"/>
        <v>a</v>
      </c>
      <c r="J77" s="106" t="str">
        <f t="shared" si="8"/>
        <v>3_a</v>
      </c>
      <c r="K77" s="107">
        <v>2627</v>
      </c>
      <c r="L77" s="5"/>
      <c r="M77" s="106">
        <v>3</v>
      </c>
      <c r="N77" s="106" t="s">
        <v>719</v>
      </c>
      <c r="O77" s="106" t="str">
        <f t="shared" si="9"/>
        <v>a</v>
      </c>
      <c r="P77" s="106" t="str">
        <f t="shared" si="10"/>
        <v>3_a</v>
      </c>
      <c r="Q77" s="107">
        <v>2693</v>
      </c>
      <c r="R77" s="107"/>
      <c r="S77" s="106">
        <v>3</v>
      </c>
      <c r="T77" s="106" t="s">
        <v>719</v>
      </c>
      <c r="U77" s="106" t="str">
        <f t="shared" si="11"/>
        <v>a</v>
      </c>
      <c r="V77" s="106" t="str">
        <f t="shared" si="12"/>
        <v>3_a</v>
      </c>
      <c r="W77" s="107">
        <v>2693</v>
      </c>
      <c r="X77" s="107"/>
      <c r="Y77" s="106">
        <v>3</v>
      </c>
      <c r="Z77" s="106" t="s">
        <v>719</v>
      </c>
      <c r="AA77" s="106" t="str">
        <f t="shared" si="13"/>
        <v>a</v>
      </c>
      <c r="AB77" s="106" t="str">
        <f t="shared" si="14"/>
        <v>3_a</v>
      </c>
      <c r="AC77" s="107">
        <v>2747</v>
      </c>
      <c r="AD77" s="49"/>
      <c r="AE77" s="106">
        <v>3</v>
      </c>
      <c r="AF77" s="106" t="s">
        <v>719</v>
      </c>
      <c r="AG77" s="172" t="str">
        <f t="shared" si="15"/>
        <v>a</v>
      </c>
      <c r="AH77" s="106" t="str">
        <f t="shared" si="16"/>
        <v>3_a</v>
      </c>
      <c r="AI77" s="107">
        <v>2939</v>
      </c>
      <c r="AJ77" s="49"/>
      <c r="AK77" s="106">
        <v>3</v>
      </c>
      <c r="AL77" s="106" t="s">
        <v>719</v>
      </c>
      <c r="AM77" s="172" t="str">
        <f t="shared" si="17"/>
        <v>a</v>
      </c>
      <c r="AN77" s="106" t="str">
        <f t="shared" si="18"/>
        <v>3_a</v>
      </c>
      <c r="AO77" s="107">
        <v>3057</v>
      </c>
      <c r="AP77" s="49"/>
      <c r="AQ77" s="106">
        <v>3</v>
      </c>
      <c r="AR77" s="106" t="s">
        <v>719</v>
      </c>
      <c r="AS77" s="172" t="str">
        <f t="shared" si="19"/>
        <v>a</v>
      </c>
      <c r="AT77" s="106" t="str">
        <f t="shared" si="20"/>
        <v>3_a</v>
      </c>
      <c r="AU77" s="107">
        <v>3179</v>
      </c>
      <c r="AV77" s="49"/>
      <c r="AW77" s="106">
        <v>3</v>
      </c>
      <c r="AX77" s="106" t="s">
        <v>719</v>
      </c>
      <c r="AY77" s="172" t="str">
        <f t="shared" si="0"/>
        <v>a</v>
      </c>
      <c r="AZ77" s="106" t="str">
        <f t="shared" si="1"/>
        <v>3_a</v>
      </c>
      <c r="BA77" s="107">
        <v>3179</v>
      </c>
      <c r="BB77" s="49"/>
      <c r="BC77" s="106">
        <v>3</v>
      </c>
      <c r="BD77" s="106" t="s">
        <v>719</v>
      </c>
      <c r="BE77" s="106" t="str">
        <f t="shared" si="21"/>
        <v>a</v>
      </c>
      <c r="BF77" s="106" t="str">
        <f t="shared" si="2"/>
        <v>3_a</v>
      </c>
      <c r="BG77" s="64">
        <f t="shared" si="3"/>
        <v>3179</v>
      </c>
      <c r="BH77" s="132">
        <f t="shared" si="4"/>
        <v>3179</v>
      </c>
      <c r="BI77" s="42">
        <f t="shared" si="22"/>
        <v>20.378205128205128</v>
      </c>
      <c r="BJ77" s="42"/>
      <c r="BK77" s="42"/>
      <c r="BL77" s="42"/>
      <c r="BM77" s="42"/>
      <c r="BN77" s="42"/>
      <c r="BO77" s="5"/>
      <c r="BP77" s="5"/>
      <c r="BQ77" s="5"/>
      <c r="BR77" s="5"/>
      <c r="BS77" s="5"/>
      <c r="BT77" s="5"/>
      <c r="BU77" s="6"/>
    </row>
    <row r="78" spans="1:73" x14ac:dyDescent="0.25">
      <c r="A78" s="106">
        <v>3</v>
      </c>
      <c r="B78" s="106" t="s">
        <v>720</v>
      </c>
      <c r="C78" s="106" t="str">
        <f t="shared" si="5"/>
        <v>b</v>
      </c>
      <c r="D78" s="106" t="str">
        <f t="shared" si="6"/>
        <v>3_b</v>
      </c>
      <c r="E78" s="107">
        <v>2609</v>
      </c>
      <c r="F78" s="106"/>
      <c r="G78" s="106">
        <v>3</v>
      </c>
      <c r="H78" s="106" t="s">
        <v>720</v>
      </c>
      <c r="I78" s="106" t="str">
        <f t="shared" si="7"/>
        <v>b</v>
      </c>
      <c r="J78" s="106" t="str">
        <f t="shared" si="8"/>
        <v>3_b</v>
      </c>
      <c r="K78" s="107">
        <v>2694</v>
      </c>
      <c r="L78" s="5"/>
      <c r="M78" s="106">
        <v>3</v>
      </c>
      <c r="N78" s="106" t="s">
        <v>720</v>
      </c>
      <c r="O78" s="106" t="str">
        <f t="shared" si="9"/>
        <v>b</v>
      </c>
      <c r="P78" s="106" t="str">
        <f t="shared" si="10"/>
        <v>3_b</v>
      </c>
      <c r="Q78" s="107">
        <v>2761</v>
      </c>
      <c r="R78" s="107"/>
      <c r="S78" s="106">
        <v>3</v>
      </c>
      <c r="T78" s="106" t="s">
        <v>720</v>
      </c>
      <c r="U78" s="106" t="str">
        <f t="shared" si="11"/>
        <v>b</v>
      </c>
      <c r="V78" s="106" t="str">
        <f t="shared" si="12"/>
        <v>3_b</v>
      </c>
      <c r="W78" s="107">
        <v>2761</v>
      </c>
      <c r="X78" s="107"/>
      <c r="Y78" s="106">
        <v>3</v>
      </c>
      <c r="Z78" s="106" t="s">
        <v>720</v>
      </c>
      <c r="AA78" s="106" t="str">
        <f t="shared" si="13"/>
        <v>b</v>
      </c>
      <c r="AB78" s="106" t="str">
        <f t="shared" si="14"/>
        <v>3_b</v>
      </c>
      <c r="AC78" s="107">
        <v>2816</v>
      </c>
      <c r="AD78" s="49"/>
      <c r="AE78" s="106">
        <v>3</v>
      </c>
      <c r="AF78" s="106" t="s">
        <v>720</v>
      </c>
      <c r="AG78" s="172" t="str">
        <f t="shared" si="15"/>
        <v>b</v>
      </c>
      <c r="AH78" s="106" t="str">
        <f t="shared" si="16"/>
        <v>3_b</v>
      </c>
      <c r="AI78" s="107">
        <v>3013</v>
      </c>
      <c r="AJ78" s="49"/>
      <c r="AK78" s="106">
        <v>3</v>
      </c>
      <c r="AL78" s="106" t="s">
        <v>720</v>
      </c>
      <c r="AM78" s="172" t="str">
        <f t="shared" si="17"/>
        <v>b</v>
      </c>
      <c r="AN78" s="106" t="str">
        <f t="shared" si="18"/>
        <v>3_b</v>
      </c>
      <c r="AO78" s="107">
        <v>3134</v>
      </c>
      <c r="AP78" s="49"/>
      <c r="AQ78" s="106">
        <v>3</v>
      </c>
      <c r="AR78" s="106" t="s">
        <v>720</v>
      </c>
      <c r="AS78" s="172" t="str">
        <f t="shared" si="19"/>
        <v>b</v>
      </c>
      <c r="AT78" s="106" t="str">
        <f t="shared" si="20"/>
        <v>3_b</v>
      </c>
      <c r="AU78" s="107">
        <v>3259</v>
      </c>
      <c r="AV78" s="49"/>
      <c r="AW78" s="106">
        <v>3</v>
      </c>
      <c r="AX78" s="106" t="s">
        <v>720</v>
      </c>
      <c r="AY78" s="172" t="str">
        <f t="shared" si="0"/>
        <v>b</v>
      </c>
      <c r="AZ78" s="106" t="str">
        <f t="shared" si="1"/>
        <v>3_b</v>
      </c>
      <c r="BA78" s="107">
        <v>3259</v>
      </c>
      <c r="BB78" s="49"/>
      <c r="BC78" s="106">
        <v>3</v>
      </c>
      <c r="BD78" s="106" t="s">
        <v>720</v>
      </c>
      <c r="BE78" s="106" t="str">
        <f t="shared" si="21"/>
        <v>b</v>
      </c>
      <c r="BF78" s="106" t="str">
        <f t="shared" si="2"/>
        <v>3_b</v>
      </c>
      <c r="BG78" s="64">
        <f t="shared" si="3"/>
        <v>3259</v>
      </c>
      <c r="BH78" s="132">
        <f t="shared" si="4"/>
        <v>3259</v>
      </c>
      <c r="BI78" s="42">
        <f t="shared" si="22"/>
        <v>20.891025641025642</v>
      </c>
      <c r="BJ78" s="42"/>
      <c r="BK78" s="42"/>
      <c r="BL78" s="42"/>
      <c r="BM78" s="42"/>
      <c r="BN78" s="42"/>
      <c r="BO78" s="5"/>
      <c r="BP78" s="5"/>
      <c r="BQ78" s="5"/>
      <c r="BR78" s="5"/>
      <c r="BS78" s="5"/>
      <c r="BT78" s="5"/>
      <c r="BU78" s="6"/>
    </row>
    <row r="79" spans="1:73" x14ac:dyDescent="0.25">
      <c r="A79" s="106">
        <v>3</v>
      </c>
      <c r="B79" s="106" t="s">
        <v>721</v>
      </c>
      <c r="C79" s="106" t="str">
        <f t="shared" si="5"/>
        <v>c</v>
      </c>
      <c r="D79" s="106" t="str">
        <f t="shared" si="6"/>
        <v>3_c</v>
      </c>
      <c r="E79" s="107">
        <v>2676</v>
      </c>
      <c r="F79" s="106"/>
      <c r="G79" s="106">
        <v>3</v>
      </c>
      <c r="H79" s="106" t="s">
        <v>721</v>
      </c>
      <c r="I79" s="106" t="str">
        <f t="shared" si="7"/>
        <v>c</v>
      </c>
      <c r="J79" s="106" t="str">
        <f t="shared" si="8"/>
        <v>3_c</v>
      </c>
      <c r="K79" s="107">
        <v>2763</v>
      </c>
      <c r="L79" s="5"/>
      <c r="M79" s="106">
        <v>3</v>
      </c>
      <c r="N79" s="106" t="s">
        <v>721</v>
      </c>
      <c r="O79" s="106" t="str">
        <f t="shared" si="9"/>
        <v>c</v>
      </c>
      <c r="P79" s="106" t="str">
        <f t="shared" si="10"/>
        <v>3_c</v>
      </c>
      <c r="Q79" s="107">
        <v>2832</v>
      </c>
      <c r="R79" s="107"/>
      <c r="S79" s="106">
        <v>3</v>
      </c>
      <c r="T79" s="106" t="s">
        <v>721</v>
      </c>
      <c r="U79" s="106" t="str">
        <f t="shared" si="11"/>
        <v>c</v>
      </c>
      <c r="V79" s="106" t="str">
        <f t="shared" si="12"/>
        <v>3_c</v>
      </c>
      <c r="W79" s="107">
        <v>2832</v>
      </c>
      <c r="X79" s="107"/>
      <c r="Y79" s="106">
        <v>3</v>
      </c>
      <c r="Z79" s="106" t="s">
        <v>721</v>
      </c>
      <c r="AA79" s="106" t="str">
        <f t="shared" si="13"/>
        <v>c</v>
      </c>
      <c r="AB79" s="106" t="str">
        <f t="shared" si="14"/>
        <v>3_c</v>
      </c>
      <c r="AC79" s="107">
        <v>2889</v>
      </c>
      <c r="AD79" s="49"/>
      <c r="AE79" s="106">
        <v>3</v>
      </c>
      <c r="AF79" s="106" t="s">
        <v>721</v>
      </c>
      <c r="AG79" s="172" t="str">
        <f t="shared" si="15"/>
        <v>c</v>
      </c>
      <c r="AH79" s="106" t="str">
        <f t="shared" si="16"/>
        <v>3_c</v>
      </c>
      <c r="AI79" s="107">
        <v>3091</v>
      </c>
      <c r="AJ79" s="49"/>
      <c r="AK79" s="106">
        <v>3</v>
      </c>
      <c r="AL79" s="106" t="s">
        <v>721</v>
      </c>
      <c r="AM79" s="172" t="str">
        <f t="shared" si="17"/>
        <v>c</v>
      </c>
      <c r="AN79" s="106" t="str">
        <f t="shared" si="18"/>
        <v>3_c</v>
      </c>
      <c r="AO79" s="107">
        <v>3215</v>
      </c>
      <c r="AP79" s="49"/>
      <c r="AQ79" s="106">
        <v>3</v>
      </c>
      <c r="AR79" s="106" t="s">
        <v>721</v>
      </c>
      <c r="AS79" s="172" t="str">
        <f t="shared" si="19"/>
        <v>c</v>
      </c>
      <c r="AT79" s="106" t="str">
        <f t="shared" si="20"/>
        <v>3_c</v>
      </c>
      <c r="AU79" s="107">
        <v>3344</v>
      </c>
      <c r="AV79" s="49"/>
      <c r="AW79" s="106">
        <v>3</v>
      </c>
      <c r="AX79" s="106" t="s">
        <v>721</v>
      </c>
      <c r="AY79" s="172" t="str">
        <f t="shared" si="0"/>
        <v>c</v>
      </c>
      <c r="AZ79" s="106" t="str">
        <f t="shared" si="1"/>
        <v>3_c</v>
      </c>
      <c r="BA79" s="107">
        <v>3344</v>
      </c>
      <c r="BB79" s="49"/>
      <c r="BC79" s="106">
        <v>3</v>
      </c>
      <c r="BD79" s="106" t="s">
        <v>721</v>
      </c>
      <c r="BE79" s="106" t="str">
        <f t="shared" si="21"/>
        <v>c</v>
      </c>
      <c r="BF79" s="106" t="str">
        <f t="shared" si="2"/>
        <v>3_c</v>
      </c>
      <c r="BG79" s="64">
        <f t="shared" si="3"/>
        <v>3344</v>
      </c>
      <c r="BH79" s="132">
        <f t="shared" si="4"/>
        <v>3344</v>
      </c>
      <c r="BI79" s="42">
        <f t="shared" si="22"/>
        <v>21.435897435897434</v>
      </c>
      <c r="BJ79" s="42"/>
      <c r="BK79" s="42"/>
      <c r="BL79" s="42"/>
      <c r="BM79" s="42"/>
      <c r="BN79" s="42"/>
      <c r="BO79" s="5"/>
      <c r="BP79" s="5"/>
      <c r="BQ79" s="5"/>
      <c r="BR79" s="5"/>
      <c r="BS79" s="5"/>
      <c r="BT79" s="5"/>
      <c r="BU79" s="6"/>
    </row>
    <row r="80" spans="1:73" x14ac:dyDescent="0.25">
      <c r="A80" s="106">
        <v>3</v>
      </c>
      <c r="B80" s="106" t="s">
        <v>722</v>
      </c>
      <c r="C80" s="106" t="str">
        <f t="shared" si="5"/>
        <v>d</v>
      </c>
      <c r="D80" s="106" t="str">
        <f t="shared" si="6"/>
        <v>3_d</v>
      </c>
      <c r="E80" s="107">
        <v>2729</v>
      </c>
      <c r="F80" s="106"/>
      <c r="G80" s="106">
        <v>3</v>
      </c>
      <c r="H80" s="106" t="s">
        <v>722</v>
      </c>
      <c r="I80" s="106" t="str">
        <f t="shared" si="7"/>
        <v>d</v>
      </c>
      <c r="J80" s="106" t="str">
        <f t="shared" si="8"/>
        <v>3_d</v>
      </c>
      <c r="K80" s="107">
        <v>2818</v>
      </c>
      <c r="L80" s="5"/>
      <c r="M80" s="106">
        <v>3</v>
      </c>
      <c r="N80" s="106" t="s">
        <v>722</v>
      </c>
      <c r="O80" s="106" t="str">
        <f t="shared" si="9"/>
        <v>d</v>
      </c>
      <c r="P80" s="106" t="str">
        <f t="shared" si="10"/>
        <v>3_d</v>
      </c>
      <c r="Q80" s="107">
        <v>2888</v>
      </c>
      <c r="R80" s="107"/>
      <c r="S80" s="106">
        <v>3</v>
      </c>
      <c r="T80" s="106" t="s">
        <v>722</v>
      </c>
      <c r="U80" s="106" t="str">
        <f t="shared" si="11"/>
        <v>d</v>
      </c>
      <c r="V80" s="106" t="str">
        <f t="shared" si="12"/>
        <v>3_d</v>
      </c>
      <c r="W80" s="107">
        <v>2888</v>
      </c>
      <c r="X80" s="107"/>
      <c r="Y80" s="106">
        <v>3</v>
      </c>
      <c r="Z80" s="106" t="s">
        <v>722</v>
      </c>
      <c r="AA80" s="106" t="str">
        <f t="shared" si="13"/>
        <v>d</v>
      </c>
      <c r="AB80" s="106" t="str">
        <f t="shared" si="14"/>
        <v>3_d</v>
      </c>
      <c r="AC80" s="107">
        <v>2946</v>
      </c>
      <c r="AD80" s="49"/>
      <c r="AE80" s="106">
        <v>3</v>
      </c>
      <c r="AF80" s="106" t="s">
        <v>722</v>
      </c>
      <c r="AG80" s="172" t="str">
        <f t="shared" si="15"/>
        <v>d</v>
      </c>
      <c r="AH80" s="106" t="str">
        <f t="shared" si="16"/>
        <v>3_d</v>
      </c>
      <c r="AI80" s="107">
        <v>3152</v>
      </c>
      <c r="AJ80" s="49"/>
      <c r="AK80" s="106">
        <v>3</v>
      </c>
      <c r="AL80" s="106" t="s">
        <v>722</v>
      </c>
      <c r="AM80" s="172" t="str">
        <f t="shared" si="17"/>
        <v>d</v>
      </c>
      <c r="AN80" s="106" t="str">
        <f t="shared" si="18"/>
        <v>3_d</v>
      </c>
      <c r="AO80" s="107">
        <v>3278</v>
      </c>
      <c r="AP80" s="49"/>
      <c r="AQ80" s="106">
        <v>3</v>
      </c>
      <c r="AR80" s="106" t="s">
        <v>722</v>
      </c>
      <c r="AS80" s="172" t="str">
        <f t="shared" si="19"/>
        <v>d</v>
      </c>
      <c r="AT80" s="106" t="str">
        <f t="shared" si="20"/>
        <v>3_d</v>
      </c>
      <c r="AU80" s="107">
        <v>3409</v>
      </c>
      <c r="AV80" s="49"/>
      <c r="AW80" s="106">
        <v>3</v>
      </c>
      <c r="AX80" s="106" t="s">
        <v>722</v>
      </c>
      <c r="AY80" s="172" t="str">
        <f t="shared" ref="AY80:AY147" si="23">AX80</f>
        <v>d</v>
      </c>
      <c r="AZ80" s="106" t="str">
        <f t="shared" ref="AZ80:AZ147" si="24">AW80&amp;"_"&amp;AX80</f>
        <v>3_d</v>
      </c>
      <c r="BA80" s="107">
        <v>3409</v>
      </c>
      <c r="BB80" s="49"/>
      <c r="BC80" s="106">
        <v>3</v>
      </c>
      <c r="BD80" s="106" t="s">
        <v>722</v>
      </c>
      <c r="BE80" s="106" t="str">
        <f t="shared" si="21"/>
        <v>d</v>
      </c>
      <c r="BF80" s="106" t="str">
        <f t="shared" ref="BF80:BF147" si="25">BC80&amp;"_"&amp;BD80</f>
        <v>3_d</v>
      </c>
      <c r="BG80" s="64">
        <f t="shared" ref="BG80:BG143" si="26">INDEX($BA$16:$BA$355,MATCH($BF80,$AZ$16:$AZ$355,0))</f>
        <v>3409</v>
      </c>
      <c r="BH80" s="132">
        <f t="shared" ref="BH80:BH147" si="27">IFERROR($D$6*BG80,"")</f>
        <v>3409</v>
      </c>
      <c r="BI80" s="42">
        <f t="shared" si="22"/>
        <v>21.852564102564102</v>
      </c>
      <c r="BJ80" s="42"/>
      <c r="BK80" s="42"/>
      <c r="BL80" s="42"/>
      <c r="BM80" s="42"/>
      <c r="BN80" s="42"/>
      <c r="BO80" s="5"/>
      <c r="BP80" s="5"/>
      <c r="BQ80" s="5"/>
      <c r="BR80" s="5"/>
      <c r="BS80" s="5"/>
      <c r="BT80" s="5"/>
      <c r="BU80" s="6"/>
    </row>
    <row r="81" spans="1:73" x14ac:dyDescent="0.25">
      <c r="A81" s="106">
        <v>3</v>
      </c>
      <c r="B81" s="106" t="s">
        <v>723</v>
      </c>
      <c r="C81" s="106" t="str">
        <f t="shared" ref="C81:C144" si="28">B81</f>
        <v>e</v>
      </c>
      <c r="D81" s="106" t="str">
        <f t="shared" ref="D81:D144" si="29">A81&amp;"_"&amp;B81</f>
        <v>3_e</v>
      </c>
      <c r="E81" s="107">
        <v>2789</v>
      </c>
      <c r="F81" s="106"/>
      <c r="G81" s="106">
        <v>3</v>
      </c>
      <c r="H81" s="106" t="s">
        <v>723</v>
      </c>
      <c r="I81" s="106" t="str">
        <f t="shared" ref="I81:I144" si="30">H81</f>
        <v>e</v>
      </c>
      <c r="J81" s="106" t="str">
        <f t="shared" ref="J81:J144" si="31">G81&amp;"_"&amp;H81</f>
        <v>3_e</v>
      </c>
      <c r="K81" s="107">
        <v>2880</v>
      </c>
      <c r="L81" s="5"/>
      <c r="M81" s="106">
        <v>3</v>
      </c>
      <c r="N81" s="106" t="s">
        <v>723</v>
      </c>
      <c r="O81" s="106" t="str">
        <f t="shared" ref="O81:O144" si="32">N81</f>
        <v>e</v>
      </c>
      <c r="P81" s="106" t="str">
        <f t="shared" ref="P81:P144" si="33">M81&amp;"_"&amp;N81</f>
        <v>3_e</v>
      </c>
      <c r="Q81" s="107">
        <v>2952</v>
      </c>
      <c r="R81" s="107"/>
      <c r="S81" s="106">
        <v>3</v>
      </c>
      <c r="T81" s="106" t="s">
        <v>723</v>
      </c>
      <c r="U81" s="106" t="str">
        <f t="shared" ref="U81:U144" si="34">T81</f>
        <v>e</v>
      </c>
      <c r="V81" s="106" t="str">
        <f t="shared" ref="V81:V144" si="35">S81&amp;"_"&amp;T81</f>
        <v>3_e</v>
      </c>
      <c r="W81" s="107">
        <v>2952</v>
      </c>
      <c r="X81" s="107"/>
      <c r="Y81" s="106">
        <v>3</v>
      </c>
      <c r="Z81" s="106" t="s">
        <v>723</v>
      </c>
      <c r="AA81" s="106" t="str">
        <f t="shared" ref="AA81:AA144" si="36">Z81</f>
        <v>e</v>
      </c>
      <c r="AB81" s="106" t="str">
        <f t="shared" ref="AB81:AB144" si="37">Y81&amp;"_"&amp;Z81</f>
        <v>3_e</v>
      </c>
      <c r="AC81" s="107">
        <v>3011</v>
      </c>
      <c r="AD81" s="49"/>
      <c r="AE81" s="106">
        <v>3</v>
      </c>
      <c r="AF81" s="106" t="s">
        <v>723</v>
      </c>
      <c r="AG81" s="172" t="str">
        <f t="shared" ref="AG81:AG144" si="38">AF81</f>
        <v>e</v>
      </c>
      <c r="AH81" s="106" t="str">
        <f t="shared" ref="AH81:AH144" si="39">AE81&amp;"_"&amp;AF81</f>
        <v>3_e</v>
      </c>
      <c r="AI81" s="107">
        <v>3222</v>
      </c>
      <c r="AJ81" s="49"/>
      <c r="AK81" s="106">
        <v>3</v>
      </c>
      <c r="AL81" s="106" t="s">
        <v>723</v>
      </c>
      <c r="AM81" s="172" t="str">
        <f t="shared" ref="AM81:AM144" si="40">AL81</f>
        <v>e</v>
      </c>
      <c r="AN81" s="106" t="str">
        <f t="shared" ref="AN81:AN144" si="41">AK81&amp;"_"&amp;AL81</f>
        <v>3_e</v>
      </c>
      <c r="AO81" s="107">
        <v>3351</v>
      </c>
      <c r="AP81" s="49"/>
      <c r="AQ81" s="106">
        <v>3</v>
      </c>
      <c r="AR81" s="106" t="s">
        <v>723</v>
      </c>
      <c r="AS81" s="172" t="str">
        <f t="shared" ref="AS81:AS144" si="42">AR81</f>
        <v>e</v>
      </c>
      <c r="AT81" s="106" t="str">
        <f t="shared" ref="AT81:AT144" si="43">AQ81&amp;"_"&amp;AR81</f>
        <v>3_e</v>
      </c>
      <c r="AU81" s="107">
        <v>3485</v>
      </c>
      <c r="AV81" s="49"/>
      <c r="AW81" s="106">
        <v>3</v>
      </c>
      <c r="AX81" s="106" t="s">
        <v>723</v>
      </c>
      <c r="AY81" s="172" t="str">
        <f t="shared" si="23"/>
        <v>e</v>
      </c>
      <c r="AZ81" s="106" t="str">
        <f t="shared" si="24"/>
        <v>3_e</v>
      </c>
      <c r="BA81" s="107">
        <v>3485</v>
      </c>
      <c r="BB81" s="49"/>
      <c r="BC81" s="106">
        <v>3</v>
      </c>
      <c r="BD81" s="106" t="s">
        <v>723</v>
      </c>
      <c r="BE81" s="106" t="str">
        <f t="shared" ref="BE81:BE148" si="44">BD81</f>
        <v>e</v>
      </c>
      <c r="BF81" s="106" t="str">
        <f t="shared" si="25"/>
        <v>3_e</v>
      </c>
      <c r="BG81" s="64">
        <f t="shared" si="26"/>
        <v>3485</v>
      </c>
      <c r="BH81" s="132">
        <f t="shared" si="27"/>
        <v>3485</v>
      </c>
      <c r="BI81" s="42">
        <f t="shared" si="22"/>
        <v>22.339743589743591</v>
      </c>
      <c r="BJ81" s="42"/>
      <c r="BK81" s="42"/>
      <c r="BL81" s="42"/>
      <c r="BM81" s="42"/>
      <c r="BN81" s="42"/>
      <c r="BO81" s="5"/>
      <c r="BP81" s="5"/>
      <c r="BQ81" s="5"/>
      <c r="BR81" s="5"/>
      <c r="BS81" s="5"/>
      <c r="BT81" s="5"/>
      <c r="BU81" s="6"/>
    </row>
    <row r="82" spans="1:73" x14ac:dyDescent="0.25">
      <c r="A82" s="106">
        <v>4</v>
      </c>
      <c r="B82" s="106" t="s">
        <v>715</v>
      </c>
      <c r="C82" s="106" t="str">
        <f t="shared" si="28"/>
        <v>Start</v>
      </c>
      <c r="D82" s="106" t="str">
        <f t="shared" si="29"/>
        <v>4_Start</v>
      </c>
      <c r="E82" s="107">
        <v>1946</v>
      </c>
      <c r="F82" s="106"/>
      <c r="G82" s="106">
        <v>4</v>
      </c>
      <c r="H82" s="106" t="s">
        <v>715</v>
      </c>
      <c r="I82" s="106" t="str">
        <f t="shared" si="30"/>
        <v>Start</v>
      </c>
      <c r="J82" s="106" t="str">
        <f t="shared" si="31"/>
        <v>4_Start</v>
      </c>
      <c r="K82" s="107">
        <v>2009</v>
      </c>
      <c r="L82" s="5"/>
      <c r="M82" s="106">
        <v>4</v>
      </c>
      <c r="N82" s="106" t="s">
        <v>715</v>
      </c>
      <c r="O82" s="106" t="str">
        <f t="shared" si="32"/>
        <v>Start</v>
      </c>
      <c r="P82" s="106" t="str">
        <f t="shared" si="33"/>
        <v>4_Start</v>
      </c>
      <c r="Q82" s="107">
        <v>2059</v>
      </c>
      <c r="R82" s="107"/>
      <c r="S82" s="106">
        <v>4</v>
      </c>
      <c r="T82" s="106" t="s">
        <v>715</v>
      </c>
      <c r="U82" s="106" t="str">
        <f t="shared" si="34"/>
        <v>Start</v>
      </c>
      <c r="V82" s="106" t="str">
        <f t="shared" si="35"/>
        <v>4_Start</v>
      </c>
      <c r="W82" s="107">
        <v>2082</v>
      </c>
      <c r="X82" s="107"/>
      <c r="Y82" s="106">
        <v>4</v>
      </c>
      <c r="Z82" s="106" t="s">
        <v>715</v>
      </c>
      <c r="AA82" s="106" t="str">
        <f t="shared" si="36"/>
        <v>Start</v>
      </c>
      <c r="AB82" s="106" t="str">
        <f t="shared" si="37"/>
        <v>4_Start</v>
      </c>
      <c r="AC82" s="107">
        <v>2124</v>
      </c>
      <c r="AD82" s="49"/>
      <c r="AE82" s="106">
        <v>4</v>
      </c>
      <c r="AF82" s="106" t="s">
        <v>715</v>
      </c>
      <c r="AG82" s="172" t="str">
        <f t="shared" si="38"/>
        <v>Start</v>
      </c>
      <c r="AH82" s="106" t="str">
        <f t="shared" si="39"/>
        <v>4_Start</v>
      </c>
      <c r="AI82" s="107">
        <v>2273</v>
      </c>
      <c r="AJ82" s="49"/>
      <c r="AK82" s="106">
        <v>4</v>
      </c>
      <c r="AL82" s="106" t="s">
        <v>715</v>
      </c>
      <c r="AM82" s="172" t="str">
        <f t="shared" si="40"/>
        <v>Start</v>
      </c>
      <c r="AN82" s="106" t="str">
        <f t="shared" si="41"/>
        <v>4_Start</v>
      </c>
      <c r="AO82" s="107">
        <v>2364</v>
      </c>
      <c r="AP82" s="49"/>
      <c r="AQ82" s="106">
        <v>4</v>
      </c>
      <c r="AR82" s="106" t="s">
        <v>715</v>
      </c>
      <c r="AS82" s="172" t="str">
        <f t="shared" si="42"/>
        <v>Start</v>
      </c>
      <c r="AT82" s="106" t="str">
        <f t="shared" si="43"/>
        <v>4_Start</v>
      </c>
      <c r="AU82" s="107">
        <v>2459</v>
      </c>
      <c r="AV82" s="49"/>
      <c r="AW82" s="106">
        <v>4</v>
      </c>
      <c r="AX82" s="106" t="s">
        <v>715</v>
      </c>
      <c r="AY82" s="172" t="str">
        <f t="shared" si="23"/>
        <v>Start</v>
      </c>
      <c r="AZ82" s="106" t="str">
        <f t="shared" si="24"/>
        <v>4_Start</v>
      </c>
      <c r="BA82" s="107">
        <v>2459</v>
      </c>
      <c r="BB82" s="49"/>
      <c r="BC82" s="106">
        <v>4</v>
      </c>
      <c r="BD82" s="106" t="s">
        <v>715</v>
      </c>
      <c r="BE82" s="106" t="str">
        <f t="shared" si="44"/>
        <v>Start</v>
      </c>
      <c r="BF82" s="106" t="str">
        <f t="shared" si="25"/>
        <v>4_Start</v>
      </c>
      <c r="BG82" s="64">
        <f t="shared" si="26"/>
        <v>2459</v>
      </c>
      <c r="BH82" s="132">
        <f t="shared" si="27"/>
        <v>2459</v>
      </c>
      <c r="BI82" s="42">
        <f t="shared" ref="BI82:BI149" si="45">IFERROR(BH82/$D$9,"")</f>
        <v>15.762820512820513</v>
      </c>
      <c r="BJ82" s="42"/>
      <c r="BK82" s="42"/>
      <c r="BL82" s="42"/>
      <c r="BM82" s="42"/>
      <c r="BN82" s="42"/>
      <c r="BO82" s="5"/>
      <c r="BP82" s="5"/>
      <c r="BQ82" s="5"/>
      <c r="BR82" s="5"/>
      <c r="BS82" s="5"/>
      <c r="BT82" s="5"/>
      <c r="BU82" s="6"/>
    </row>
    <row r="83" spans="1:73" x14ac:dyDescent="0.25">
      <c r="A83" s="106">
        <v>4</v>
      </c>
      <c r="B83" s="106">
        <v>0</v>
      </c>
      <c r="C83" s="106">
        <f t="shared" si="28"/>
        <v>0</v>
      </c>
      <c r="D83" s="106" t="str">
        <f t="shared" si="29"/>
        <v>4_0</v>
      </c>
      <c r="E83" s="107">
        <v>1989</v>
      </c>
      <c r="F83" s="106"/>
      <c r="G83" s="106">
        <v>4</v>
      </c>
      <c r="H83" s="106">
        <v>0</v>
      </c>
      <c r="I83" s="106">
        <f t="shared" si="30"/>
        <v>0</v>
      </c>
      <c r="J83" s="106" t="str">
        <f t="shared" si="31"/>
        <v>4_0</v>
      </c>
      <c r="K83" s="107">
        <v>2054</v>
      </c>
      <c r="L83" s="5"/>
      <c r="M83" s="106">
        <v>4</v>
      </c>
      <c r="N83" s="106">
        <v>0</v>
      </c>
      <c r="O83" s="106">
        <f t="shared" si="32"/>
        <v>0</v>
      </c>
      <c r="P83" s="106" t="str">
        <f t="shared" si="33"/>
        <v>4_0</v>
      </c>
      <c r="Q83" s="107">
        <v>2105</v>
      </c>
      <c r="R83" s="107"/>
      <c r="S83" s="106">
        <v>4</v>
      </c>
      <c r="T83" s="106">
        <v>0</v>
      </c>
      <c r="U83" s="106">
        <f t="shared" si="34"/>
        <v>0</v>
      </c>
      <c r="V83" s="106" t="str">
        <f t="shared" si="35"/>
        <v>4_0</v>
      </c>
      <c r="W83" s="107">
        <v>2129</v>
      </c>
      <c r="X83" s="107"/>
      <c r="Y83" s="106">
        <v>4</v>
      </c>
      <c r="Z83" s="106">
        <v>0</v>
      </c>
      <c r="AA83" s="106">
        <f t="shared" si="36"/>
        <v>0</v>
      </c>
      <c r="AB83" s="106" t="str">
        <f t="shared" si="37"/>
        <v>4_0</v>
      </c>
      <c r="AC83" s="107">
        <v>2172</v>
      </c>
      <c r="AD83" s="49"/>
      <c r="AE83" s="106">
        <v>4</v>
      </c>
      <c r="AF83" s="106">
        <v>0</v>
      </c>
      <c r="AG83" s="172">
        <f t="shared" si="38"/>
        <v>0</v>
      </c>
      <c r="AH83" s="106" t="str">
        <f t="shared" si="39"/>
        <v>4_0</v>
      </c>
      <c r="AI83" s="107">
        <v>2324</v>
      </c>
      <c r="AJ83" s="49"/>
      <c r="AK83" s="106">
        <v>4</v>
      </c>
      <c r="AL83" s="106">
        <v>0</v>
      </c>
      <c r="AM83" s="172">
        <f t="shared" si="40"/>
        <v>0</v>
      </c>
      <c r="AN83" s="106" t="str">
        <f t="shared" si="41"/>
        <v>4_0</v>
      </c>
      <c r="AO83" s="107">
        <v>2417</v>
      </c>
      <c r="AP83" s="49"/>
      <c r="AQ83" s="106">
        <v>4</v>
      </c>
      <c r="AR83" s="106">
        <v>0</v>
      </c>
      <c r="AS83" s="172">
        <f t="shared" si="42"/>
        <v>0</v>
      </c>
      <c r="AT83" s="106" t="str">
        <f t="shared" si="43"/>
        <v>4_0</v>
      </c>
      <c r="AU83" s="107">
        <v>2514</v>
      </c>
      <c r="AV83" s="49"/>
      <c r="AW83" s="106">
        <v>4</v>
      </c>
      <c r="AX83" s="106">
        <v>0</v>
      </c>
      <c r="AY83" s="172">
        <f t="shared" si="23"/>
        <v>0</v>
      </c>
      <c r="AZ83" s="106" t="str">
        <f t="shared" si="24"/>
        <v>4_0</v>
      </c>
      <c r="BA83" s="107">
        <v>2514</v>
      </c>
      <c r="BB83" s="49"/>
      <c r="BC83" s="106">
        <v>4</v>
      </c>
      <c r="BD83" s="106">
        <v>0</v>
      </c>
      <c r="BE83" s="106">
        <f t="shared" si="44"/>
        <v>0</v>
      </c>
      <c r="BF83" s="106" t="str">
        <f t="shared" si="25"/>
        <v>4_0</v>
      </c>
      <c r="BG83" s="64">
        <f t="shared" si="26"/>
        <v>2514</v>
      </c>
      <c r="BH83" s="132">
        <f t="shared" si="27"/>
        <v>2514</v>
      </c>
      <c r="BI83" s="42">
        <f t="shared" si="45"/>
        <v>16.115384615384617</v>
      </c>
      <c r="BJ83" s="42"/>
      <c r="BK83" s="42"/>
      <c r="BL83" s="42"/>
      <c r="BM83" s="42"/>
      <c r="BN83" s="42"/>
      <c r="BO83" s="5"/>
      <c r="BP83" s="5"/>
      <c r="BQ83" s="5"/>
      <c r="BR83" s="5"/>
      <c r="BS83" s="5"/>
      <c r="BT83" s="5"/>
      <c r="BU83" s="6"/>
    </row>
    <row r="84" spans="1:73" x14ac:dyDescent="0.25">
      <c r="A84" s="106">
        <v>4</v>
      </c>
      <c r="B84" s="106">
        <v>1</v>
      </c>
      <c r="C84" s="106">
        <f t="shared" si="28"/>
        <v>1</v>
      </c>
      <c r="D84" s="106" t="str">
        <f t="shared" si="29"/>
        <v>4_1</v>
      </c>
      <c r="E84" s="107">
        <v>2038</v>
      </c>
      <c r="F84" s="106"/>
      <c r="G84" s="106">
        <v>4</v>
      </c>
      <c r="H84" s="106">
        <v>1</v>
      </c>
      <c r="I84" s="106">
        <f t="shared" si="30"/>
        <v>1</v>
      </c>
      <c r="J84" s="106" t="str">
        <f t="shared" si="31"/>
        <v>4_1</v>
      </c>
      <c r="K84" s="107">
        <v>2104</v>
      </c>
      <c r="L84" s="5"/>
      <c r="M84" s="106">
        <v>4</v>
      </c>
      <c r="N84" s="106">
        <v>1</v>
      </c>
      <c r="O84" s="106">
        <f t="shared" si="32"/>
        <v>1</v>
      </c>
      <c r="P84" s="106" t="str">
        <f t="shared" si="33"/>
        <v>4_1</v>
      </c>
      <c r="Q84" s="107">
        <v>2157</v>
      </c>
      <c r="R84" s="107"/>
      <c r="S84" s="106">
        <v>4</v>
      </c>
      <c r="T84" s="106">
        <v>1</v>
      </c>
      <c r="U84" s="106">
        <f t="shared" si="34"/>
        <v>1</v>
      </c>
      <c r="V84" s="106" t="str">
        <f t="shared" si="35"/>
        <v>4_1</v>
      </c>
      <c r="W84" s="107">
        <v>2181</v>
      </c>
      <c r="X84" s="107"/>
      <c r="Y84" s="106">
        <v>4</v>
      </c>
      <c r="Z84" s="106">
        <v>1</v>
      </c>
      <c r="AA84" s="106">
        <f t="shared" si="36"/>
        <v>1</v>
      </c>
      <c r="AB84" s="106" t="str">
        <f t="shared" si="37"/>
        <v>4_1</v>
      </c>
      <c r="AC84" s="107">
        <v>2225</v>
      </c>
      <c r="AD84" s="49"/>
      <c r="AE84" s="106">
        <v>4</v>
      </c>
      <c r="AF84" s="106">
        <v>1</v>
      </c>
      <c r="AG84" s="172">
        <f t="shared" si="38"/>
        <v>1</v>
      </c>
      <c r="AH84" s="106" t="str">
        <f t="shared" si="39"/>
        <v>4_1</v>
      </c>
      <c r="AI84" s="107">
        <v>2381</v>
      </c>
      <c r="AJ84" s="49"/>
      <c r="AK84" s="106">
        <v>4</v>
      </c>
      <c r="AL84" s="106">
        <v>1</v>
      </c>
      <c r="AM84" s="172">
        <f t="shared" si="40"/>
        <v>1</v>
      </c>
      <c r="AN84" s="106" t="str">
        <f t="shared" si="41"/>
        <v>4_1</v>
      </c>
      <c r="AO84" s="107">
        <v>2476</v>
      </c>
      <c r="AP84" s="49"/>
      <c r="AQ84" s="106">
        <v>4</v>
      </c>
      <c r="AR84" s="106">
        <v>1</v>
      </c>
      <c r="AS84" s="172">
        <f t="shared" si="42"/>
        <v>1</v>
      </c>
      <c r="AT84" s="106" t="str">
        <f t="shared" si="43"/>
        <v>4_1</v>
      </c>
      <c r="AU84" s="107">
        <v>2575</v>
      </c>
      <c r="AV84" s="49"/>
      <c r="AW84" s="106">
        <v>4</v>
      </c>
      <c r="AX84" s="106">
        <v>1</v>
      </c>
      <c r="AY84" s="172">
        <f t="shared" si="23"/>
        <v>1</v>
      </c>
      <c r="AZ84" s="106" t="str">
        <f t="shared" si="24"/>
        <v>4_1</v>
      </c>
      <c r="BA84" s="107">
        <v>2575</v>
      </c>
      <c r="BB84" s="49"/>
      <c r="BC84" s="106">
        <v>4</v>
      </c>
      <c r="BD84" s="106">
        <v>1</v>
      </c>
      <c r="BE84" s="106">
        <f t="shared" si="44"/>
        <v>1</v>
      </c>
      <c r="BF84" s="106" t="str">
        <f t="shared" si="25"/>
        <v>4_1</v>
      </c>
      <c r="BG84" s="64">
        <f t="shared" si="26"/>
        <v>2575</v>
      </c>
      <c r="BH84" s="132">
        <f t="shared" si="27"/>
        <v>2575</v>
      </c>
      <c r="BI84" s="42">
        <f t="shared" si="45"/>
        <v>16.506410256410255</v>
      </c>
      <c r="BJ84" s="42"/>
      <c r="BK84" s="42"/>
      <c r="BL84" s="42"/>
      <c r="BM84" s="42"/>
      <c r="BN84" s="42"/>
      <c r="BO84" s="5"/>
      <c r="BP84" s="5"/>
      <c r="BQ84" s="5"/>
      <c r="BR84" s="5"/>
      <c r="BS84" s="5"/>
      <c r="BT84" s="5"/>
      <c r="BU84" s="6"/>
    </row>
    <row r="85" spans="1:73" x14ac:dyDescent="0.25">
      <c r="A85" s="106">
        <v>4</v>
      </c>
      <c r="B85" s="106">
        <v>2</v>
      </c>
      <c r="C85" s="106">
        <f t="shared" si="28"/>
        <v>2</v>
      </c>
      <c r="D85" s="106" t="str">
        <f t="shared" si="29"/>
        <v>4_2</v>
      </c>
      <c r="E85" s="107">
        <v>2089</v>
      </c>
      <c r="F85" s="106"/>
      <c r="G85" s="106">
        <v>4</v>
      </c>
      <c r="H85" s="106">
        <v>2</v>
      </c>
      <c r="I85" s="106">
        <f t="shared" si="30"/>
        <v>2</v>
      </c>
      <c r="J85" s="106" t="str">
        <f t="shared" si="31"/>
        <v>4_2</v>
      </c>
      <c r="K85" s="107">
        <v>2157</v>
      </c>
      <c r="L85" s="5"/>
      <c r="M85" s="106">
        <v>4</v>
      </c>
      <c r="N85" s="106">
        <v>2</v>
      </c>
      <c r="O85" s="106">
        <f t="shared" si="32"/>
        <v>2</v>
      </c>
      <c r="P85" s="106" t="str">
        <f t="shared" si="33"/>
        <v>4_2</v>
      </c>
      <c r="Q85" s="107">
        <v>2211</v>
      </c>
      <c r="R85" s="107"/>
      <c r="S85" s="106">
        <v>4</v>
      </c>
      <c r="T85" s="106">
        <v>2</v>
      </c>
      <c r="U85" s="106">
        <f t="shared" si="34"/>
        <v>2</v>
      </c>
      <c r="V85" s="106" t="str">
        <f t="shared" si="35"/>
        <v>4_2</v>
      </c>
      <c r="W85" s="107">
        <v>2236</v>
      </c>
      <c r="X85" s="107"/>
      <c r="Y85" s="106">
        <v>4</v>
      </c>
      <c r="Z85" s="106">
        <v>2</v>
      </c>
      <c r="AA85" s="106">
        <f t="shared" si="36"/>
        <v>2</v>
      </c>
      <c r="AB85" s="106" t="str">
        <f t="shared" si="37"/>
        <v>4_2</v>
      </c>
      <c r="AC85" s="107">
        <v>2281</v>
      </c>
      <c r="AD85" s="49"/>
      <c r="AE85" s="106">
        <v>4</v>
      </c>
      <c r="AF85" s="106">
        <v>2</v>
      </c>
      <c r="AG85" s="172">
        <f t="shared" si="38"/>
        <v>2</v>
      </c>
      <c r="AH85" s="106" t="str">
        <f t="shared" si="39"/>
        <v>4_2</v>
      </c>
      <c r="AI85" s="107">
        <v>2441</v>
      </c>
      <c r="AJ85" s="49"/>
      <c r="AK85" s="106">
        <v>4</v>
      </c>
      <c r="AL85" s="106">
        <v>2</v>
      </c>
      <c r="AM85" s="172">
        <f t="shared" si="40"/>
        <v>2</v>
      </c>
      <c r="AN85" s="106" t="str">
        <f t="shared" si="41"/>
        <v>4_2</v>
      </c>
      <c r="AO85" s="107">
        <v>2539</v>
      </c>
      <c r="AP85" s="49"/>
      <c r="AQ85" s="106">
        <v>4</v>
      </c>
      <c r="AR85" s="106">
        <v>2</v>
      </c>
      <c r="AS85" s="172">
        <f t="shared" si="42"/>
        <v>2</v>
      </c>
      <c r="AT85" s="106" t="str">
        <f t="shared" si="43"/>
        <v>4_2</v>
      </c>
      <c r="AU85" s="107">
        <v>2641</v>
      </c>
      <c r="AV85" s="49"/>
      <c r="AW85" s="106">
        <v>4</v>
      </c>
      <c r="AX85" s="106">
        <v>2</v>
      </c>
      <c r="AY85" s="172">
        <f t="shared" si="23"/>
        <v>2</v>
      </c>
      <c r="AZ85" s="106" t="str">
        <f t="shared" si="24"/>
        <v>4_2</v>
      </c>
      <c r="BA85" s="107">
        <v>2641</v>
      </c>
      <c r="BB85" s="49"/>
      <c r="BC85" s="106">
        <v>4</v>
      </c>
      <c r="BD85" s="106">
        <v>2</v>
      </c>
      <c r="BE85" s="106">
        <f t="shared" si="44"/>
        <v>2</v>
      </c>
      <c r="BF85" s="106" t="str">
        <f t="shared" si="25"/>
        <v>4_2</v>
      </c>
      <c r="BG85" s="64">
        <f t="shared" si="26"/>
        <v>2641</v>
      </c>
      <c r="BH85" s="132">
        <f t="shared" si="27"/>
        <v>2641</v>
      </c>
      <c r="BI85" s="42">
        <f t="shared" si="45"/>
        <v>16.929487179487179</v>
      </c>
      <c r="BJ85" s="42"/>
      <c r="BK85" s="42"/>
      <c r="BL85" s="42"/>
      <c r="BM85" s="42"/>
      <c r="BN85" s="42"/>
      <c r="BO85" s="5"/>
      <c r="BP85" s="5"/>
      <c r="BQ85" s="5"/>
      <c r="BR85" s="5"/>
      <c r="BS85" s="5"/>
      <c r="BT85" s="5"/>
      <c r="BU85" s="6"/>
    </row>
    <row r="86" spans="1:73" x14ac:dyDescent="0.25">
      <c r="A86" s="106">
        <v>4</v>
      </c>
      <c r="B86" s="106">
        <v>3</v>
      </c>
      <c r="C86" s="106">
        <f t="shared" si="28"/>
        <v>3</v>
      </c>
      <c r="D86" s="106" t="str">
        <f t="shared" si="29"/>
        <v>4_3</v>
      </c>
      <c r="E86" s="107">
        <v>2138</v>
      </c>
      <c r="F86" s="106"/>
      <c r="G86" s="106">
        <v>4</v>
      </c>
      <c r="H86" s="106">
        <v>3</v>
      </c>
      <c r="I86" s="106">
        <f t="shared" si="30"/>
        <v>3</v>
      </c>
      <c r="J86" s="106" t="str">
        <f t="shared" si="31"/>
        <v>4_3</v>
      </c>
      <c r="K86" s="107">
        <v>2207</v>
      </c>
      <c r="L86" s="5"/>
      <c r="M86" s="106">
        <v>4</v>
      </c>
      <c r="N86" s="106">
        <v>3</v>
      </c>
      <c r="O86" s="106">
        <f t="shared" si="32"/>
        <v>3</v>
      </c>
      <c r="P86" s="106" t="str">
        <f t="shared" si="33"/>
        <v>4_3</v>
      </c>
      <c r="Q86" s="107">
        <v>2262</v>
      </c>
      <c r="R86" s="107"/>
      <c r="S86" s="106">
        <v>4</v>
      </c>
      <c r="T86" s="106">
        <v>3</v>
      </c>
      <c r="U86" s="106">
        <f t="shared" si="34"/>
        <v>3</v>
      </c>
      <c r="V86" s="106" t="str">
        <f t="shared" si="35"/>
        <v>4_3</v>
      </c>
      <c r="W86" s="107">
        <v>2288</v>
      </c>
      <c r="X86" s="107"/>
      <c r="Y86" s="106">
        <v>4</v>
      </c>
      <c r="Z86" s="106">
        <v>3</v>
      </c>
      <c r="AA86" s="106">
        <f t="shared" si="36"/>
        <v>3</v>
      </c>
      <c r="AB86" s="106" t="str">
        <f t="shared" si="37"/>
        <v>4_3</v>
      </c>
      <c r="AC86" s="107">
        <v>2334</v>
      </c>
      <c r="AD86" s="49"/>
      <c r="AE86" s="106">
        <v>4</v>
      </c>
      <c r="AF86" s="106">
        <v>3</v>
      </c>
      <c r="AG86" s="172">
        <f t="shared" si="38"/>
        <v>3</v>
      </c>
      <c r="AH86" s="106" t="str">
        <f t="shared" si="39"/>
        <v>4_3</v>
      </c>
      <c r="AI86" s="107">
        <v>2497</v>
      </c>
      <c r="AJ86" s="49"/>
      <c r="AK86" s="106">
        <v>4</v>
      </c>
      <c r="AL86" s="106">
        <v>3</v>
      </c>
      <c r="AM86" s="172">
        <f t="shared" si="40"/>
        <v>3</v>
      </c>
      <c r="AN86" s="106" t="str">
        <f t="shared" si="41"/>
        <v>4_3</v>
      </c>
      <c r="AO86" s="107">
        <v>2597</v>
      </c>
      <c r="AP86" s="49"/>
      <c r="AQ86" s="106">
        <v>4</v>
      </c>
      <c r="AR86" s="106">
        <v>3</v>
      </c>
      <c r="AS86" s="172">
        <f t="shared" si="42"/>
        <v>3</v>
      </c>
      <c r="AT86" s="106" t="str">
        <f t="shared" si="43"/>
        <v>4_3</v>
      </c>
      <c r="AU86" s="107">
        <v>2701</v>
      </c>
      <c r="AV86" s="49"/>
      <c r="AW86" s="106">
        <v>4</v>
      </c>
      <c r="AX86" s="106">
        <v>3</v>
      </c>
      <c r="AY86" s="172">
        <f t="shared" si="23"/>
        <v>3</v>
      </c>
      <c r="AZ86" s="106" t="str">
        <f t="shared" si="24"/>
        <v>4_3</v>
      </c>
      <c r="BA86" s="107">
        <v>2701</v>
      </c>
      <c r="BB86" s="49"/>
      <c r="BC86" s="106">
        <v>4</v>
      </c>
      <c r="BD86" s="106">
        <v>3</v>
      </c>
      <c r="BE86" s="106">
        <f t="shared" si="44"/>
        <v>3</v>
      </c>
      <c r="BF86" s="106" t="str">
        <f t="shared" si="25"/>
        <v>4_3</v>
      </c>
      <c r="BG86" s="64">
        <f t="shared" si="26"/>
        <v>2701</v>
      </c>
      <c r="BH86" s="132">
        <f t="shared" si="27"/>
        <v>2701</v>
      </c>
      <c r="BI86" s="42">
        <f t="shared" si="45"/>
        <v>17.314102564102566</v>
      </c>
      <c r="BJ86" s="42"/>
      <c r="BK86" s="42"/>
      <c r="BL86" s="42"/>
      <c r="BM86" s="42"/>
      <c r="BN86" s="42"/>
      <c r="BO86" s="5"/>
      <c r="BP86" s="5"/>
      <c r="BQ86" s="5"/>
      <c r="BR86" s="5"/>
      <c r="BS86" s="5"/>
      <c r="BT86" s="5"/>
      <c r="BU86" s="6"/>
    </row>
    <row r="87" spans="1:73" x14ac:dyDescent="0.25">
      <c r="A87" s="106">
        <v>4</v>
      </c>
      <c r="B87" s="106">
        <v>4</v>
      </c>
      <c r="C87" s="106">
        <f t="shared" si="28"/>
        <v>4</v>
      </c>
      <c r="D87" s="106" t="str">
        <f t="shared" si="29"/>
        <v>4_4</v>
      </c>
      <c r="E87" s="107">
        <v>2191</v>
      </c>
      <c r="F87" s="106"/>
      <c r="G87" s="106">
        <v>4</v>
      </c>
      <c r="H87" s="106">
        <v>4</v>
      </c>
      <c r="I87" s="106">
        <f t="shared" si="30"/>
        <v>4</v>
      </c>
      <c r="J87" s="106" t="str">
        <f t="shared" si="31"/>
        <v>4_4</v>
      </c>
      <c r="K87" s="107">
        <v>2262</v>
      </c>
      <c r="L87" s="5"/>
      <c r="M87" s="106">
        <v>4</v>
      </c>
      <c r="N87" s="106">
        <v>4</v>
      </c>
      <c r="O87" s="106">
        <f t="shared" si="32"/>
        <v>4</v>
      </c>
      <c r="P87" s="106" t="str">
        <f t="shared" si="33"/>
        <v>4_4</v>
      </c>
      <c r="Q87" s="107">
        <v>2319</v>
      </c>
      <c r="R87" s="107"/>
      <c r="S87" s="106">
        <v>4</v>
      </c>
      <c r="T87" s="106">
        <v>4</v>
      </c>
      <c r="U87" s="106">
        <f t="shared" si="34"/>
        <v>4</v>
      </c>
      <c r="V87" s="106" t="str">
        <f t="shared" si="35"/>
        <v>4_4</v>
      </c>
      <c r="W87" s="107">
        <v>2345</v>
      </c>
      <c r="X87" s="107"/>
      <c r="Y87" s="106">
        <v>4</v>
      </c>
      <c r="Z87" s="106">
        <v>4</v>
      </c>
      <c r="AA87" s="106">
        <f t="shared" si="36"/>
        <v>4</v>
      </c>
      <c r="AB87" s="106" t="str">
        <f t="shared" si="37"/>
        <v>4_4</v>
      </c>
      <c r="AC87" s="107">
        <v>2392</v>
      </c>
      <c r="AD87" s="49"/>
      <c r="AE87" s="106">
        <v>4</v>
      </c>
      <c r="AF87" s="106">
        <v>4</v>
      </c>
      <c r="AG87" s="172">
        <f t="shared" si="38"/>
        <v>4</v>
      </c>
      <c r="AH87" s="106" t="str">
        <f t="shared" si="39"/>
        <v>4_4</v>
      </c>
      <c r="AI87" s="107">
        <v>2559</v>
      </c>
      <c r="AJ87" s="49"/>
      <c r="AK87" s="106">
        <v>4</v>
      </c>
      <c r="AL87" s="106">
        <v>4</v>
      </c>
      <c r="AM87" s="172">
        <f t="shared" si="40"/>
        <v>4</v>
      </c>
      <c r="AN87" s="106" t="str">
        <f t="shared" si="41"/>
        <v>4_4</v>
      </c>
      <c r="AO87" s="107">
        <v>2661</v>
      </c>
      <c r="AP87" s="49"/>
      <c r="AQ87" s="106">
        <v>4</v>
      </c>
      <c r="AR87" s="106">
        <v>4</v>
      </c>
      <c r="AS87" s="172">
        <f t="shared" si="42"/>
        <v>4</v>
      </c>
      <c r="AT87" s="106" t="str">
        <f t="shared" si="43"/>
        <v>4_4</v>
      </c>
      <c r="AU87" s="107">
        <v>2767</v>
      </c>
      <c r="AV87" s="49"/>
      <c r="AW87" s="106">
        <v>4</v>
      </c>
      <c r="AX87" s="106">
        <v>4</v>
      </c>
      <c r="AY87" s="172">
        <f t="shared" si="23"/>
        <v>4</v>
      </c>
      <c r="AZ87" s="106" t="str">
        <f t="shared" si="24"/>
        <v>4_4</v>
      </c>
      <c r="BA87" s="107">
        <v>2767</v>
      </c>
      <c r="BB87" s="49"/>
      <c r="BC87" s="106">
        <v>4</v>
      </c>
      <c r="BD87" s="106">
        <v>4</v>
      </c>
      <c r="BE87" s="106">
        <f t="shared" si="44"/>
        <v>4</v>
      </c>
      <c r="BF87" s="106" t="str">
        <f t="shared" si="25"/>
        <v>4_4</v>
      </c>
      <c r="BG87" s="64">
        <f t="shared" si="26"/>
        <v>2767</v>
      </c>
      <c r="BH87" s="132">
        <f t="shared" si="27"/>
        <v>2767</v>
      </c>
      <c r="BI87" s="42">
        <f t="shared" si="45"/>
        <v>17.737179487179485</v>
      </c>
      <c r="BJ87" s="42"/>
      <c r="BK87" s="42"/>
      <c r="BL87" s="42"/>
      <c r="BM87" s="42"/>
      <c r="BN87" s="42"/>
      <c r="BO87" s="5"/>
      <c r="BP87" s="5"/>
      <c r="BQ87" s="5"/>
      <c r="BR87" s="5"/>
      <c r="BS87" s="5"/>
      <c r="BT87" s="5"/>
      <c r="BU87" s="6"/>
    </row>
    <row r="88" spans="1:73" x14ac:dyDescent="0.25">
      <c r="A88" s="106">
        <v>4</v>
      </c>
      <c r="B88" s="106">
        <v>5</v>
      </c>
      <c r="C88" s="106">
        <f t="shared" si="28"/>
        <v>5</v>
      </c>
      <c r="D88" s="106" t="str">
        <f t="shared" si="29"/>
        <v>4_5</v>
      </c>
      <c r="E88" s="107">
        <v>2264</v>
      </c>
      <c r="F88" s="106"/>
      <c r="G88" s="106">
        <v>4</v>
      </c>
      <c r="H88" s="106">
        <v>5</v>
      </c>
      <c r="I88" s="106">
        <f t="shared" si="30"/>
        <v>5</v>
      </c>
      <c r="J88" s="106" t="str">
        <f t="shared" si="31"/>
        <v>4_5</v>
      </c>
      <c r="K88" s="107">
        <v>2338</v>
      </c>
      <c r="L88" s="5"/>
      <c r="M88" s="106">
        <v>4</v>
      </c>
      <c r="N88" s="106">
        <v>5</v>
      </c>
      <c r="O88" s="106">
        <f t="shared" si="32"/>
        <v>5</v>
      </c>
      <c r="P88" s="106" t="str">
        <f t="shared" si="33"/>
        <v>4_5</v>
      </c>
      <c r="Q88" s="107">
        <v>2396</v>
      </c>
      <c r="R88" s="107"/>
      <c r="S88" s="106">
        <v>4</v>
      </c>
      <c r="T88" s="106">
        <v>5</v>
      </c>
      <c r="U88" s="106">
        <f t="shared" si="34"/>
        <v>5</v>
      </c>
      <c r="V88" s="106" t="str">
        <f t="shared" si="35"/>
        <v>4_5</v>
      </c>
      <c r="W88" s="107">
        <v>2423</v>
      </c>
      <c r="X88" s="107"/>
      <c r="Y88" s="106">
        <v>4</v>
      </c>
      <c r="Z88" s="106">
        <v>5</v>
      </c>
      <c r="AA88" s="106">
        <f t="shared" si="36"/>
        <v>5</v>
      </c>
      <c r="AB88" s="106" t="str">
        <f t="shared" si="37"/>
        <v>4_5</v>
      </c>
      <c r="AC88" s="107">
        <v>2471</v>
      </c>
      <c r="AD88" s="49"/>
      <c r="AE88" s="106">
        <v>4</v>
      </c>
      <c r="AF88" s="106">
        <v>5</v>
      </c>
      <c r="AG88" s="172">
        <f t="shared" si="38"/>
        <v>5</v>
      </c>
      <c r="AH88" s="106" t="str">
        <f t="shared" si="39"/>
        <v>4_5</v>
      </c>
      <c r="AI88" s="107">
        <v>2644</v>
      </c>
      <c r="AJ88" s="49"/>
      <c r="AK88" s="106">
        <v>4</v>
      </c>
      <c r="AL88" s="106">
        <v>5</v>
      </c>
      <c r="AM88" s="172">
        <f t="shared" si="40"/>
        <v>5</v>
      </c>
      <c r="AN88" s="106" t="str">
        <f t="shared" si="41"/>
        <v>4_5</v>
      </c>
      <c r="AO88" s="107">
        <v>2750</v>
      </c>
      <c r="AP88" s="49"/>
      <c r="AQ88" s="106">
        <v>4</v>
      </c>
      <c r="AR88" s="106">
        <v>5</v>
      </c>
      <c r="AS88" s="172">
        <f t="shared" si="42"/>
        <v>5</v>
      </c>
      <c r="AT88" s="106" t="str">
        <f t="shared" si="43"/>
        <v>4_5</v>
      </c>
      <c r="AU88" s="107">
        <v>2860</v>
      </c>
      <c r="AV88" s="49"/>
      <c r="AW88" s="106">
        <v>4</v>
      </c>
      <c r="AX88" s="106">
        <v>5</v>
      </c>
      <c r="AY88" s="172">
        <f t="shared" si="23"/>
        <v>5</v>
      </c>
      <c r="AZ88" s="106" t="str">
        <f t="shared" si="24"/>
        <v>4_5</v>
      </c>
      <c r="BA88" s="107">
        <v>2860</v>
      </c>
      <c r="BB88" s="49"/>
      <c r="BC88" s="106">
        <v>4</v>
      </c>
      <c r="BD88" s="106">
        <v>5</v>
      </c>
      <c r="BE88" s="106">
        <f t="shared" si="44"/>
        <v>5</v>
      </c>
      <c r="BF88" s="106" t="str">
        <f t="shared" si="25"/>
        <v>4_5</v>
      </c>
      <c r="BG88" s="64">
        <f t="shared" si="26"/>
        <v>2860</v>
      </c>
      <c r="BH88" s="132">
        <f t="shared" si="27"/>
        <v>2860</v>
      </c>
      <c r="BI88" s="42">
        <f t="shared" si="45"/>
        <v>18.333333333333332</v>
      </c>
      <c r="BJ88" s="42"/>
      <c r="BK88" s="42"/>
      <c r="BL88" s="42"/>
      <c r="BM88" s="42"/>
      <c r="BN88" s="42"/>
      <c r="BO88" s="5"/>
      <c r="BP88" s="5"/>
      <c r="BQ88" s="5"/>
      <c r="BR88" s="5"/>
      <c r="BS88" s="5"/>
      <c r="BT88" s="5"/>
      <c r="BU88" s="6"/>
    </row>
    <row r="89" spans="1:73" x14ac:dyDescent="0.25">
      <c r="A89" s="106">
        <v>4</v>
      </c>
      <c r="B89" s="106">
        <v>6</v>
      </c>
      <c r="C89" s="106">
        <f t="shared" si="28"/>
        <v>6</v>
      </c>
      <c r="D89" s="106" t="str">
        <f t="shared" si="29"/>
        <v>4_6</v>
      </c>
      <c r="E89" s="107">
        <v>2327</v>
      </c>
      <c r="F89" s="106"/>
      <c r="G89" s="106">
        <v>4</v>
      </c>
      <c r="H89" s="106">
        <v>6</v>
      </c>
      <c r="I89" s="106">
        <f t="shared" si="30"/>
        <v>6</v>
      </c>
      <c r="J89" s="106" t="str">
        <f t="shared" si="31"/>
        <v>4_6</v>
      </c>
      <c r="K89" s="107">
        <v>2403</v>
      </c>
      <c r="L89" s="5"/>
      <c r="M89" s="106">
        <v>4</v>
      </c>
      <c r="N89" s="106">
        <v>6</v>
      </c>
      <c r="O89" s="106">
        <f t="shared" si="32"/>
        <v>6</v>
      </c>
      <c r="P89" s="106" t="str">
        <f t="shared" si="33"/>
        <v>4_6</v>
      </c>
      <c r="Q89" s="107">
        <v>2463</v>
      </c>
      <c r="R89" s="107"/>
      <c r="S89" s="106">
        <v>4</v>
      </c>
      <c r="T89" s="106">
        <v>6</v>
      </c>
      <c r="U89" s="106">
        <f t="shared" si="34"/>
        <v>6</v>
      </c>
      <c r="V89" s="106" t="str">
        <f t="shared" si="35"/>
        <v>4_6</v>
      </c>
      <c r="W89" s="107">
        <v>2491</v>
      </c>
      <c r="X89" s="107"/>
      <c r="Y89" s="106">
        <v>4</v>
      </c>
      <c r="Z89" s="106">
        <v>6</v>
      </c>
      <c r="AA89" s="106">
        <f t="shared" si="36"/>
        <v>6</v>
      </c>
      <c r="AB89" s="106" t="str">
        <f t="shared" si="37"/>
        <v>4_6</v>
      </c>
      <c r="AC89" s="107">
        <v>2541</v>
      </c>
      <c r="AD89" s="49"/>
      <c r="AE89" s="106">
        <v>4</v>
      </c>
      <c r="AF89" s="106">
        <v>6</v>
      </c>
      <c r="AG89" s="172">
        <f t="shared" si="38"/>
        <v>6</v>
      </c>
      <c r="AH89" s="106" t="str">
        <f t="shared" si="39"/>
        <v>4_6</v>
      </c>
      <c r="AI89" s="107">
        <v>2719</v>
      </c>
      <c r="AJ89" s="49"/>
      <c r="AK89" s="106">
        <v>4</v>
      </c>
      <c r="AL89" s="106">
        <v>6</v>
      </c>
      <c r="AM89" s="172">
        <f t="shared" si="40"/>
        <v>6</v>
      </c>
      <c r="AN89" s="106" t="str">
        <f t="shared" si="41"/>
        <v>4_6</v>
      </c>
      <c r="AO89" s="107">
        <v>2828</v>
      </c>
      <c r="AP89" s="49"/>
      <c r="AQ89" s="106">
        <v>4</v>
      </c>
      <c r="AR89" s="106">
        <v>6</v>
      </c>
      <c r="AS89" s="172">
        <f t="shared" si="42"/>
        <v>6</v>
      </c>
      <c r="AT89" s="106" t="str">
        <f t="shared" si="43"/>
        <v>4_6</v>
      </c>
      <c r="AU89" s="107">
        <v>2941</v>
      </c>
      <c r="AV89" s="49"/>
      <c r="AW89" s="106">
        <v>4</v>
      </c>
      <c r="AX89" s="106">
        <v>6</v>
      </c>
      <c r="AY89" s="172">
        <f t="shared" si="23"/>
        <v>6</v>
      </c>
      <c r="AZ89" s="106" t="str">
        <f t="shared" si="24"/>
        <v>4_6</v>
      </c>
      <c r="BA89" s="107">
        <v>2941</v>
      </c>
      <c r="BB89" s="49"/>
      <c r="BC89" s="106">
        <v>4</v>
      </c>
      <c r="BD89" s="106">
        <v>6</v>
      </c>
      <c r="BE89" s="106">
        <f t="shared" si="44"/>
        <v>6</v>
      </c>
      <c r="BF89" s="106" t="str">
        <f t="shared" si="25"/>
        <v>4_6</v>
      </c>
      <c r="BG89" s="64">
        <f t="shared" si="26"/>
        <v>2941</v>
      </c>
      <c r="BH89" s="132">
        <f t="shared" si="27"/>
        <v>2941</v>
      </c>
      <c r="BI89" s="42">
        <f t="shared" si="45"/>
        <v>18.852564102564102</v>
      </c>
      <c r="BJ89" s="42"/>
      <c r="BK89" s="42"/>
      <c r="BL89" s="42"/>
      <c r="BM89" s="42"/>
      <c r="BN89" s="42"/>
      <c r="BO89" s="5"/>
      <c r="BP89" s="5"/>
      <c r="BQ89" s="5"/>
      <c r="BR89" s="5"/>
      <c r="BS89" s="5"/>
      <c r="BT89" s="5"/>
      <c r="BU89" s="6"/>
    </row>
    <row r="90" spans="1:73" x14ac:dyDescent="0.25">
      <c r="A90" s="106">
        <v>4</v>
      </c>
      <c r="B90" s="106">
        <v>7</v>
      </c>
      <c r="C90" s="106">
        <f t="shared" si="28"/>
        <v>7</v>
      </c>
      <c r="D90" s="106" t="str">
        <f t="shared" si="29"/>
        <v>4_7</v>
      </c>
      <c r="E90" s="107">
        <v>2403</v>
      </c>
      <c r="F90" s="106"/>
      <c r="G90" s="106">
        <v>4</v>
      </c>
      <c r="H90" s="106">
        <v>7</v>
      </c>
      <c r="I90" s="106">
        <f t="shared" si="30"/>
        <v>7</v>
      </c>
      <c r="J90" s="106" t="str">
        <f t="shared" si="31"/>
        <v>4_7</v>
      </c>
      <c r="K90" s="107">
        <v>2481</v>
      </c>
      <c r="L90" s="5"/>
      <c r="M90" s="106">
        <v>4</v>
      </c>
      <c r="N90" s="106">
        <v>7</v>
      </c>
      <c r="O90" s="106">
        <f t="shared" si="32"/>
        <v>7</v>
      </c>
      <c r="P90" s="106" t="str">
        <f t="shared" si="33"/>
        <v>4_7</v>
      </c>
      <c r="Q90" s="107">
        <v>2543</v>
      </c>
      <c r="R90" s="107"/>
      <c r="S90" s="106">
        <v>4</v>
      </c>
      <c r="T90" s="106">
        <v>7</v>
      </c>
      <c r="U90" s="106">
        <f t="shared" si="34"/>
        <v>7</v>
      </c>
      <c r="V90" s="106" t="str">
        <f t="shared" si="35"/>
        <v>4_7</v>
      </c>
      <c r="W90" s="107">
        <v>2572</v>
      </c>
      <c r="X90" s="107"/>
      <c r="Y90" s="106">
        <v>4</v>
      </c>
      <c r="Z90" s="106">
        <v>7</v>
      </c>
      <c r="AA90" s="106">
        <f t="shared" si="36"/>
        <v>7</v>
      </c>
      <c r="AB90" s="106" t="str">
        <f t="shared" si="37"/>
        <v>4_7</v>
      </c>
      <c r="AC90" s="107">
        <v>2623</v>
      </c>
      <c r="AD90" s="49"/>
      <c r="AE90" s="106">
        <v>4</v>
      </c>
      <c r="AF90" s="106">
        <v>7</v>
      </c>
      <c r="AG90" s="172">
        <f t="shared" si="38"/>
        <v>7</v>
      </c>
      <c r="AH90" s="106" t="str">
        <f t="shared" si="39"/>
        <v>4_7</v>
      </c>
      <c r="AI90" s="107">
        <v>2807</v>
      </c>
      <c r="AJ90" s="49"/>
      <c r="AK90" s="106">
        <v>4</v>
      </c>
      <c r="AL90" s="106">
        <v>7</v>
      </c>
      <c r="AM90" s="172">
        <f t="shared" si="40"/>
        <v>7</v>
      </c>
      <c r="AN90" s="106" t="str">
        <f t="shared" si="41"/>
        <v>4_7</v>
      </c>
      <c r="AO90" s="107">
        <v>2919</v>
      </c>
      <c r="AP90" s="49"/>
      <c r="AQ90" s="106">
        <v>4</v>
      </c>
      <c r="AR90" s="106">
        <v>7</v>
      </c>
      <c r="AS90" s="172">
        <f t="shared" si="42"/>
        <v>7</v>
      </c>
      <c r="AT90" s="106" t="str">
        <f t="shared" si="43"/>
        <v>4_7</v>
      </c>
      <c r="AU90" s="107">
        <v>3036</v>
      </c>
      <c r="AV90" s="49"/>
      <c r="AW90" s="106">
        <v>4</v>
      </c>
      <c r="AX90" s="106">
        <v>7</v>
      </c>
      <c r="AY90" s="172">
        <f t="shared" si="23"/>
        <v>7</v>
      </c>
      <c r="AZ90" s="106" t="str">
        <f t="shared" si="24"/>
        <v>4_7</v>
      </c>
      <c r="BA90" s="107">
        <v>3036</v>
      </c>
      <c r="BB90" s="49"/>
      <c r="BC90" s="106">
        <v>4</v>
      </c>
      <c r="BD90" s="106">
        <v>7</v>
      </c>
      <c r="BE90" s="106">
        <f t="shared" si="44"/>
        <v>7</v>
      </c>
      <c r="BF90" s="106" t="str">
        <f t="shared" si="25"/>
        <v>4_7</v>
      </c>
      <c r="BG90" s="64">
        <f t="shared" si="26"/>
        <v>3036</v>
      </c>
      <c r="BH90" s="132">
        <f t="shared" si="27"/>
        <v>3036</v>
      </c>
      <c r="BI90" s="42">
        <f t="shared" si="45"/>
        <v>19.46153846153846</v>
      </c>
      <c r="BJ90" s="42"/>
      <c r="BK90" s="42"/>
      <c r="BL90" s="42"/>
      <c r="BM90" s="42"/>
      <c r="BN90" s="42"/>
      <c r="BO90" s="5"/>
      <c r="BP90" s="5"/>
      <c r="BQ90" s="5"/>
      <c r="BR90" s="5"/>
      <c r="BS90" s="5"/>
      <c r="BT90" s="5"/>
      <c r="BU90" s="6"/>
    </row>
    <row r="91" spans="1:73" x14ac:dyDescent="0.25">
      <c r="A91" s="106">
        <v>4</v>
      </c>
      <c r="B91" s="106">
        <v>8</v>
      </c>
      <c r="C91" s="106">
        <f t="shared" si="28"/>
        <v>8</v>
      </c>
      <c r="D91" s="106" t="str">
        <f t="shared" si="29"/>
        <v>4_8</v>
      </c>
      <c r="E91" s="107">
        <v>2470</v>
      </c>
      <c r="F91" s="106"/>
      <c r="G91" s="106">
        <v>4</v>
      </c>
      <c r="H91" s="106">
        <v>8</v>
      </c>
      <c r="I91" s="106">
        <f t="shared" si="30"/>
        <v>8</v>
      </c>
      <c r="J91" s="106" t="str">
        <f t="shared" si="31"/>
        <v>4_8</v>
      </c>
      <c r="K91" s="107">
        <v>2550</v>
      </c>
      <c r="L91" s="5"/>
      <c r="M91" s="106">
        <v>4</v>
      </c>
      <c r="N91" s="106">
        <v>8</v>
      </c>
      <c r="O91" s="106">
        <f t="shared" si="32"/>
        <v>8</v>
      </c>
      <c r="P91" s="106" t="str">
        <f t="shared" si="33"/>
        <v>4_8</v>
      </c>
      <c r="Q91" s="107">
        <v>2614</v>
      </c>
      <c r="R91" s="107"/>
      <c r="S91" s="106">
        <v>4</v>
      </c>
      <c r="T91" s="106">
        <v>8</v>
      </c>
      <c r="U91" s="106">
        <f t="shared" si="34"/>
        <v>8</v>
      </c>
      <c r="V91" s="106" t="str">
        <f t="shared" si="35"/>
        <v>4_8</v>
      </c>
      <c r="W91" s="107">
        <v>2644</v>
      </c>
      <c r="X91" s="107"/>
      <c r="Y91" s="106">
        <v>4</v>
      </c>
      <c r="Z91" s="106">
        <v>8</v>
      </c>
      <c r="AA91" s="106">
        <f t="shared" si="36"/>
        <v>8</v>
      </c>
      <c r="AB91" s="106" t="str">
        <f t="shared" si="37"/>
        <v>4_8</v>
      </c>
      <c r="AC91" s="107">
        <v>2697</v>
      </c>
      <c r="AD91" s="49"/>
      <c r="AE91" s="106">
        <v>4</v>
      </c>
      <c r="AF91" s="106">
        <v>8</v>
      </c>
      <c r="AG91" s="172">
        <f t="shared" si="38"/>
        <v>8</v>
      </c>
      <c r="AH91" s="106" t="str">
        <f t="shared" si="39"/>
        <v>4_8</v>
      </c>
      <c r="AI91" s="107">
        <v>2886</v>
      </c>
      <c r="AJ91" s="49"/>
      <c r="AK91" s="106">
        <v>4</v>
      </c>
      <c r="AL91" s="106">
        <v>8</v>
      </c>
      <c r="AM91" s="172">
        <f t="shared" si="40"/>
        <v>8</v>
      </c>
      <c r="AN91" s="106" t="str">
        <f t="shared" si="41"/>
        <v>4_8</v>
      </c>
      <c r="AO91" s="107">
        <v>3001</v>
      </c>
      <c r="AP91" s="49"/>
      <c r="AQ91" s="106">
        <v>4</v>
      </c>
      <c r="AR91" s="106">
        <v>8</v>
      </c>
      <c r="AS91" s="172">
        <f t="shared" si="42"/>
        <v>8</v>
      </c>
      <c r="AT91" s="106" t="str">
        <f t="shared" si="43"/>
        <v>4_8</v>
      </c>
      <c r="AU91" s="107">
        <v>3121</v>
      </c>
      <c r="AV91" s="49"/>
      <c r="AW91" s="106">
        <v>4</v>
      </c>
      <c r="AX91" s="106">
        <v>8</v>
      </c>
      <c r="AY91" s="172">
        <f t="shared" si="23"/>
        <v>8</v>
      </c>
      <c r="AZ91" s="106" t="str">
        <f t="shared" si="24"/>
        <v>4_8</v>
      </c>
      <c r="BA91" s="107">
        <v>3121</v>
      </c>
      <c r="BB91" s="49"/>
      <c r="BC91" s="106">
        <v>4</v>
      </c>
      <c r="BD91" s="106">
        <v>8</v>
      </c>
      <c r="BE91" s="106">
        <f t="shared" si="44"/>
        <v>8</v>
      </c>
      <c r="BF91" s="106" t="str">
        <f t="shared" si="25"/>
        <v>4_8</v>
      </c>
      <c r="BG91" s="64">
        <f t="shared" si="26"/>
        <v>3121</v>
      </c>
      <c r="BH91" s="132">
        <f t="shared" si="27"/>
        <v>3121</v>
      </c>
      <c r="BI91" s="42">
        <f t="shared" si="45"/>
        <v>20.006410256410255</v>
      </c>
      <c r="BJ91" s="42"/>
      <c r="BK91" s="42"/>
      <c r="BL91" s="42"/>
      <c r="BM91" s="42"/>
      <c r="BN91" s="42"/>
      <c r="BO91" s="5"/>
      <c r="BP91" s="5"/>
      <c r="BQ91" s="5"/>
      <c r="BR91" s="5"/>
      <c r="BS91" s="5"/>
      <c r="BT91" s="5"/>
      <c r="BU91" s="6"/>
    </row>
    <row r="92" spans="1:73" x14ac:dyDescent="0.25">
      <c r="A92" s="106">
        <v>4</v>
      </c>
      <c r="B92" s="106">
        <v>9</v>
      </c>
      <c r="C92" s="106">
        <f t="shared" si="28"/>
        <v>9</v>
      </c>
      <c r="D92" s="106" t="str">
        <f t="shared" si="29"/>
        <v>4_9</v>
      </c>
      <c r="E92" s="107">
        <v>2544</v>
      </c>
      <c r="F92" s="106"/>
      <c r="G92" s="106">
        <v>4</v>
      </c>
      <c r="H92" s="106">
        <v>9</v>
      </c>
      <c r="I92" s="106">
        <f t="shared" si="30"/>
        <v>9</v>
      </c>
      <c r="J92" s="106" t="str">
        <f t="shared" si="31"/>
        <v>4_9</v>
      </c>
      <c r="K92" s="107">
        <v>2627</v>
      </c>
      <c r="L92" s="5"/>
      <c r="M92" s="106">
        <v>4</v>
      </c>
      <c r="N92" s="106">
        <v>9</v>
      </c>
      <c r="O92" s="106">
        <f t="shared" si="32"/>
        <v>9</v>
      </c>
      <c r="P92" s="106" t="str">
        <f t="shared" si="33"/>
        <v>4_9</v>
      </c>
      <c r="Q92" s="107">
        <v>2693</v>
      </c>
      <c r="R92" s="107"/>
      <c r="S92" s="106">
        <v>4</v>
      </c>
      <c r="T92" s="106">
        <v>9</v>
      </c>
      <c r="U92" s="106">
        <f t="shared" si="34"/>
        <v>9</v>
      </c>
      <c r="V92" s="106" t="str">
        <f t="shared" si="35"/>
        <v>4_9</v>
      </c>
      <c r="W92" s="107">
        <v>2723</v>
      </c>
      <c r="X92" s="107"/>
      <c r="Y92" s="106">
        <v>4</v>
      </c>
      <c r="Z92" s="106">
        <v>9</v>
      </c>
      <c r="AA92" s="106">
        <f t="shared" si="36"/>
        <v>9</v>
      </c>
      <c r="AB92" s="106" t="str">
        <f t="shared" si="37"/>
        <v>4_9</v>
      </c>
      <c r="AC92" s="107">
        <v>2777</v>
      </c>
      <c r="AD92" s="49"/>
      <c r="AE92" s="106">
        <v>4</v>
      </c>
      <c r="AF92" s="106">
        <v>9</v>
      </c>
      <c r="AG92" s="172">
        <f t="shared" si="38"/>
        <v>9</v>
      </c>
      <c r="AH92" s="106" t="str">
        <f t="shared" si="39"/>
        <v>4_9</v>
      </c>
      <c r="AI92" s="107">
        <v>2971</v>
      </c>
      <c r="AJ92" s="49"/>
      <c r="AK92" s="106">
        <v>4</v>
      </c>
      <c r="AL92" s="106">
        <v>9</v>
      </c>
      <c r="AM92" s="172">
        <f t="shared" si="40"/>
        <v>9</v>
      </c>
      <c r="AN92" s="106" t="str">
        <f t="shared" si="41"/>
        <v>4_9</v>
      </c>
      <c r="AO92" s="107">
        <v>3090</v>
      </c>
      <c r="AP92" s="49"/>
      <c r="AQ92" s="106">
        <v>4</v>
      </c>
      <c r="AR92" s="106">
        <v>9</v>
      </c>
      <c r="AS92" s="172">
        <f t="shared" si="42"/>
        <v>9</v>
      </c>
      <c r="AT92" s="106" t="str">
        <f t="shared" si="43"/>
        <v>4_9</v>
      </c>
      <c r="AU92" s="107">
        <v>3214</v>
      </c>
      <c r="AV92" s="49"/>
      <c r="AW92" s="106">
        <v>4</v>
      </c>
      <c r="AX92" s="106">
        <v>9</v>
      </c>
      <c r="AY92" s="172">
        <f t="shared" si="23"/>
        <v>9</v>
      </c>
      <c r="AZ92" s="106" t="str">
        <f t="shared" si="24"/>
        <v>4_9</v>
      </c>
      <c r="BA92" s="107">
        <v>3214</v>
      </c>
      <c r="BB92" s="49"/>
      <c r="BC92" s="106">
        <v>4</v>
      </c>
      <c r="BD92" s="106">
        <v>9</v>
      </c>
      <c r="BE92" s="106">
        <f t="shared" si="44"/>
        <v>9</v>
      </c>
      <c r="BF92" s="106" t="str">
        <f t="shared" si="25"/>
        <v>4_9</v>
      </c>
      <c r="BG92" s="64">
        <f t="shared" si="26"/>
        <v>3214</v>
      </c>
      <c r="BH92" s="132">
        <f t="shared" si="27"/>
        <v>3214</v>
      </c>
      <c r="BI92" s="42">
        <f t="shared" si="45"/>
        <v>20.602564102564102</v>
      </c>
      <c r="BJ92" s="42"/>
      <c r="BK92" s="42"/>
      <c r="BL92" s="42"/>
      <c r="BM92" s="42"/>
      <c r="BN92" s="42"/>
      <c r="BO92" s="5"/>
      <c r="BP92" s="5"/>
      <c r="BQ92" s="5"/>
      <c r="BR92" s="5"/>
      <c r="BS92" s="5"/>
      <c r="BT92" s="5"/>
      <c r="BU92" s="6"/>
    </row>
    <row r="93" spans="1:73" x14ac:dyDescent="0.25">
      <c r="A93" s="106">
        <v>4</v>
      </c>
      <c r="B93" s="106">
        <v>10</v>
      </c>
      <c r="C93" s="106">
        <f t="shared" si="28"/>
        <v>10</v>
      </c>
      <c r="D93" s="106" t="str">
        <f t="shared" si="29"/>
        <v>4_10</v>
      </c>
      <c r="E93" s="107">
        <v>2609</v>
      </c>
      <c r="F93" s="106"/>
      <c r="G93" s="106">
        <v>4</v>
      </c>
      <c r="H93" s="106">
        <v>10</v>
      </c>
      <c r="I93" s="106">
        <f t="shared" si="30"/>
        <v>10</v>
      </c>
      <c r="J93" s="106" t="str">
        <f t="shared" si="31"/>
        <v>4_10</v>
      </c>
      <c r="K93" s="107">
        <v>2694</v>
      </c>
      <c r="L93" s="5"/>
      <c r="M93" s="106">
        <v>4</v>
      </c>
      <c r="N93" s="106">
        <v>10</v>
      </c>
      <c r="O93" s="106">
        <f t="shared" si="32"/>
        <v>10</v>
      </c>
      <c r="P93" s="106" t="str">
        <f t="shared" si="33"/>
        <v>4_10</v>
      </c>
      <c r="Q93" s="107">
        <v>2761</v>
      </c>
      <c r="R93" s="107"/>
      <c r="S93" s="106">
        <v>4</v>
      </c>
      <c r="T93" s="106">
        <v>10</v>
      </c>
      <c r="U93" s="106">
        <f t="shared" si="34"/>
        <v>10</v>
      </c>
      <c r="V93" s="106" t="str">
        <f t="shared" si="35"/>
        <v>4_10</v>
      </c>
      <c r="W93" s="107">
        <v>2792</v>
      </c>
      <c r="X93" s="107"/>
      <c r="Y93" s="106">
        <v>4</v>
      </c>
      <c r="Z93" s="106">
        <v>10</v>
      </c>
      <c r="AA93" s="106">
        <f t="shared" si="36"/>
        <v>10</v>
      </c>
      <c r="AB93" s="106" t="str">
        <f t="shared" si="37"/>
        <v>4_10</v>
      </c>
      <c r="AC93" s="107">
        <v>2848</v>
      </c>
      <c r="AD93" s="49"/>
      <c r="AE93" s="106">
        <v>4</v>
      </c>
      <c r="AF93" s="106">
        <v>10</v>
      </c>
      <c r="AG93" s="172">
        <f t="shared" si="38"/>
        <v>10</v>
      </c>
      <c r="AH93" s="106" t="str">
        <f t="shared" si="39"/>
        <v>4_10</v>
      </c>
      <c r="AI93" s="107">
        <v>3047</v>
      </c>
      <c r="AJ93" s="49"/>
      <c r="AK93" s="106">
        <v>4</v>
      </c>
      <c r="AL93" s="106">
        <v>10</v>
      </c>
      <c r="AM93" s="172">
        <f t="shared" si="40"/>
        <v>10</v>
      </c>
      <c r="AN93" s="106" t="str">
        <f t="shared" si="41"/>
        <v>4_10</v>
      </c>
      <c r="AO93" s="107">
        <v>3169</v>
      </c>
      <c r="AP93" s="49"/>
      <c r="AQ93" s="106">
        <v>4</v>
      </c>
      <c r="AR93" s="106">
        <v>10</v>
      </c>
      <c r="AS93" s="172">
        <f t="shared" si="42"/>
        <v>10</v>
      </c>
      <c r="AT93" s="106" t="str">
        <f t="shared" si="43"/>
        <v>4_10</v>
      </c>
      <c r="AU93" s="107">
        <v>3296</v>
      </c>
      <c r="AV93" s="49"/>
      <c r="AW93" s="106">
        <v>4</v>
      </c>
      <c r="AX93" s="106">
        <v>10</v>
      </c>
      <c r="AY93" s="172">
        <f t="shared" si="23"/>
        <v>10</v>
      </c>
      <c r="AZ93" s="106" t="str">
        <f t="shared" si="24"/>
        <v>4_10</v>
      </c>
      <c r="BA93" s="107">
        <v>3296</v>
      </c>
      <c r="BB93" s="49"/>
      <c r="BC93" s="106">
        <v>4</v>
      </c>
      <c r="BD93" s="106">
        <v>10</v>
      </c>
      <c r="BE93" s="106">
        <f t="shared" si="44"/>
        <v>10</v>
      </c>
      <c r="BF93" s="106" t="str">
        <f t="shared" si="25"/>
        <v>4_10</v>
      </c>
      <c r="BG93" s="64">
        <f t="shared" si="26"/>
        <v>3296</v>
      </c>
      <c r="BH93" s="132">
        <f t="shared" si="27"/>
        <v>3296</v>
      </c>
      <c r="BI93" s="42">
        <f t="shared" si="45"/>
        <v>21.128205128205128</v>
      </c>
      <c r="BJ93" s="42"/>
      <c r="BK93" s="42"/>
      <c r="BL93" s="42"/>
      <c r="BM93" s="42"/>
      <c r="BN93" s="42"/>
      <c r="BO93" s="5"/>
      <c r="BP93" s="5"/>
      <c r="BQ93" s="5"/>
      <c r="BR93" s="5"/>
      <c r="BS93" s="5"/>
      <c r="BT93" s="5"/>
      <c r="BU93" s="6"/>
    </row>
    <row r="94" spans="1:73" x14ac:dyDescent="0.25">
      <c r="A94" s="106">
        <v>4</v>
      </c>
      <c r="B94" s="106">
        <v>11</v>
      </c>
      <c r="C94" s="106">
        <f t="shared" si="28"/>
        <v>11</v>
      </c>
      <c r="D94" s="106" t="str">
        <f t="shared" si="29"/>
        <v>4_11</v>
      </c>
      <c r="E94" s="107">
        <v>2676</v>
      </c>
      <c r="F94" s="106"/>
      <c r="G94" s="106">
        <v>4</v>
      </c>
      <c r="H94" s="106">
        <v>11</v>
      </c>
      <c r="I94" s="106">
        <f t="shared" si="30"/>
        <v>11</v>
      </c>
      <c r="J94" s="106" t="str">
        <f t="shared" si="31"/>
        <v>4_11</v>
      </c>
      <c r="K94" s="107">
        <v>2763</v>
      </c>
      <c r="L94" s="5"/>
      <c r="M94" s="106">
        <v>4</v>
      </c>
      <c r="N94" s="106">
        <v>11</v>
      </c>
      <c r="O94" s="106">
        <f t="shared" si="32"/>
        <v>11</v>
      </c>
      <c r="P94" s="106" t="str">
        <f t="shared" si="33"/>
        <v>4_11</v>
      </c>
      <c r="Q94" s="107">
        <v>2832</v>
      </c>
      <c r="R94" s="107"/>
      <c r="S94" s="106">
        <v>4</v>
      </c>
      <c r="T94" s="106">
        <v>11</v>
      </c>
      <c r="U94" s="106">
        <f t="shared" si="34"/>
        <v>11</v>
      </c>
      <c r="V94" s="106" t="str">
        <f t="shared" si="35"/>
        <v>4_11</v>
      </c>
      <c r="W94" s="107">
        <v>2864</v>
      </c>
      <c r="X94" s="107"/>
      <c r="Y94" s="106">
        <v>4</v>
      </c>
      <c r="Z94" s="106">
        <v>11</v>
      </c>
      <c r="AA94" s="106">
        <f t="shared" si="36"/>
        <v>11</v>
      </c>
      <c r="AB94" s="106" t="str">
        <f t="shared" si="37"/>
        <v>4_11</v>
      </c>
      <c r="AC94" s="107">
        <v>2921</v>
      </c>
      <c r="AD94" s="49"/>
      <c r="AE94" s="106">
        <v>4</v>
      </c>
      <c r="AF94" s="106">
        <v>11</v>
      </c>
      <c r="AG94" s="172">
        <f t="shared" si="38"/>
        <v>11</v>
      </c>
      <c r="AH94" s="106" t="str">
        <f t="shared" si="39"/>
        <v>4_11</v>
      </c>
      <c r="AI94" s="107">
        <v>3125</v>
      </c>
      <c r="AJ94" s="49"/>
      <c r="AK94" s="106">
        <v>4</v>
      </c>
      <c r="AL94" s="106">
        <v>11</v>
      </c>
      <c r="AM94" s="172">
        <f t="shared" si="40"/>
        <v>11</v>
      </c>
      <c r="AN94" s="106" t="str">
        <f t="shared" si="41"/>
        <v>4_11</v>
      </c>
      <c r="AO94" s="107">
        <v>3250</v>
      </c>
      <c r="AP94" s="49"/>
      <c r="AQ94" s="106">
        <v>4</v>
      </c>
      <c r="AR94" s="106">
        <v>11</v>
      </c>
      <c r="AS94" s="172">
        <f t="shared" si="42"/>
        <v>11</v>
      </c>
      <c r="AT94" s="106" t="str">
        <f t="shared" si="43"/>
        <v>4_11</v>
      </c>
      <c r="AU94" s="107">
        <v>3380</v>
      </c>
      <c r="AV94" s="49"/>
      <c r="AW94" s="106">
        <v>4</v>
      </c>
      <c r="AX94" s="106">
        <v>11</v>
      </c>
      <c r="AY94" s="172">
        <f t="shared" si="23"/>
        <v>11</v>
      </c>
      <c r="AZ94" s="106" t="str">
        <f t="shared" si="24"/>
        <v>4_11</v>
      </c>
      <c r="BA94" s="107">
        <v>3380</v>
      </c>
      <c r="BB94" s="49"/>
      <c r="BC94" s="106">
        <v>4</v>
      </c>
      <c r="BD94" s="106">
        <v>11</v>
      </c>
      <c r="BE94" s="106">
        <f t="shared" si="44"/>
        <v>11</v>
      </c>
      <c r="BF94" s="106" t="str">
        <f t="shared" si="25"/>
        <v>4_11</v>
      </c>
      <c r="BG94" s="64">
        <f t="shared" si="26"/>
        <v>3380</v>
      </c>
      <c r="BH94" s="132">
        <f t="shared" si="27"/>
        <v>3380</v>
      </c>
      <c r="BI94" s="42">
        <f t="shared" si="45"/>
        <v>21.666666666666668</v>
      </c>
      <c r="BJ94" s="42"/>
      <c r="BK94" s="42"/>
      <c r="BL94" s="42"/>
      <c r="BM94" s="42"/>
      <c r="BN94" s="42"/>
      <c r="BO94" s="5"/>
      <c r="BP94" s="5"/>
      <c r="BQ94" s="5"/>
      <c r="BR94" s="5"/>
      <c r="BS94" s="5"/>
      <c r="BT94" s="5"/>
      <c r="BU94" s="6"/>
    </row>
    <row r="95" spans="1:73" x14ac:dyDescent="0.25">
      <c r="A95" s="106">
        <v>4</v>
      </c>
      <c r="B95" s="106">
        <v>12</v>
      </c>
      <c r="C95" s="106">
        <f t="shared" si="28"/>
        <v>12</v>
      </c>
      <c r="D95" s="106" t="str">
        <f t="shared" si="29"/>
        <v>4_12</v>
      </c>
      <c r="E95" s="106"/>
      <c r="F95" s="106"/>
      <c r="G95" s="106">
        <v>4</v>
      </c>
      <c r="H95" s="106">
        <v>12</v>
      </c>
      <c r="I95" s="106">
        <f t="shared" si="30"/>
        <v>12</v>
      </c>
      <c r="J95" s="106" t="str">
        <f t="shared" si="31"/>
        <v>4_12</v>
      </c>
      <c r="K95" s="106"/>
      <c r="L95" s="5"/>
      <c r="M95" s="106">
        <v>4</v>
      </c>
      <c r="N95" s="106">
        <v>12</v>
      </c>
      <c r="O95" s="106">
        <f t="shared" si="32"/>
        <v>12</v>
      </c>
      <c r="P95" s="106" t="str">
        <f t="shared" si="33"/>
        <v>4_12</v>
      </c>
      <c r="Q95" s="106"/>
      <c r="R95" s="106"/>
      <c r="S95" s="106">
        <v>4</v>
      </c>
      <c r="T95" s="106">
        <v>12</v>
      </c>
      <c r="U95" s="106">
        <f t="shared" si="34"/>
        <v>12</v>
      </c>
      <c r="V95" s="106" t="str">
        <f t="shared" si="35"/>
        <v>4_12</v>
      </c>
      <c r="W95" s="107" t="s">
        <v>716</v>
      </c>
      <c r="X95" s="107"/>
      <c r="Y95" s="106">
        <v>4</v>
      </c>
      <c r="Z95" s="106">
        <v>12</v>
      </c>
      <c r="AA95" s="106">
        <f t="shared" si="36"/>
        <v>12</v>
      </c>
      <c r="AB95" s="106" t="str">
        <f t="shared" si="37"/>
        <v>4_12</v>
      </c>
      <c r="AC95" s="107" t="s">
        <v>716</v>
      </c>
      <c r="AD95" s="49"/>
      <c r="AE95" s="106">
        <v>4</v>
      </c>
      <c r="AF95" s="106">
        <v>12</v>
      </c>
      <c r="AG95" s="172">
        <f t="shared" si="38"/>
        <v>12</v>
      </c>
      <c r="AH95" s="106" t="str">
        <f t="shared" si="39"/>
        <v>4_12</v>
      </c>
      <c r="AI95" s="107" t="s">
        <v>716</v>
      </c>
      <c r="AJ95" s="49"/>
      <c r="AK95" s="106">
        <v>4</v>
      </c>
      <c r="AL95" s="106">
        <v>12</v>
      </c>
      <c r="AM95" s="172">
        <f t="shared" si="40"/>
        <v>12</v>
      </c>
      <c r="AN95" s="106" t="str">
        <f t="shared" si="41"/>
        <v>4_12</v>
      </c>
      <c r="AO95" s="107" t="s">
        <v>716</v>
      </c>
      <c r="AP95" s="49"/>
      <c r="AQ95" s="106">
        <v>4</v>
      </c>
      <c r="AR95" s="106">
        <v>12</v>
      </c>
      <c r="AS95" s="172">
        <f t="shared" si="42"/>
        <v>12</v>
      </c>
      <c r="AT95" s="106" t="str">
        <f t="shared" si="43"/>
        <v>4_12</v>
      </c>
      <c r="AU95" s="107" t="s">
        <v>716</v>
      </c>
      <c r="AV95" s="49"/>
      <c r="AW95" s="106">
        <v>4</v>
      </c>
      <c r="AX95" s="106">
        <v>12</v>
      </c>
      <c r="AY95" s="172">
        <f t="shared" si="23"/>
        <v>12</v>
      </c>
      <c r="AZ95" s="106" t="str">
        <f t="shared" si="24"/>
        <v>4_12</v>
      </c>
      <c r="BA95" s="107">
        <v>3449</v>
      </c>
      <c r="BB95" s="49"/>
      <c r="BC95" s="106">
        <v>4</v>
      </c>
      <c r="BD95" s="106">
        <v>12</v>
      </c>
      <c r="BE95" s="106">
        <f t="shared" si="44"/>
        <v>12</v>
      </c>
      <c r="BF95" s="106" t="str">
        <f t="shared" si="25"/>
        <v>4_12</v>
      </c>
      <c r="BG95" s="64">
        <f t="shared" si="26"/>
        <v>3449</v>
      </c>
      <c r="BH95" s="132">
        <f t="shared" si="27"/>
        <v>3449</v>
      </c>
      <c r="BI95" s="42">
        <f t="shared" si="45"/>
        <v>22.108974358974358</v>
      </c>
      <c r="BJ95" s="42"/>
      <c r="BK95" s="42"/>
      <c r="BL95" s="42"/>
      <c r="BM95" s="42"/>
      <c r="BN95" s="42"/>
      <c r="BO95" s="5"/>
      <c r="BP95" s="5"/>
      <c r="BQ95" s="5"/>
      <c r="BR95" s="5"/>
      <c r="BS95" s="5"/>
      <c r="BT95" s="5"/>
      <c r="BU95" s="6"/>
    </row>
    <row r="96" spans="1:73" x14ac:dyDescent="0.25">
      <c r="A96" s="106">
        <v>4</v>
      </c>
      <c r="B96" s="106">
        <v>13</v>
      </c>
      <c r="C96" s="106">
        <f t="shared" si="28"/>
        <v>13</v>
      </c>
      <c r="D96" s="106" t="str">
        <f t="shared" si="29"/>
        <v>4_13</v>
      </c>
      <c r="E96" s="106"/>
      <c r="F96" s="106"/>
      <c r="G96" s="106">
        <v>4</v>
      </c>
      <c r="H96" s="106">
        <v>13</v>
      </c>
      <c r="I96" s="106">
        <f t="shared" si="30"/>
        <v>13</v>
      </c>
      <c r="J96" s="106" t="str">
        <f t="shared" si="31"/>
        <v>4_13</v>
      </c>
      <c r="K96" s="106"/>
      <c r="L96" s="5"/>
      <c r="M96" s="106">
        <v>4</v>
      </c>
      <c r="N96" s="106">
        <v>13</v>
      </c>
      <c r="O96" s="106">
        <f t="shared" si="32"/>
        <v>13</v>
      </c>
      <c r="P96" s="106" t="str">
        <f t="shared" si="33"/>
        <v>4_13</v>
      </c>
      <c r="Q96" s="106"/>
      <c r="R96" s="106"/>
      <c r="S96" s="106">
        <v>4</v>
      </c>
      <c r="T96" s="106">
        <v>13</v>
      </c>
      <c r="U96" s="106">
        <f t="shared" si="34"/>
        <v>13</v>
      </c>
      <c r="V96" s="106" t="str">
        <f t="shared" si="35"/>
        <v>4_13</v>
      </c>
      <c r="W96" s="107" t="s">
        <v>716</v>
      </c>
      <c r="X96" s="107"/>
      <c r="Y96" s="106">
        <v>4</v>
      </c>
      <c r="Z96" s="106">
        <v>13</v>
      </c>
      <c r="AA96" s="106">
        <f t="shared" si="36"/>
        <v>13</v>
      </c>
      <c r="AB96" s="106" t="str">
        <f t="shared" si="37"/>
        <v>4_13</v>
      </c>
      <c r="AC96" s="107" t="s">
        <v>716</v>
      </c>
      <c r="AD96" s="49"/>
      <c r="AE96" s="106">
        <v>4</v>
      </c>
      <c r="AF96" s="106">
        <v>13</v>
      </c>
      <c r="AG96" s="172">
        <f t="shared" si="38"/>
        <v>13</v>
      </c>
      <c r="AH96" s="106" t="str">
        <f t="shared" si="39"/>
        <v>4_13</v>
      </c>
      <c r="AI96" s="107" t="s">
        <v>716</v>
      </c>
      <c r="AJ96" s="49"/>
      <c r="AK96" s="106">
        <v>4</v>
      </c>
      <c r="AL96" s="106">
        <v>13</v>
      </c>
      <c r="AM96" s="172">
        <f t="shared" si="40"/>
        <v>13</v>
      </c>
      <c r="AN96" s="106" t="str">
        <f t="shared" si="41"/>
        <v>4_13</v>
      </c>
      <c r="AO96" s="107" t="s">
        <v>716</v>
      </c>
      <c r="AP96" s="49"/>
      <c r="AQ96" s="106">
        <v>4</v>
      </c>
      <c r="AR96" s="106">
        <v>13</v>
      </c>
      <c r="AS96" s="172">
        <f t="shared" si="42"/>
        <v>13</v>
      </c>
      <c r="AT96" s="106" t="str">
        <f t="shared" si="43"/>
        <v>4_13</v>
      </c>
      <c r="AU96" s="107" t="s">
        <v>716</v>
      </c>
      <c r="AV96" s="49"/>
      <c r="AW96" s="106">
        <v>4</v>
      </c>
      <c r="AX96" s="106">
        <v>13</v>
      </c>
      <c r="AY96" s="172">
        <f t="shared" si="23"/>
        <v>13</v>
      </c>
      <c r="AZ96" s="106" t="str">
        <f t="shared" si="24"/>
        <v>4_13</v>
      </c>
      <c r="BA96" s="107">
        <v>3524</v>
      </c>
      <c r="BB96" s="49"/>
      <c r="BC96" s="106">
        <v>4</v>
      </c>
      <c r="BD96" s="106">
        <v>13</v>
      </c>
      <c r="BE96" s="106">
        <f t="shared" si="44"/>
        <v>13</v>
      </c>
      <c r="BF96" s="106" t="str">
        <f t="shared" si="25"/>
        <v>4_13</v>
      </c>
      <c r="BG96" s="64">
        <f t="shared" si="26"/>
        <v>3524</v>
      </c>
      <c r="BH96" s="132">
        <f t="shared" si="27"/>
        <v>3524</v>
      </c>
      <c r="BI96" s="42">
        <f t="shared" si="45"/>
        <v>22.589743589743591</v>
      </c>
      <c r="BJ96" s="42"/>
      <c r="BK96" s="42"/>
      <c r="BL96" s="42"/>
      <c r="BM96" s="42"/>
      <c r="BN96" s="42"/>
      <c r="BO96" s="5"/>
      <c r="BP96" s="5"/>
      <c r="BQ96" s="5"/>
      <c r="BR96" s="5"/>
      <c r="BS96" s="5"/>
      <c r="BT96" s="5"/>
      <c r="BU96" s="6"/>
    </row>
    <row r="97" spans="1:73" x14ac:dyDescent="0.25">
      <c r="A97" s="106">
        <v>4</v>
      </c>
      <c r="B97" s="106" t="s">
        <v>717</v>
      </c>
      <c r="C97" s="106" t="str">
        <f t="shared" si="28"/>
        <v>u1</v>
      </c>
      <c r="D97" s="106" t="str">
        <f t="shared" si="29"/>
        <v>4_u1</v>
      </c>
      <c r="E97" s="107">
        <v>2729</v>
      </c>
      <c r="F97" s="106"/>
      <c r="G97" s="106">
        <v>4</v>
      </c>
      <c r="H97" s="106" t="s">
        <v>717</v>
      </c>
      <c r="I97" s="106" t="str">
        <f t="shared" si="30"/>
        <v>u1</v>
      </c>
      <c r="J97" s="106" t="str">
        <f t="shared" si="31"/>
        <v>4_u1</v>
      </c>
      <c r="K97" s="107">
        <v>2818</v>
      </c>
      <c r="L97" s="5"/>
      <c r="M97" s="106">
        <v>4</v>
      </c>
      <c r="N97" s="106" t="s">
        <v>717</v>
      </c>
      <c r="O97" s="106" t="str">
        <f t="shared" si="32"/>
        <v>u1</v>
      </c>
      <c r="P97" s="106" t="str">
        <f t="shared" si="33"/>
        <v>4_u1</v>
      </c>
      <c r="Q97" s="107">
        <v>2888</v>
      </c>
      <c r="R97" s="107"/>
      <c r="S97" s="106">
        <v>4</v>
      </c>
      <c r="T97" s="106" t="s">
        <v>717</v>
      </c>
      <c r="U97" s="106" t="str">
        <f t="shared" si="34"/>
        <v>u1</v>
      </c>
      <c r="V97" s="106" t="str">
        <f t="shared" si="35"/>
        <v>4_u1</v>
      </c>
      <c r="W97" s="107">
        <v>2921</v>
      </c>
      <c r="X97" s="107"/>
      <c r="Y97" s="106">
        <v>4</v>
      </c>
      <c r="Z97" s="106" t="s">
        <v>717</v>
      </c>
      <c r="AA97" s="106" t="str">
        <f t="shared" si="36"/>
        <v>u1</v>
      </c>
      <c r="AB97" s="106" t="str">
        <f t="shared" si="37"/>
        <v>4_u1</v>
      </c>
      <c r="AC97" s="107">
        <v>2979</v>
      </c>
      <c r="AD97" s="49"/>
      <c r="AE97" s="106">
        <v>4</v>
      </c>
      <c r="AF97" s="106" t="s">
        <v>717</v>
      </c>
      <c r="AG97" s="172" t="str">
        <f t="shared" si="38"/>
        <v>u1</v>
      </c>
      <c r="AH97" s="106" t="str">
        <f t="shared" si="39"/>
        <v>4_u1</v>
      </c>
      <c r="AI97" s="107">
        <v>3188</v>
      </c>
      <c r="AJ97" s="49"/>
      <c r="AK97" s="106">
        <v>4</v>
      </c>
      <c r="AL97" s="106" t="s">
        <v>717</v>
      </c>
      <c r="AM97" s="172" t="str">
        <f t="shared" si="40"/>
        <v>u1</v>
      </c>
      <c r="AN97" s="106" t="str">
        <f t="shared" si="41"/>
        <v>4_u1</v>
      </c>
      <c r="AO97" s="107">
        <v>3316</v>
      </c>
      <c r="AP97" s="49"/>
      <c r="AQ97" s="106">
        <v>4</v>
      </c>
      <c r="AR97" s="106" t="s">
        <v>717</v>
      </c>
      <c r="AS97" s="172" t="str">
        <f t="shared" si="42"/>
        <v>u1</v>
      </c>
      <c r="AT97" s="106" t="str">
        <f t="shared" si="43"/>
        <v>4_u1</v>
      </c>
      <c r="AU97" s="107">
        <v>3449</v>
      </c>
      <c r="AV97" s="49"/>
      <c r="AW97" s="106">
        <v>4</v>
      </c>
      <c r="AX97" s="106" t="s">
        <v>717</v>
      </c>
      <c r="AY97" s="172" t="str">
        <f t="shared" si="23"/>
        <v>u1</v>
      </c>
      <c r="AZ97" s="106" t="str">
        <f t="shared" si="24"/>
        <v>4_u1</v>
      </c>
      <c r="BA97" s="107" t="s">
        <v>716</v>
      </c>
      <c r="BB97" s="49"/>
      <c r="BC97" s="106">
        <v>4</v>
      </c>
      <c r="BD97" s="106" t="s">
        <v>717</v>
      </c>
      <c r="BE97" s="106" t="str">
        <f t="shared" si="44"/>
        <v>u1</v>
      </c>
      <c r="BF97" s="106" t="str">
        <f t="shared" si="25"/>
        <v>4_u1</v>
      </c>
      <c r="BG97" s="64" t="str">
        <f t="shared" si="26"/>
        <v/>
      </c>
      <c r="BH97" s="132" t="str">
        <f t="shared" si="27"/>
        <v/>
      </c>
      <c r="BI97" s="42" t="str">
        <f t="shared" si="45"/>
        <v/>
      </c>
      <c r="BJ97" s="42"/>
      <c r="BK97" s="42"/>
      <c r="BL97" s="42"/>
      <c r="BM97" s="42"/>
      <c r="BN97" s="42"/>
      <c r="BO97" s="5"/>
      <c r="BP97" s="5"/>
      <c r="BQ97" s="5"/>
      <c r="BR97" s="5"/>
      <c r="BS97" s="5"/>
      <c r="BT97" s="5"/>
      <c r="BU97" s="6"/>
    </row>
    <row r="98" spans="1:73" x14ac:dyDescent="0.25">
      <c r="A98" s="106">
        <v>4</v>
      </c>
      <c r="B98" s="106" t="s">
        <v>718</v>
      </c>
      <c r="C98" s="106" t="str">
        <f t="shared" si="28"/>
        <v>u2</v>
      </c>
      <c r="D98" s="106" t="str">
        <f t="shared" si="29"/>
        <v>4_u2</v>
      </c>
      <c r="E98" s="107">
        <v>2789</v>
      </c>
      <c r="F98" s="106"/>
      <c r="G98" s="106">
        <v>4</v>
      </c>
      <c r="H98" s="106" t="s">
        <v>718</v>
      </c>
      <c r="I98" s="106" t="str">
        <f t="shared" si="30"/>
        <v>u2</v>
      </c>
      <c r="J98" s="106" t="str">
        <f t="shared" si="31"/>
        <v>4_u2</v>
      </c>
      <c r="K98" s="107">
        <v>2880</v>
      </c>
      <c r="L98" s="5"/>
      <c r="M98" s="106">
        <v>4</v>
      </c>
      <c r="N98" s="106" t="s">
        <v>718</v>
      </c>
      <c r="O98" s="106" t="str">
        <f t="shared" si="32"/>
        <v>u2</v>
      </c>
      <c r="P98" s="106" t="str">
        <f t="shared" si="33"/>
        <v>4_u2</v>
      </c>
      <c r="Q98" s="107">
        <v>2952</v>
      </c>
      <c r="R98" s="107"/>
      <c r="S98" s="106">
        <v>4</v>
      </c>
      <c r="T98" s="106" t="s">
        <v>718</v>
      </c>
      <c r="U98" s="106" t="str">
        <f t="shared" si="34"/>
        <v>u2</v>
      </c>
      <c r="V98" s="106" t="str">
        <f t="shared" si="35"/>
        <v>4_u2</v>
      </c>
      <c r="W98" s="107">
        <v>2985</v>
      </c>
      <c r="X98" s="107"/>
      <c r="Y98" s="106">
        <v>4</v>
      </c>
      <c r="Z98" s="106" t="s">
        <v>718</v>
      </c>
      <c r="AA98" s="106" t="str">
        <f t="shared" si="36"/>
        <v>u2</v>
      </c>
      <c r="AB98" s="106" t="str">
        <f t="shared" si="37"/>
        <v>4_u2</v>
      </c>
      <c r="AC98" s="107">
        <v>3045</v>
      </c>
      <c r="AD98" s="49"/>
      <c r="AE98" s="106">
        <v>4</v>
      </c>
      <c r="AF98" s="106" t="s">
        <v>718</v>
      </c>
      <c r="AG98" s="172" t="str">
        <f t="shared" si="38"/>
        <v>u2</v>
      </c>
      <c r="AH98" s="106" t="str">
        <f t="shared" si="39"/>
        <v>4_u2</v>
      </c>
      <c r="AI98" s="107">
        <v>3258</v>
      </c>
      <c r="AJ98" s="49"/>
      <c r="AK98" s="106">
        <v>4</v>
      </c>
      <c r="AL98" s="106" t="s">
        <v>718</v>
      </c>
      <c r="AM98" s="172" t="str">
        <f t="shared" si="40"/>
        <v>u2</v>
      </c>
      <c r="AN98" s="106" t="str">
        <f t="shared" si="41"/>
        <v>4_u2</v>
      </c>
      <c r="AO98" s="107">
        <v>3388</v>
      </c>
      <c r="AP98" s="49"/>
      <c r="AQ98" s="106">
        <v>4</v>
      </c>
      <c r="AR98" s="106" t="s">
        <v>718</v>
      </c>
      <c r="AS98" s="172" t="str">
        <f t="shared" si="42"/>
        <v>u2</v>
      </c>
      <c r="AT98" s="106" t="str">
        <f t="shared" si="43"/>
        <v>4_u2</v>
      </c>
      <c r="AU98" s="107">
        <v>3524</v>
      </c>
      <c r="AV98" s="49"/>
      <c r="AW98" s="106">
        <v>4</v>
      </c>
      <c r="AX98" s="106" t="s">
        <v>718</v>
      </c>
      <c r="AY98" s="172" t="str">
        <f t="shared" si="23"/>
        <v>u2</v>
      </c>
      <c r="AZ98" s="106" t="str">
        <f t="shared" si="24"/>
        <v>4_u2</v>
      </c>
      <c r="BA98" s="107" t="s">
        <v>716</v>
      </c>
      <c r="BB98" s="49"/>
      <c r="BC98" s="106">
        <v>4</v>
      </c>
      <c r="BD98" s="106" t="s">
        <v>718</v>
      </c>
      <c r="BE98" s="106" t="str">
        <f t="shared" si="44"/>
        <v>u2</v>
      </c>
      <c r="BF98" s="106" t="str">
        <f t="shared" si="25"/>
        <v>4_u2</v>
      </c>
      <c r="BG98" s="64" t="str">
        <f t="shared" si="26"/>
        <v/>
      </c>
      <c r="BH98" s="132" t="str">
        <f t="shared" si="27"/>
        <v/>
      </c>
      <c r="BI98" s="42" t="str">
        <f t="shared" si="45"/>
        <v/>
      </c>
      <c r="BJ98" s="42"/>
      <c r="BK98" s="42"/>
      <c r="BL98" s="42"/>
      <c r="BM98" s="42"/>
      <c r="BN98" s="42"/>
      <c r="BO98" s="5"/>
      <c r="BP98" s="5"/>
      <c r="BQ98" s="5"/>
      <c r="BR98" s="5"/>
      <c r="BS98" s="5"/>
      <c r="BT98" s="5"/>
      <c r="BU98" s="6"/>
    </row>
    <row r="99" spans="1:73" x14ac:dyDescent="0.25">
      <c r="A99" s="106">
        <v>4</v>
      </c>
      <c r="B99" s="106" t="s">
        <v>719</v>
      </c>
      <c r="C99" s="106" t="str">
        <f t="shared" si="28"/>
        <v>a</v>
      </c>
      <c r="D99" s="106" t="str">
        <f t="shared" si="29"/>
        <v>4_a</v>
      </c>
      <c r="E99" s="107">
        <v>2729</v>
      </c>
      <c r="F99" s="106"/>
      <c r="G99" s="106">
        <v>4</v>
      </c>
      <c r="H99" s="106" t="s">
        <v>719</v>
      </c>
      <c r="I99" s="106" t="str">
        <f t="shared" si="30"/>
        <v>a</v>
      </c>
      <c r="J99" s="106" t="str">
        <f t="shared" si="31"/>
        <v>4_a</v>
      </c>
      <c r="K99" s="107">
        <v>2818</v>
      </c>
      <c r="L99" s="5"/>
      <c r="M99" s="106">
        <v>4</v>
      </c>
      <c r="N99" s="106" t="s">
        <v>719</v>
      </c>
      <c r="O99" s="106" t="str">
        <f t="shared" si="32"/>
        <v>a</v>
      </c>
      <c r="P99" s="106" t="str">
        <f t="shared" si="33"/>
        <v>4_a</v>
      </c>
      <c r="Q99" s="107">
        <v>2888</v>
      </c>
      <c r="R99" s="107"/>
      <c r="S99" s="106">
        <v>4</v>
      </c>
      <c r="T99" s="106" t="s">
        <v>719</v>
      </c>
      <c r="U99" s="106" t="str">
        <f t="shared" si="34"/>
        <v>a</v>
      </c>
      <c r="V99" s="106" t="str">
        <f t="shared" si="35"/>
        <v>4_a</v>
      </c>
      <c r="W99" s="107">
        <v>2921</v>
      </c>
      <c r="X99" s="107"/>
      <c r="Y99" s="106">
        <v>4</v>
      </c>
      <c r="Z99" s="106" t="s">
        <v>719</v>
      </c>
      <c r="AA99" s="106" t="str">
        <f t="shared" si="36"/>
        <v>a</v>
      </c>
      <c r="AB99" s="106" t="str">
        <f t="shared" si="37"/>
        <v>4_a</v>
      </c>
      <c r="AC99" s="107">
        <v>2979</v>
      </c>
      <c r="AD99" s="49"/>
      <c r="AE99" s="106">
        <v>4</v>
      </c>
      <c r="AF99" s="106" t="s">
        <v>719</v>
      </c>
      <c r="AG99" s="172" t="str">
        <f t="shared" si="38"/>
        <v>a</v>
      </c>
      <c r="AH99" s="106" t="str">
        <f t="shared" si="39"/>
        <v>4_a</v>
      </c>
      <c r="AI99" s="107">
        <v>3188</v>
      </c>
      <c r="AJ99" s="49"/>
      <c r="AK99" s="106">
        <v>4</v>
      </c>
      <c r="AL99" s="106" t="s">
        <v>719</v>
      </c>
      <c r="AM99" s="172" t="str">
        <f t="shared" si="40"/>
        <v>a</v>
      </c>
      <c r="AN99" s="106" t="str">
        <f t="shared" si="41"/>
        <v>4_a</v>
      </c>
      <c r="AO99" s="107">
        <v>3316</v>
      </c>
      <c r="AP99" s="49"/>
      <c r="AQ99" s="106">
        <v>4</v>
      </c>
      <c r="AR99" s="106" t="s">
        <v>719</v>
      </c>
      <c r="AS99" s="172" t="str">
        <f t="shared" si="42"/>
        <v>a</v>
      </c>
      <c r="AT99" s="106" t="str">
        <f t="shared" si="43"/>
        <v>4_a</v>
      </c>
      <c r="AU99" s="107">
        <v>3449</v>
      </c>
      <c r="AV99" s="49"/>
      <c r="AW99" s="106">
        <v>4</v>
      </c>
      <c r="AX99" s="106" t="s">
        <v>719</v>
      </c>
      <c r="AY99" s="172" t="str">
        <f t="shared" si="23"/>
        <v>a</v>
      </c>
      <c r="AZ99" s="106" t="str">
        <f t="shared" si="24"/>
        <v>4_a</v>
      </c>
      <c r="BA99" s="107">
        <v>3449</v>
      </c>
      <c r="BB99" s="49"/>
      <c r="BC99" s="106">
        <v>4</v>
      </c>
      <c r="BD99" s="106" t="s">
        <v>719</v>
      </c>
      <c r="BE99" s="106" t="str">
        <f t="shared" si="44"/>
        <v>a</v>
      </c>
      <c r="BF99" s="106" t="str">
        <f t="shared" si="25"/>
        <v>4_a</v>
      </c>
      <c r="BG99" s="64">
        <f t="shared" si="26"/>
        <v>3449</v>
      </c>
      <c r="BH99" s="132">
        <f t="shared" si="27"/>
        <v>3449</v>
      </c>
      <c r="BI99" s="42">
        <f t="shared" si="45"/>
        <v>22.108974358974358</v>
      </c>
      <c r="BJ99" s="42"/>
      <c r="BK99" s="42"/>
      <c r="BL99" s="42"/>
      <c r="BM99" s="42"/>
      <c r="BN99" s="42"/>
      <c r="BO99" s="5"/>
      <c r="BP99" s="5"/>
      <c r="BQ99" s="5"/>
      <c r="BR99" s="5"/>
      <c r="BS99" s="5"/>
      <c r="BT99" s="5"/>
      <c r="BU99" s="6"/>
    </row>
    <row r="100" spans="1:73" x14ac:dyDescent="0.25">
      <c r="A100" s="106">
        <v>4</v>
      </c>
      <c r="B100" s="106" t="s">
        <v>720</v>
      </c>
      <c r="C100" s="106" t="str">
        <f t="shared" si="28"/>
        <v>b</v>
      </c>
      <c r="D100" s="106" t="str">
        <f t="shared" si="29"/>
        <v>4_b</v>
      </c>
      <c r="E100" s="107">
        <v>2789</v>
      </c>
      <c r="F100" s="106"/>
      <c r="G100" s="106">
        <v>4</v>
      </c>
      <c r="H100" s="106" t="s">
        <v>720</v>
      </c>
      <c r="I100" s="106" t="str">
        <f t="shared" si="30"/>
        <v>b</v>
      </c>
      <c r="J100" s="106" t="str">
        <f t="shared" si="31"/>
        <v>4_b</v>
      </c>
      <c r="K100" s="107">
        <v>2880</v>
      </c>
      <c r="L100" s="5"/>
      <c r="M100" s="106">
        <v>4</v>
      </c>
      <c r="N100" s="106" t="s">
        <v>720</v>
      </c>
      <c r="O100" s="106" t="str">
        <f t="shared" si="32"/>
        <v>b</v>
      </c>
      <c r="P100" s="106" t="str">
        <f t="shared" si="33"/>
        <v>4_b</v>
      </c>
      <c r="Q100" s="107">
        <v>2952</v>
      </c>
      <c r="R100" s="107"/>
      <c r="S100" s="106">
        <v>4</v>
      </c>
      <c r="T100" s="106" t="s">
        <v>720</v>
      </c>
      <c r="U100" s="106" t="str">
        <f t="shared" si="34"/>
        <v>b</v>
      </c>
      <c r="V100" s="106" t="str">
        <f t="shared" si="35"/>
        <v>4_b</v>
      </c>
      <c r="W100" s="107">
        <v>2985</v>
      </c>
      <c r="X100" s="107"/>
      <c r="Y100" s="106">
        <v>4</v>
      </c>
      <c r="Z100" s="106" t="s">
        <v>720</v>
      </c>
      <c r="AA100" s="106" t="str">
        <f t="shared" si="36"/>
        <v>b</v>
      </c>
      <c r="AB100" s="106" t="str">
        <f t="shared" si="37"/>
        <v>4_b</v>
      </c>
      <c r="AC100" s="107">
        <v>3045</v>
      </c>
      <c r="AD100" s="172"/>
      <c r="AE100" s="106">
        <v>4</v>
      </c>
      <c r="AF100" s="106" t="s">
        <v>720</v>
      </c>
      <c r="AG100" s="172" t="str">
        <f t="shared" si="38"/>
        <v>b</v>
      </c>
      <c r="AH100" s="106" t="str">
        <f t="shared" si="39"/>
        <v>4_b</v>
      </c>
      <c r="AI100" s="107">
        <v>3258</v>
      </c>
      <c r="AJ100" s="172"/>
      <c r="AK100" s="106">
        <v>4</v>
      </c>
      <c r="AL100" s="106" t="s">
        <v>720</v>
      </c>
      <c r="AM100" s="172" t="str">
        <f t="shared" si="40"/>
        <v>b</v>
      </c>
      <c r="AN100" s="106" t="str">
        <f t="shared" si="41"/>
        <v>4_b</v>
      </c>
      <c r="AO100" s="107">
        <v>3388</v>
      </c>
      <c r="AP100" s="172"/>
      <c r="AQ100" s="106">
        <v>4</v>
      </c>
      <c r="AR100" s="106" t="s">
        <v>720</v>
      </c>
      <c r="AS100" s="172" t="str">
        <f t="shared" si="42"/>
        <v>b</v>
      </c>
      <c r="AT100" s="106" t="str">
        <f t="shared" si="43"/>
        <v>4_b</v>
      </c>
      <c r="AU100" s="107">
        <v>3524</v>
      </c>
      <c r="AV100" s="172"/>
      <c r="AW100" s="106">
        <v>4</v>
      </c>
      <c r="AX100" s="106" t="s">
        <v>720</v>
      </c>
      <c r="AY100" s="172" t="str">
        <f t="shared" si="23"/>
        <v>b</v>
      </c>
      <c r="AZ100" s="106" t="str">
        <f t="shared" si="24"/>
        <v>4_b</v>
      </c>
      <c r="BA100" s="107">
        <v>3524</v>
      </c>
      <c r="BB100" s="49"/>
      <c r="BC100" s="106">
        <v>4</v>
      </c>
      <c r="BD100" s="106" t="s">
        <v>720</v>
      </c>
      <c r="BE100" s="106" t="str">
        <f t="shared" si="44"/>
        <v>b</v>
      </c>
      <c r="BF100" s="106" t="str">
        <f t="shared" si="25"/>
        <v>4_b</v>
      </c>
      <c r="BG100" s="64">
        <f t="shared" si="26"/>
        <v>3524</v>
      </c>
      <c r="BH100" s="132">
        <f t="shared" si="27"/>
        <v>3524</v>
      </c>
      <c r="BI100" s="42">
        <f t="shared" si="45"/>
        <v>22.589743589743591</v>
      </c>
      <c r="BJ100" s="42"/>
      <c r="BK100" s="42"/>
      <c r="BL100" s="42"/>
      <c r="BM100" s="42"/>
      <c r="BN100" s="42"/>
      <c r="BO100" s="5"/>
      <c r="BP100" s="5"/>
      <c r="BQ100" s="5"/>
      <c r="BR100" s="5"/>
      <c r="BS100" s="5"/>
      <c r="BT100" s="5"/>
      <c r="BU100" s="6"/>
    </row>
    <row r="101" spans="1:73" x14ac:dyDescent="0.25">
      <c r="A101" s="106">
        <v>4</v>
      </c>
      <c r="B101" s="106" t="s">
        <v>721</v>
      </c>
      <c r="C101" s="106" t="str">
        <f t="shared" si="28"/>
        <v>c</v>
      </c>
      <c r="D101" s="106" t="str">
        <f t="shared" si="29"/>
        <v>4_c</v>
      </c>
      <c r="E101" s="107">
        <v>2844</v>
      </c>
      <c r="F101" s="106"/>
      <c r="G101" s="106">
        <v>4</v>
      </c>
      <c r="H101" s="106" t="s">
        <v>721</v>
      </c>
      <c r="I101" s="106" t="str">
        <f t="shared" si="30"/>
        <v>c</v>
      </c>
      <c r="J101" s="106" t="str">
        <f t="shared" si="31"/>
        <v>4_c</v>
      </c>
      <c r="K101" s="107">
        <v>2936</v>
      </c>
      <c r="L101" s="5"/>
      <c r="M101" s="106">
        <v>4</v>
      </c>
      <c r="N101" s="106" t="s">
        <v>721</v>
      </c>
      <c r="O101" s="106" t="str">
        <f t="shared" si="32"/>
        <v>c</v>
      </c>
      <c r="P101" s="106" t="str">
        <f t="shared" si="33"/>
        <v>4_c</v>
      </c>
      <c r="Q101" s="107">
        <v>3009</v>
      </c>
      <c r="R101" s="107"/>
      <c r="S101" s="106">
        <v>4</v>
      </c>
      <c r="T101" s="106" t="s">
        <v>721</v>
      </c>
      <c r="U101" s="106" t="str">
        <f t="shared" si="34"/>
        <v>c</v>
      </c>
      <c r="V101" s="106" t="str">
        <f t="shared" si="35"/>
        <v>4_c</v>
      </c>
      <c r="W101" s="107">
        <v>3043</v>
      </c>
      <c r="X101" s="107"/>
      <c r="Y101" s="106">
        <v>4</v>
      </c>
      <c r="Z101" s="106" t="s">
        <v>721</v>
      </c>
      <c r="AA101" s="106" t="str">
        <f t="shared" si="36"/>
        <v>c</v>
      </c>
      <c r="AB101" s="106" t="str">
        <f t="shared" si="37"/>
        <v>4_c</v>
      </c>
      <c r="AC101" s="107">
        <v>3104</v>
      </c>
      <c r="AD101" s="172"/>
      <c r="AE101" s="106">
        <v>4</v>
      </c>
      <c r="AF101" s="106" t="s">
        <v>721</v>
      </c>
      <c r="AG101" s="172" t="str">
        <f t="shared" si="38"/>
        <v>c</v>
      </c>
      <c r="AH101" s="106" t="str">
        <f t="shared" si="39"/>
        <v>4_c</v>
      </c>
      <c r="AI101" s="107">
        <v>3321</v>
      </c>
      <c r="AJ101" s="172"/>
      <c r="AK101" s="106">
        <v>4</v>
      </c>
      <c r="AL101" s="106" t="s">
        <v>721</v>
      </c>
      <c r="AM101" s="172" t="str">
        <f t="shared" si="40"/>
        <v>c</v>
      </c>
      <c r="AN101" s="106" t="str">
        <f t="shared" si="41"/>
        <v>4_c</v>
      </c>
      <c r="AO101" s="107">
        <v>3454</v>
      </c>
      <c r="AP101" s="172"/>
      <c r="AQ101" s="106">
        <v>4</v>
      </c>
      <c r="AR101" s="106" t="s">
        <v>721</v>
      </c>
      <c r="AS101" s="172" t="str">
        <f t="shared" si="42"/>
        <v>c</v>
      </c>
      <c r="AT101" s="106" t="str">
        <f t="shared" si="43"/>
        <v>4_c</v>
      </c>
      <c r="AU101" s="107">
        <v>3592</v>
      </c>
      <c r="AV101" s="172"/>
      <c r="AW101" s="106">
        <v>4</v>
      </c>
      <c r="AX101" s="106" t="s">
        <v>721</v>
      </c>
      <c r="AY101" s="172" t="str">
        <f t="shared" si="23"/>
        <v>c</v>
      </c>
      <c r="AZ101" s="106" t="str">
        <f t="shared" si="24"/>
        <v>4_c</v>
      </c>
      <c r="BA101" s="107">
        <v>3592</v>
      </c>
      <c r="BB101" s="49"/>
      <c r="BC101" s="106">
        <v>4</v>
      </c>
      <c r="BD101" s="106" t="s">
        <v>721</v>
      </c>
      <c r="BE101" s="106" t="str">
        <f t="shared" si="44"/>
        <v>c</v>
      </c>
      <c r="BF101" s="106" t="str">
        <f t="shared" si="25"/>
        <v>4_c</v>
      </c>
      <c r="BG101" s="64">
        <f t="shared" si="26"/>
        <v>3592</v>
      </c>
      <c r="BH101" s="132">
        <f t="shared" si="27"/>
        <v>3592</v>
      </c>
      <c r="BI101" s="42">
        <f t="shared" si="45"/>
        <v>23.025641025641026</v>
      </c>
      <c r="BJ101" s="42"/>
      <c r="BK101" s="42"/>
      <c r="BL101" s="42"/>
      <c r="BM101" s="42"/>
      <c r="BN101" s="42"/>
      <c r="BO101" s="5"/>
      <c r="BP101" s="5"/>
      <c r="BQ101" s="5"/>
      <c r="BR101" s="5"/>
      <c r="BS101" s="5"/>
      <c r="BT101" s="5"/>
      <c r="BU101" s="6"/>
    </row>
    <row r="102" spans="1:73" x14ac:dyDescent="0.25">
      <c r="A102" s="106">
        <v>4</v>
      </c>
      <c r="B102" s="106" t="s">
        <v>722</v>
      </c>
      <c r="C102" s="106" t="str">
        <f t="shared" si="28"/>
        <v>d</v>
      </c>
      <c r="D102" s="106" t="str">
        <f t="shared" si="29"/>
        <v>4_d</v>
      </c>
      <c r="E102" s="107">
        <v>2951</v>
      </c>
      <c r="F102" s="106"/>
      <c r="G102" s="106">
        <v>4</v>
      </c>
      <c r="H102" s="106" t="s">
        <v>722</v>
      </c>
      <c r="I102" s="106" t="str">
        <f t="shared" si="30"/>
        <v>d</v>
      </c>
      <c r="J102" s="106" t="str">
        <f t="shared" si="31"/>
        <v>4_d</v>
      </c>
      <c r="K102" s="107">
        <v>3047</v>
      </c>
      <c r="L102" s="5"/>
      <c r="M102" s="106">
        <v>4</v>
      </c>
      <c r="N102" s="106" t="s">
        <v>722</v>
      </c>
      <c r="O102" s="106" t="str">
        <f t="shared" si="32"/>
        <v>d</v>
      </c>
      <c r="P102" s="106" t="str">
        <f t="shared" si="33"/>
        <v>4_d</v>
      </c>
      <c r="Q102" s="107">
        <v>3123</v>
      </c>
      <c r="R102" s="107"/>
      <c r="S102" s="106">
        <v>4</v>
      </c>
      <c r="T102" s="106" t="s">
        <v>722</v>
      </c>
      <c r="U102" s="106" t="str">
        <f t="shared" si="34"/>
        <v>d</v>
      </c>
      <c r="V102" s="106" t="str">
        <f t="shared" si="35"/>
        <v>4_d</v>
      </c>
      <c r="W102" s="107">
        <v>3158</v>
      </c>
      <c r="X102" s="107"/>
      <c r="Y102" s="106">
        <v>4</v>
      </c>
      <c r="Z102" s="106" t="s">
        <v>722</v>
      </c>
      <c r="AA102" s="106" t="str">
        <f t="shared" si="36"/>
        <v>d</v>
      </c>
      <c r="AB102" s="106" t="str">
        <f t="shared" si="37"/>
        <v>4_d</v>
      </c>
      <c r="AC102" s="107">
        <v>3221</v>
      </c>
      <c r="AD102" s="49"/>
      <c r="AE102" s="106">
        <v>4</v>
      </c>
      <c r="AF102" s="106" t="s">
        <v>722</v>
      </c>
      <c r="AG102" s="172" t="str">
        <f t="shared" si="38"/>
        <v>d</v>
      </c>
      <c r="AH102" s="106" t="str">
        <f t="shared" si="39"/>
        <v>4_d</v>
      </c>
      <c r="AI102" s="107">
        <v>3446</v>
      </c>
      <c r="AJ102" s="49"/>
      <c r="AK102" s="106">
        <v>4</v>
      </c>
      <c r="AL102" s="106" t="s">
        <v>722</v>
      </c>
      <c r="AM102" s="172" t="str">
        <f t="shared" si="40"/>
        <v>d</v>
      </c>
      <c r="AN102" s="106" t="str">
        <f t="shared" si="41"/>
        <v>4_d</v>
      </c>
      <c r="AO102" s="107">
        <v>3584</v>
      </c>
      <c r="AP102" s="49"/>
      <c r="AQ102" s="106">
        <v>4</v>
      </c>
      <c r="AR102" s="106" t="s">
        <v>722</v>
      </c>
      <c r="AS102" s="172" t="str">
        <f t="shared" si="42"/>
        <v>d</v>
      </c>
      <c r="AT102" s="106" t="str">
        <f t="shared" si="43"/>
        <v>4_d</v>
      </c>
      <c r="AU102" s="107">
        <v>3727</v>
      </c>
      <c r="AV102" s="49"/>
      <c r="AW102" s="106">
        <v>4</v>
      </c>
      <c r="AX102" s="106" t="s">
        <v>722</v>
      </c>
      <c r="AY102" s="172" t="str">
        <f t="shared" si="23"/>
        <v>d</v>
      </c>
      <c r="AZ102" s="106" t="str">
        <f t="shared" si="24"/>
        <v>4_d</v>
      </c>
      <c r="BA102" s="107">
        <v>3727</v>
      </c>
      <c r="BB102" s="49"/>
      <c r="BC102" s="106">
        <v>4</v>
      </c>
      <c r="BD102" s="106" t="s">
        <v>722</v>
      </c>
      <c r="BE102" s="106" t="str">
        <f t="shared" si="44"/>
        <v>d</v>
      </c>
      <c r="BF102" s="106" t="str">
        <f t="shared" si="25"/>
        <v>4_d</v>
      </c>
      <c r="BG102" s="64">
        <f t="shared" si="26"/>
        <v>3727</v>
      </c>
      <c r="BH102" s="132">
        <f t="shared" si="27"/>
        <v>3727</v>
      </c>
      <c r="BI102" s="42">
        <f t="shared" si="45"/>
        <v>23.891025641025642</v>
      </c>
      <c r="BJ102" s="42"/>
      <c r="BK102" s="42"/>
      <c r="BL102" s="42"/>
      <c r="BM102" s="42"/>
      <c r="BN102" s="42"/>
      <c r="BO102" s="5"/>
      <c r="BP102" s="5"/>
      <c r="BQ102" s="5"/>
      <c r="BR102" s="5"/>
      <c r="BS102" s="5"/>
      <c r="BT102" s="5"/>
      <c r="BU102" s="6"/>
    </row>
    <row r="103" spans="1:73" x14ac:dyDescent="0.25">
      <c r="A103" s="106">
        <v>4</v>
      </c>
      <c r="B103" s="106" t="s">
        <v>723</v>
      </c>
      <c r="C103" s="106" t="str">
        <f t="shared" si="28"/>
        <v>e</v>
      </c>
      <c r="D103" s="106" t="str">
        <f t="shared" si="29"/>
        <v>4_e</v>
      </c>
      <c r="E103" s="107">
        <v>3021</v>
      </c>
      <c r="F103" s="106"/>
      <c r="G103" s="106">
        <v>4</v>
      </c>
      <c r="H103" s="106" t="s">
        <v>723</v>
      </c>
      <c r="I103" s="106" t="str">
        <f t="shared" si="30"/>
        <v>e</v>
      </c>
      <c r="J103" s="106" t="str">
        <f t="shared" si="31"/>
        <v>4_e</v>
      </c>
      <c r="K103" s="107">
        <v>3119</v>
      </c>
      <c r="L103" s="5"/>
      <c r="M103" s="106">
        <v>4</v>
      </c>
      <c r="N103" s="106" t="s">
        <v>723</v>
      </c>
      <c r="O103" s="106" t="str">
        <f t="shared" si="32"/>
        <v>e</v>
      </c>
      <c r="P103" s="106" t="str">
        <f t="shared" si="33"/>
        <v>4_e</v>
      </c>
      <c r="Q103" s="107">
        <v>3197</v>
      </c>
      <c r="R103" s="107"/>
      <c r="S103" s="106">
        <v>4</v>
      </c>
      <c r="T103" s="106" t="s">
        <v>723</v>
      </c>
      <c r="U103" s="106" t="str">
        <f t="shared" si="34"/>
        <v>e</v>
      </c>
      <c r="V103" s="106" t="str">
        <f t="shared" si="35"/>
        <v>4_e</v>
      </c>
      <c r="W103" s="107">
        <v>3233</v>
      </c>
      <c r="X103" s="107"/>
      <c r="Y103" s="106">
        <v>4</v>
      </c>
      <c r="Z103" s="106" t="s">
        <v>723</v>
      </c>
      <c r="AA103" s="106" t="str">
        <f t="shared" si="36"/>
        <v>e</v>
      </c>
      <c r="AB103" s="106" t="str">
        <f t="shared" si="37"/>
        <v>4_e</v>
      </c>
      <c r="AC103" s="107">
        <v>3298</v>
      </c>
      <c r="AD103" s="49"/>
      <c r="AE103" s="106">
        <v>4</v>
      </c>
      <c r="AF103" s="106" t="s">
        <v>723</v>
      </c>
      <c r="AG103" s="172" t="str">
        <f t="shared" si="38"/>
        <v>e</v>
      </c>
      <c r="AH103" s="106" t="str">
        <f t="shared" si="39"/>
        <v>4_e</v>
      </c>
      <c r="AI103" s="107">
        <v>3529</v>
      </c>
      <c r="AJ103" s="49"/>
      <c r="AK103" s="106">
        <v>4</v>
      </c>
      <c r="AL103" s="106" t="s">
        <v>723</v>
      </c>
      <c r="AM103" s="172" t="str">
        <f t="shared" si="40"/>
        <v>e</v>
      </c>
      <c r="AN103" s="106" t="str">
        <f t="shared" si="41"/>
        <v>4_e</v>
      </c>
      <c r="AO103" s="107">
        <v>3670</v>
      </c>
      <c r="AP103" s="49"/>
      <c r="AQ103" s="106">
        <v>4</v>
      </c>
      <c r="AR103" s="106" t="s">
        <v>723</v>
      </c>
      <c r="AS103" s="172" t="str">
        <f t="shared" si="42"/>
        <v>e</v>
      </c>
      <c r="AT103" s="106" t="str">
        <f t="shared" si="43"/>
        <v>4_e</v>
      </c>
      <c r="AU103" s="107">
        <v>3817</v>
      </c>
      <c r="AV103" s="49"/>
      <c r="AW103" s="106">
        <v>4</v>
      </c>
      <c r="AX103" s="106" t="s">
        <v>723</v>
      </c>
      <c r="AY103" s="172" t="str">
        <f t="shared" si="23"/>
        <v>e</v>
      </c>
      <c r="AZ103" s="106" t="str">
        <f t="shared" si="24"/>
        <v>4_e</v>
      </c>
      <c r="BA103" s="107">
        <v>3817</v>
      </c>
      <c r="BB103" s="49"/>
      <c r="BC103" s="106">
        <v>4</v>
      </c>
      <c r="BD103" s="106" t="s">
        <v>723</v>
      </c>
      <c r="BE103" s="106" t="str">
        <f t="shared" si="44"/>
        <v>e</v>
      </c>
      <c r="BF103" s="106" t="str">
        <f t="shared" si="25"/>
        <v>4_e</v>
      </c>
      <c r="BG103" s="64">
        <f t="shared" si="26"/>
        <v>3817</v>
      </c>
      <c r="BH103" s="132">
        <f t="shared" si="27"/>
        <v>3817</v>
      </c>
      <c r="BI103" s="42">
        <f t="shared" si="45"/>
        <v>24.467948717948719</v>
      </c>
      <c r="BJ103" s="42"/>
      <c r="BK103" s="42"/>
      <c r="BL103" s="42"/>
      <c r="BM103" s="42"/>
      <c r="BN103" s="42"/>
      <c r="BO103" s="5"/>
      <c r="BP103" s="5"/>
      <c r="BQ103" s="5"/>
      <c r="BR103" s="5"/>
      <c r="BS103" s="5"/>
      <c r="BT103" s="5"/>
      <c r="BU103" s="6"/>
    </row>
    <row r="104" spans="1:73" x14ac:dyDescent="0.25">
      <c r="A104" s="106">
        <v>5</v>
      </c>
      <c r="B104" s="106" t="s">
        <v>715</v>
      </c>
      <c r="C104" s="106" t="str">
        <f t="shared" si="28"/>
        <v>Start</v>
      </c>
      <c r="D104" s="106" t="str">
        <f t="shared" si="29"/>
        <v>5_Start</v>
      </c>
      <c r="E104" s="107">
        <v>1996</v>
      </c>
      <c r="F104" s="106"/>
      <c r="G104" s="106">
        <v>5</v>
      </c>
      <c r="H104" s="106" t="s">
        <v>715</v>
      </c>
      <c r="I104" s="106" t="str">
        <f t="shared" si="30"/>
        <v>Start</v>
      </c>
      <c r="J104" s="106" t="str">
        <f t="shared" si="31"/>
        <v>5_Start</v>
      </c>
      <c r="K104" s="107">
        <v>2061</v>
      </c>
      <c r="L104" s="5"/>
      <c r="M104" s="106">
        <v>5</v>
      </c>
      <c r="N104" s="106" t="s">
        <v>715</v>
      </c>
      <c r="O104" s="106" t="str">
        <f t="shared" si="32"/>
        <v>Start</v>
      </c>
      <c r="P104" s="106" t="str">
        <f t="shared" si="33"/>
        <v>5_Start</v>
      </c>
      <c r="Q104" s="107">
        <v>2113</v>
      </c>
      <c r="R104" s="107"/>
      <c r="S104" s="106">
        <v>5</v>
      </c>
      <c r="T104" s="106" t="s">
        <v>715</v>
      </c>
      <c r="U104" s="106" t="str">
        <f t="shared" si="34"/>
        <v>Start</v>
      </c>
      <c r="V104" s="106" t="str">
        <f t="shared" si="35"/>
        <v>5_Start</v>
      </c>
      <c r="W104" s="107">
        <v>2137</v>
      </c>
      <c r="X104" s="107"/>
      <c r="Y104" s="106">
        <v>5</v>
      </c>
      <c r="Z104" s="106" t="s">
        <v>715</v>
      </c>
      <c r="AA104" s="106" t="str">
        <f t="shared" si="36"/>
        <v>Start</v>
      </c>
      <c r="AB104" s="106" t="str">
        <f t="shared" si="37"/>
        <v>5_Start</v>
      </c>
      <c r="AC104" s="107">
        <v>2180</v>
      </c>
      <c r="AD104" s="49"/>
      <c r="AE104" s="106">
        <v>5</v>
      </c>
      <c r="AF104" s="106" t="s">
        <v>715</v>
      </c>
      <c r="AG104" s="172" t="str">
        <f t="shared" si="38"/>
        <v>Start</v>
      </c>
      <c r="AH104" s="106" t="str">
        <f t="shared" si="39"/>
        <v>5_Start</v>
      </c>
      <c r="AI104" s="107">
        <v>2333</v>
      </c>
      <c r="AJ104" s="49"/>
      <c r="AK104" s="106">
        <v>5</v>
      </c>
      <c r="AL104" s="106" t="s">
        <v>715</v>
      </c>
      <c r="AM104" s="172" t="str">
        <f t="shared" si="40"/>
        <v>Start</v>
      </c>
      <c r="AN104" s="106" t="str">
        <f t="shared" si="41"/>
        <v>5_Start</v>
      </c>
      <c r="AO104" s="107">
        <v>2426</v>
      </c>
      <c r="AP104" s="49"/>
      <c r="AQ104" s="106">
        <v>5</v>
      </c>
      <c r="AR104" s="106" t="s">
        <v>715</v>
      </c>
      <c r="AS104" s="172" t="str">
        <f t="shared" si="42"/>
        <v>Start</v>
      </c>
      <c r="AT104" s="106" t="str">
        <f t="shared" si="43"/>
        <v>5_Start</v>
      </c>
      <c r="AU104" s="107">
        <v>2523</v>
      </c>
      <c r="AV104" s="49"/>
      <c r="AW104" s="106">
        <v>5</v>
      </c>
      <c r="AX104" s="106" t="s">
        <v>715</v>
      </c>
      <c r="AY104" s="172" t="str">
        <f t="shared" si="23"/>
        <v>Start</v>
      </c>
      <c r="AZ104" s="106" t="str">
        <f t="shared" si="24"/>
        <v>5_Start</v>
      </c>
      <c r="BA104" s="107">
        <v>2523</v>
      </c>
      <c r="BB104" s="49"/>
      <c r="BC104" s="106">
        <v>5</v>
      </c>
      <c r="BD104" s="106" t="s">
        <v>715</v>
      </c>
      <c r="BE104" s="106" t="str">
        <f t="shared" si="44"/>
        <v>Start</v>
      </c>
      <c r="BF104" s="106" t="str">
        <f t="shared" si="25"/>
        <v>5_Start</v>
      </c>
      <c r="BG104" s="64">
        <f t="shared" si="26"/>
        <v>2523</v>
      </c>
      <c r="BH104" s="132">
        <f t="shared" si="27"/>
        <v>2523</v>
      </c>
      <c r="BI104" s="42">
        <f t="shared" si="45"/>
        <v>16.173076923076923</v>
      </c>
      <c r="BJ104" s="42"/>
      <c r="BK104" s="42"/>
      <c r="BL104" s="42"/>
      <c r="BM104" s="42"/>
      <c r="BN104" s="42"/>
      <c r="BO104" s="5"/>
      <c r="BP104" s="5"/>
      <c r="BQ104" s="5"/>
      <c r="BR104" s="5"/>
      <c r="BS104" s="5"/>
      <c r="BT104" s="5"/>
      <c r="BU104" s="6"/>
    </row>
    <row r="105" spans="1:73" x14ac:dyDescent="0.25">
      <c r="A105" s="106">
        <v>5</v>
      </c>
      <c r="B105" s="106">
        <v>0</v>
      </c>
      <c r="C105" s="106">
        <f t="shared" si="28"/>
        <v>0</v>
      </c>
      <c r="D105" s="106" t="str">
        <f t="shared" si="29"/>
        <v>5_0</v>
      </c>
      <c r="E105" s="107">
        <v>2038</v>
      </c>
      <c r="F105" s="106"/>
      <c r="G105" s="106">
        <v>5</v>
      </c>
      <c r="H105" s="106">
        <v>0</v>
      </c>
      <c r="I105" s="106">
        <f t="shared" si="30"/>
        <v>0</v>
      </c>
      <c r="J105" s="106" t="str">
        <f t="shared" si="31"/>
        <v>5_0</v>
      </c>
      <c r="K105" s="107">
        <v>2104</v>
      </c>
      <c r="L105" s="5"/>
      <c r="M105" s="106">
        <v>5</v>
      </c>
      <c r="N105" s="106">
        <v>0</v>
      </c>
      <c r="O105" s="106">
        <f t="shared" si="32"/>
        <v>0</v>
      </c>
      <c r="P105" s="106" t="str">
        <f t="shared" si="33"/>
        <v>5_0</v>
      </c>
      <c r="Q105" s="107">
        <v>2157</v>
      </c>
      <c r="R105" s="107"/>
      <c r="S105" s="106">
        <v>5</v>
      </c>
      <c r="T105" s="106">
        <v>0</v>
      </c>
      <c r="U105" s="106">
        <f t="shared" si="34"/>
        <v>0</v>
      </c>
      <c r="V105" s="106" t="str">
        <f t="shared" si="35"/>
        <v>5_0</v>
      </c>
      <c r="W105" s="107">
        <v>2181</v>
      </c>
      <c r="X105" s="107"/>
      <c r="Y105" s="106">
        <v>5</v>
      </c>
      <c r="Z105" s="106">
        <v>0</v>
      </c>
      <c r="AA105" s="106">
        <f t="shared" si="36"/>
        <v>0</v>
      </c>
      <c r="AB105" s="106" t="str">
        <f t="shared" si="37"/>
        <v>5_0</v>
      </c>
      <c r="AC105" s="107">
        <v>2225</v>
      </c>
      <c r="AD105" s="49"/>
      <c r="AE105" s="106">
        <v>5</v>
      </c>
      <c r="AF105" s="106">
        <v>0</v>
      </c>
      <c r="AG105" s="172">
        <f t="shared" si="38"/>
        <v>0</v>
      </c>
      <c r="AH105" s="106" t="str">
        <f t="shared" si="39"/>
        <v>5_0</v>
      </c>
      <c r="AI105" s="107">
        <v>2381</v>
      </c>
      <c r="AJ105" s="49"/>
      <c r="AK105" s="106">
        <v>5</v>
      </c>
      <c r="AL105" s="106">
        <v>0</v>
      </c>
      <c r="AM105" s="172">
        <f t="shared" si="40"/>
        <v>0</v>
      </c>
      <c r="AN105" s="106" t="str">
        <f t="shared" si="41"/>
        <v>5_0</v>
      </c>
      <c r="AO105" s="107">
        <v>2476</v>
      </c>
      <c r="AP105" s="49"/>
      <c r="AQ105" s="106">
        <v>5</v>
      </c>
      <c r="AR105" s="106">
        <v>0</v>
      </c>
      <c r="AS105" s="172">
        <f t="shared" si="42"/>
        <v>0</v>
      </c>
      <c r="AT105" s="106" t="str">
        <f t="shared" si="43"/>
        <v>5_0</v>
      </c>
      <c r="AU105" s="107">
        <v>2575</v>
      </c>
      <c r="AV105" s="49"/>
      <c r="AW105" s="106">
        <v>5</v>
      </c>
      <c r="AX105" s="106">
        <v>0</v>
      </c>
      <c r="AY105" s="172">
        <f t="shared" si="23"/>
        <v>0</v>
      </c>
      <c r="AZ105" s="106" t="str">
        <f t="shared" si="24"/>
        <v>5_0</v>
      </c>
      <c r="BA105" s="107">
        <v>2575</v>
      </c>
      <c r="BB105" s="49"/>
      <c r="BC105" s="106">
        <v>5</v>
      </c>
      <c r="BD105" s="106">
        <v>0</v>
      </c>
      <c r="BE105" s="106">
        <f t="shared" si="44"/>
        <v>0</v>
      </c>
      <c r="BF105" s="106" t="str">
        <f t="shared" si="25"/>
        <v>5_0</v>
      </c>
      <c r="BG105" s="64">
        <f t="shared" si="26"/>
        <v>2575</v>
      </c>
      <c r="BH105" s="132">
        <f t="shared" si="27"/>
        <v>2575</v>
      </c>
      <c r="BI105" s="42">
        <f t="shared" si="45"/>
        <v>16.506410256410255</v>
      </c>
      <c r="BJ105" s="42"/>
      <c r="BK105" s="42"/>
      <c r="BL105" s="42"/>
      <c r="BM105" s="42"/>
      <c r="BN105" s="42"/>
      <c r="BO105" s="5"/>
      <c r="BP105" s="5"/>
      <c r="BQ105" s="5"/>
      <c r="BR105" s="5"/>
      <c r="BS105" s="5"/>
      <c r="BT105" s="5"/>
      <c r="BU105" s="6"/>
    </row>
    <row r="106" spans="1:73" x14ac:dyDescent="0.25">
      <c r="A106" s="106">
        <v>5</v>
      </c>
      <c r="B106" s="106">
        <v>1</v>
      </c>
      <c r="C106" s="106">
        <f t="shared" si="28"/>
        <v>1</v>
      </c>
      <c r="D106" s="106" t="str">
        <f t="shared" si="29"/>
        <v>5_1</v>
      </c>
      <c r="E106" s="107">
        <v>2089</v>
      </c>
      <c r="F106" s="106"/>
      <c r="G106" s="106">
        <v>5</v>
      </c>
      <c r="H106" s="106">
        <v>1</v>
      </c>
      <c r="I106" s="106">
        <f t="shared" si="30"/>
        <v>1</v>
      </c>
      <c r="J106" s="106" t="str">
        <f t="shared" si="31"/>
        <v>5_1</v>
      </c>
      <c r="K106" s="107">
        <v>2157</v>
      </c>
      <c r="L106" s="5"/>
      <c r="M106" s="106">
        <v>5</v>
      </c>
      <c r="N106" s="106">
        <v>1</v>
      </c>
      <c r="O106" s="106">
        <f t="shared" si="32"/>
        <v>1</v>
      </c>
      <c r="P106" s="106" t="str">
        <f t="shared" si="33"/>
        <v>5_1</v>
      </c>
      <c r="Q106" s="107">
        <v>2211</v>
      </c>
      <c r="R106" s="107"/>
      <c r="S106" s="106">
        <v>5</v>
      </c>
      <c r="T106" s="106">
        <v>1</v>
      </c>
      <c r="U106" s="106">
        <f t="shared" si="34"/>
        <v>1</v>
      </c>
      <c r="V106" s="106" t="str">
        <f t="shared" si="35"/>
        <v>5_1</v>
      </c>
      <c r="W106" s="107">
        <v>2236</v>
      </c>
      <c r="X106" s="107"/>
      <c r="Y106" s="106">
        <v>5</v>
      </c>
      <c r="Z106" s="106">
        <v>1</v>
      </c>
      <c r="AA106" s="106">
        <f t="shared" si="36"/>
        <v>1</v>
      </c>
      <c r="AB106" s="106" t="str">
        <f t="shared" si="37"/>
        <v>5_1</v>
      </c>
      <c r="AC106" s="107">
        <v>2281</v>
      </c>
      <c r="AD106" s="49"/>
      <c r="AE106" s="106">
        <v>5</v>
      </c>
      <c r="AF106" s="106">
        <v>1</v>
      </c>
      <c r="AG106" s="172">
        <f t="shared" si="38"/>
        <v>1</v>
      </c>
      <c r="AH106" s="106" t="str">
        <f t="shared" si="39"/>
        <v>5_1</v>
      </c>
      <c r="AI106" s="107">
        <v>2441</v>
      </c>
      <c r="AJ106" s="49"/>
      <c r="AK106" s="106">
        <v>5</v>
      </c>
      <c r="AL106" s="106">
        <v>1</v>
      </c>
      <c r="AM106" s="172">
        <f t="shared" si="40"/>
        <v>1</v>
      </c>
      <c r="AN106" s="106" t="str">
        <f t="shared" si="41"/>
        <v>5_1</v>
      </c>
      <c r="AO106" s="107">
        <v>2539</v>
      </c>
      <c r="AP106" s="49"/>
      <c r="AQ106" s="106">
        <v>5</v>
      </c>
      <c r="AR106" s="106">
        <v>1</v>
      </c>
      <c r="AS106" s="172">
        <f t="shared" si="42"/>
        <v>1</v>
      </c>
      <c r="AT106" s="106" t="str">
        <f t="shared" si="43"/>
        <v>5_1</v>
      </c>
      <c r="AU106" s="107">
        <v>2641</v>
      </c>
      <c r="AV106" s="49"/>
      <c r="AW106" s="106">
        <v>5</v>
      </c>
      <c r="AX106" s="106">
        <v>1</v>
      </c>
      <c r="AY106" s="172">
        <f t="shared" si="23"/>
        <v>1</v>
      </c>
      <c r="AZ106" s="106" t="str">
        <f t="shared" si="24"/>
        <v>5_1</v>
      </c>
      <c r="BA106" s="107">
        <v>2641</v>
      </c>
      <c r="BB106" s="49"/>
      <c r="BC106" s="106">
        <v>5</v>
      </c>
      <c r="BD106" s="106">
        <v>1</v>
      </c>
      <c r="BE106" s="106">
        <f t="shared" si="44"/>
        <v>1</v>
      </c>
      <c r="BF106" s="106" t="str">
        <f t="shared" si="25"/>
        <v>5_1</v>
      </c>
      <c r="BG106" s="64">
        <f t="shared" si="26"/>
        <v>2641</v>
      </c>
      <c r="BH106" s="132">
        <f t="shared" si="27"/>
        <v>2641</v>
      </c>
      <c r="BI106" s="42">
        <f t="shared" si="45"/>
        <v>16.929487179487179</v>
      </c>
      <c r="BJ106" s="42"/>
      <c r="BK106" s="42"/>
      <c r="BL106" s="42"/>
      <c r="BM106" s="42"/>
      <c r="BN106" s="42"/>
      <c r="BO106" s="5"/>
      <c r="BP106" s="5"/>
      <c r="BQ106" s="5"/>
      <c r="BR106" s="5"/>
      <c r="BS106" s="5"/>
      <c r="BT106" s="5"/>
      <c r="BU106" s="6"/>
    </row>
    <row r="107" spans="1:73" x14ac:dyDescent="0.25">
      <c r="A107" s="106">
        <v>5</v>
      </c>
      <c r="B107" s="106">
        <v>2</v>
      </c>
      <c r="C107" s="106">
        <f t="shared" si="28"/>
        <v>2</v>
      </c>
      <c r="D107" s="106" t="str">
        <f t="shared" si="29"/>
        <v>5_2</v>
      </c>
      <c r="E107" s="107">
        <v>2138</v>
      </c>
      <c r="F107" s="106"/>
      <c r="G107" s="106">
        <v>5</v>
      </c>
      <c r="H107" s="106">
        <v>2</v>
      </c>
      <c r="I107" s="106">
        <f t="shared" si="30"/>
        <v>2</v>
      </c>
      <c r="J107" s="106" t="str">
        <f t="shared" si="31"/>
        <v>5_2</v>
      </c>
      <c r="K107" s="107">
        <v>2207</v>
      </c>
      <c r="L107" s="5"/>
      <c r="M107" s="106">
        <v>5</v>
      </c>
      <c r="N107" s="106">
        <v>2</v>
      </c>
      <c r="O107" s="106">
        <f t="shared" si="32"/>
        <v>2</v>
      </c>
      <c r="P107" s="106" t="str">
        <f t="shared" si="33"/>
        <v>5_2</v>
      </c>
      <c r="Q107" s="107">
        <v>2262</v>
      </c>
      <c r="R107" s="107"/>
      <c r="S107" s="106">
        <v>5</v>
      </c>
      <c r="T107" s="106">
        <v>2</v>
      </c>
      <c r="U107" s="106">
        <f t="shared" si="34"/>
        <v>2</v>
      </c>
      <c r="V107" s="106" t="str">
        <f t="shared" si="35"/>
        <v>5_2</v>
      </c>
      <c r="W107" s="107">
        <v>2288</v>
      </c>
      <c r="X107" s="107"/>
      <c r="Y107" s="106">
        <v>5</v>
      </c>
      <c r="Z107" s="106">
        <v>2</v>
      </c>
      <c r="AA107" s="106">
        <f t="shared" si="36"/>
        <v>2</v>
      </c>
      <c r="AB107" s="106" t="str">
        <f t="shared" si="37"/>
        <v>5_2</v>
      </c>
      <c r="AC107" s="107">
        <v>2334</v>
      </c>
      <c r="AD107" s="49"/>
      <c r="AE107" s="106">
        <v>5</v>
      </c>
      <c r="AF107" s="106">
        <v>2</v>
      </c>
      <c r="AG107" s="172">
        <f t="shared" si="38"/>
        <v>2</v>
      </c>
      <c r="AH107" s="106" t="str">
        <f t="shared" si="39"/>
        <v>5_2</v>
      </c>
      <c r="AI107" s="107">
        <v>2497</v>
      </c>
      <c r="AJ107" s="49"/>
      <c r="AK107" s="106">
        <v>5</v>
      </c>
      <c r="AL107" s="106">
        <v>2</v>
      </c>
      <c r="AM107" s="172">
        <f t="shared" si="40"/>
        <v>2</v>
      </c>
      <c r="AN107" s="106" t="str">
        <f t="shared" si="41"/>
        <v>5_2</v>
      </c>
      <c r="AO107" s="107">
        <v>2597</v>
      </c>
      <c r="AP107" s="49"/>
      <c r="AQ107" s="106">
        <v>5</v>
      </c>
      <c r="AR107" s="106">
        <v>2</v>
      </c>
      <c r="AS107" s="172">
        <f t="shared" si="42"/>
        <v>2</v>
      </c>
      <c r="AT107" s="106" t="str">
        <f t="shared" si="43"/>
        <v>5_2</v>
      </c>
      <c r="AU107" s="107">
        <v>2701</v>
      </c>
      <c r="AV107" s="49"/>
      <c r="AW107" s="106">
        <v>5</v>
      </c>
      <c r="AX107" s="106">
        <v>2</v>
      </c>
      <c r="AY107" s="172">
        <f t="shared" si="23"/>
        <v>2</v>
      </c>
      <c r="AZ107" s="106" t="str">
        <f t="shared" si="24"/>
        <v>5_2</v>
      </c>
      <c r="BA107" s="107">
        <v>2701</v>
      </c>
      <c r="BB107" s="49"/>
      <c r="BC107" s="106">
        <v>5</v>
      </c>
      <c r="BD107" s="106">
        <v>2</v>
      </c>
      <c r="BE107" s="106">
        <f t="shared" si="44"/>
        <v>2</v>
      </c>
      <c r="BF107" s="106" t="str">
        <f t="shared" si="25"/>
        <v>5_2</v>
      </c>
      <c r="BG107" s="64">
        <f t="shared" si="26"/>
        <v>2701</v>
      </c>
      <c r="BH107" s="132">
        <f t="shared" si="27"/>
        <v>2701</v>
      </c>
      <c r="BI107" s="42">
        <f t="shared" si="45"/>
        <v>17.314102564102566</v>
      </c>
      <c r="BJ107" s="42"/>
      <c r="BK107" s="42"/>
      <c r="BL107" s="42"/>
      <c r="BM107" s="42"/>
      <c r="BN107" s="42"/>
      <c r="BO107" s="5"/>
      <c r="BP107" s="5"/>
      <c r="BQ107" s="5"/>
      <c r="BR107" s="5"/>
      <c r="BS107" s="5"/>
      <c r="BT107" s="5"/>
      <c r="BU107" s="6"/>
    </row>
    <row r="108" spans="1:73" x14ac:dyDescent="0.25">
      <c r="A108" s="106">
        <v>5</v>
      </c>
      <c r="B108" s="106">
        <v>3</v>
      </c>
      <c r="C108" s="106">
        <f t="shared" si="28"/>
        <v>3</v>
      </c>
      <c r="D108" s="106" t="str">
        <f t="shared" si="29"/>
        <v>5_3</v>
      </c>
      <c r="E108" s="107">
        <v>2191</v>
      </c>
      <c r="F108" s="106"/>
      <c r="G108" s="106">
        <v>5</v>
      </c>
      <c r="H108" s="106">
        <v>3</v>
      </c>
      <c r="I108" s="106">
        <f t="shared" si="30"/>
        <v>3</v>
      </c>
      <c r="J108" s="106" t="str">
        <f t="shared" si="31"/>
        <v>5_3</v>
      </c>
      <c r="K108" s="107">
        <v>2262</v>
      </c>
      <c r="L108" s="5"/>
      <c r="M108" s="106">
        <v>5</v>
      </c>
      <c r="N108" s="106">
        <v>3</v>
      </c>
      <c r="O108" s="106">
        <f t="shared" si="32"/>
        <v>3</v>
      </c>
      <c r="P108" s="106" t="str">
        <f t="shared" si="33"/>
        <v>5_3</v>
      </c>
      <c r="Q108" s="107">
        <v>2319</v>
      </c>
      <c r="R108" s="107"/>
      <c r="S108" s="106">
        <v>5</v>
      </c>
      <c r="T108" s="106">
        <v>3</v>
      </c>
      <c r="U108" s="106">
        <f t="shared" si="34"/>
        <v>3</v>
      </c>
      <c r="V108" s="106" t="str">
        <f t="shared" si="35"/>
        <v>5_3</v>
      </c>
      <c r="W108" s="107">
        <v>2345</v>
      </c>
      <c r="X108" s="107"/>
      <c r="Y108" s="106">
        <v>5</v>
      </c>
      <c r="Z108" s="106">
        <v>3</v>
      </c>
      <c r="AA108" s="106">
        <f t="shared" si="36"/>
        <v>3</v>
      </c>
      <c r="AB108" s="106" t="str">
        <f t="shared" si="37"/>
        <v>5_3</v>
      </c>
      <c r="AC108" s="107">
        <v>2392</v>
      </c>
      <c r="AD108" s="49"/>
      <c r="AE108" s="106">
        <v>5</v>
      </c>
      <c r="AF108" s="106">
        <v>3</v>
      </c>
      <c r="AG108" s="172">
        <f t="shared" si="38"/>
        <v>3</v>
      </c>
      <c r="AH108" s="106" t="str">
        <f t="shared" si="39"/>
        <v>5_3</v>
      </c>
      <c r="AI108" s="107">
        <v>2559</v>
      </c>
      <c r="AJ108" s="49"/>
      <c r="AK108" s="106">
        <v>5</v>
      </c>
      <c r="AL108" s="106">
        <v>3</v>
      </c>
      <c r="AM108" s="172">
        <f t="shared" si="40"/>
        <v>3</v>
      </c>
      <c r="AN108" s="106" t="str">
        <f t="shared" si="41"/>
        <v>5_3</v>
      </c>
      <c r="AO108" s="107">
        <v>2661</v>
      </c>
      <c r="AP108" s="49"/>
      <c r="AQ108" s="106">
        <v>5</v>
      </c>
      <c r="AR108" s="106">
        <v>3</v>
      </c>
      <c r="AS108" s="172">
        <f t="shared" si="42"/>
        <v>3</v>
      </c>
      <c r="AT108" s="106" t="str">
        <f t="shared" si="43"/>
        <v>5_3</v>
      </c>
      <c r="AU108" s="107">
        <v>2767</v>
      </c>
      <c r="AV108" s="49"/>
      <c r="AW108" s="106">
        <v>5</v>
      </c>
      <c r="AX108" s="106">
        <v>3</v>
      </c>
      <c r="AY108" s="172">
        <f t="shared" si="23"/>
        <v>3</v>
      </c>
      <c r="AZ108" s="106" t="str">
        <f t="shared" si="24"/>
        <v>5_3</v>
      </c>
      <c r="BA108" s="107">
        <v>2767</v>
      </c>
      <c r="BB108" s="49"/>
      <c r="BC108" s="106">
        <v>5</v>
      </c>
      <c r="BD108" s="106">
        <v>3</v>
      </c>
      <c r="BE108" s="106">
        <f t="shared" si="44"/>
        <v>3</v>
      </c>
      <c r="BF108" s="106" t="str">
        <f t="shared" si="25"/>
        <v>5_3</v>
      </c>
      <c r="BG108" s="64">
        <f t="shared" si="26"/>
        <v>2767</v>
      </c>
      <c r="BH108" s="132">
        <f t="shared" si="27"/>
        <v>2767</v>
      </c>
      <c r="BI108" s="42">
        <f t="shared" si="45"/>
        <v>17.737179487179485</v>
      </c>
      <c r="BJ108" s="42"/>
      <c r="BK108" s="42"/>
      <c r="BL108" s="42"/>
      <c r="BM108" s="42"/>
      <c r="BN108" s="42"/>
      <c r="BO108" s="5"/>
      <c r="BP108" s="5"/>
      <c r="BQ108" s="5"/>
      <c r="BR108" s="5"/>
      <c r="BS108" s="5"/>
      <c r="BT108" s="5"/>
      <c r="BU108" s="6"/>
    </row>
    <row r="109" spans="1:73" x14ac:dyDescent="0.25">
      <c r="A109" s="106">
        <v>5</v>
      </c>
      <c r="B109" s="106">
        <v>4</v>
      </c>
      <c r="C109" s="106">
        <f t="shared" si="28"/>
        <v>4</v>
      </c>
      <c r="D109" s="106" t="str">
        <f t="shared" si="29"/>
        <v>5_4</v>
      </c>
      <c r="E109" s="107">
        <v>2264</v>
      </c>
      <c r="F109" s="106"/>
      <c r="G109" s="106">
        <v>5</v>
      </c>
      <c r="H109" s="106">
        <v>4</v>
      </c>
      <c r="I109" s="106">
        <f t="shared" si="30"/>
        <v>4</v>
      </c>
      <c r="J109" s="106" t="str">
        <f t="shared" si="31"/>
        <v>5_4</v>
      </c>
      <c r="K109" s="107">
        <v>2338</v>
      </c>
      <c r="L109" s="5"/>
      <c r="M109" s="106">
        <v>5</v>
      </c>
      <c r="N109" s="106">
        <v>4</v>
      </c>
      <c r="O109" s="106">
        <f t="shared" si="32"/>
        <v>4</v>
      </c>
      <c r="P109" s="106" t="str">
        <f t="shared" si="33"/>
        <v>5_4</v>
      </c>
      <c r="Q109" s="107">
        <v>2396</v>
      </c>
      <c r="R109" s="107"/>
      <c r="S109" s="106">
        <v>5</v>
      </c>
      <c r="T109" s="106">
        <v>4</v>
      </c>
      <c r="U109" s="106">
        <f t="shared" si="34"/>
        <v>4</v>
      </c>
      <c r="V109" s="106" t="str">
        <f t="shared" si="35"/>
        <v>5_4</v>
      </c>
      <c r="W109" s="107">
        <v>2423</v>
      </c>
      <c r="X109" s="107"/>
      <c r="Y109" s="106">
        <v>5</v>
      </c>
      <c r="Z109" s="106">
        <v>4</v>
      </c>
      <c r="AA109" s="106">
        <f t="shared" si="36"/>
        <v>4</v>
      </c>
      <c r="AB109" s="106" t="str">
        <f t="shared" si="37"/>
        <v>5_4</v>
      </c>
      <c r="AC109" s="107">
        <v>2471</v>
      </c>
      <c r="AD109" s="49"/>
      <c r="AE109" s="106">
        <v>5</v>
      </c>
      <c r="AF109" s="106">
        <v>4</v>
      </c>
      <c r="AG109" s="172">
        <f t="shared" si="38"/>
        <v>4</v>
      </c>
      <c r="AH109" s="106" t="str">
        <f t="shared" si="39"/>
        <v>5_4</v>
      </c>
      <c r="AI109" s="107">
        <v>2644</v>
      </c>
      <c r="AJ109" s="49"/>
      <c r="AK109" s="106">
        <v>5</v>
      </c>
      <c r="AL109" s="106">
        <v>4</v>
      </c>
      <c r="AM109" s="172">
        <f t="shared" si="40"/>
        <v>4</v>
      </c>
      <c r="AN109" s="106" t="str">
        <f t="shared" si="41"/>
        <v>5_4</v>
      </c>
      <c r="AO109" s="107">
        <v>2750</v>
      </c>
      <c r="AP109" s="49"/>
      <c r="AQ109" s="106">
        <v>5</v>
      </c>
      <c r="AR109" s="106">
        <v>4</v>
      </c>
      <c r="AS109" s="172">
        <f t="shared" si="42"/>
        <v>4</v>
      </c>
      <c r="AT109" s="106" t="str">
        <f t="shared" si="43"/>
        <v>5_4</v>
      </c>
      <c r="AU109" s="107">
        <v>2860</v>
      </c>
      <c r="AV109" s="49"/>
      <c r="AW109" s="106">
        <v>5</v>
      </c>
      <c r="AX109" s="106">
        <v>4</v>
      </c>
      <c r="AY109" s="172">
        <f t="shared" si="23"/>
        <v>4</v>
      </c>
      <c r="AZ109" s="106" t="str">
        <f t="shared" si="24"/>
        <v>5_4</v>
      </c>
      <c r="BA109" s="107">
        <v>2860</v>
      </c>
      <c r="BB109" s="49"/>
      <c r="BC109" s="106">
        <v>5</v>
      </c>
      <c r="BD109" s="106">
        <v>4</v>
      </c>
      <c r="BE109" s="106">
        <f t="shared" si="44"/>
        <v>4</v>
      </c>
      <c r="BF109" s="106" t="str">
        <f t="shared" si="25"/>
        <v>5_4</v>
      </c>
      <c r="BG109" s="64">
        <f t="shared" si="26"/>
        <v>2860</v>
      </c>
      <c r="BH109" s="132">
        <f t="shared" si="27"/>
        <v>2860</v>
      </c>
      <c r="BI109" s="42">
        <f t="shared" si="45"/>
        <v>18.333333333333332</v>
      </c>
      <c r="BJ109" s="42"/>
      <c r="BK109" s="42"/>
      <c r="BL109" s="42"/>
      <c r="BM109" s="42"/>
      <c r="BN109" s="42"/>
      <c r="BO109" s="5"/>
      <c r="BP109" s="5"/>
      <c r="BQ109" s="5"/>
      <c r="BR109" s="5"/>
      <c r="BS109" s="5"/>
      <c r="BT109" s="5"/>
      <c r="BU109" s="6"/>
    </row>
    <row r="110" spans="1:73" x14ac:dyDescent="0.25">
      <c r="A110" s="106">
        <v>5</v>
      </c>
      <c r="B110" s="106">
        <v>5</v>
      </c>
      <c r="C110" s="106">
        <f t="shared" si="28"/>
        <v>5</v>
      </c>
      <c r="D110" s="106" t="str">
        <f t="shared" si="29"/>
        <v>5_5</v>
      </c>
      <c r="E110" s="107">
        <v>2327</v>
      </c>
      <c r="F110" s="106"/>
      <c r="G110" s="106">
        <v>5</v>
      </c>
      <c r="H110" s="106">
        <v>5</v>
      </c>
      <c r="I110" s="106">
        <f t="shared" si="30"/>
        <v>5</v>
      </c>
      <c r="J110" s="106" t="str">
        <f t="shared" si="31"/>
        <v>5_5</v>
      </c>
      <c r="K110" s="107">
        <v>2403</v>
      </c>
      <c r="L110" s="5"/>
      <c r="M110" s="106">
        <v>5</v>
      </c>
      <c r="N110" s="106">
        <v>5</v>
      </c>
      <c r="O110" s="106">
        <f t="shared" si="32"/>
        <v>5</v>
      </c>
      <c r="P110" s="106" t="str">
        <f t="shared" si="33"/>
        <v>5_5</v>
      </c>
      <c r="Q110" s="107">
        <v>2463</v>
      </c>
      <c r="R110" s="107"/>
      <c r="S110" s="106">
        <v>5</v>
      </c>
      <c r="T110" s="106">
        <v>5</v>
      </c>
      <c r="U110" s="106">
        <f t="shared" si="34"/>
        <v>5</v>
      </c>
      <c r="V110" s="106" t="str">
        <f t="shared" si="35"/>
        <v>5_5</v>
      </c>
      <c r="W110" s="107">
        <v>2491</v>
      </c>
      <c r="X110" s="107"/>
      <c r="Y110" s="106">
        <v>5</v>
      </c>
      <c r="Z110" s="106">
        <v>5</v>
      </c>
      <c r="AA110" s="106">
        <f t="shared" si="36"/>
        <v>5</v>
      </c>
      <c r="AB110" s="106" t="str">
        <f t="shared" si="37"/>
        <v>5_5</v>
      </c>
      <c r="AC110" s="107">
        <v>2541</v>
      </c>
      <c r="AD110" s="49"/>
      <c r="AE110" s="106">
        <v>5</v>
      </c>
      <c r="AF110" s="106">
        <v>5</v>
      </c>
      <c r="AG110" s="172">
        <f t="shared" si="38"/>
        <v>5</v>
      </c>
      <c r="AH110" s="106" t="str">
        <f t="shared" si="39"/>
        <v>5_5</v>
      </c>
      <c r="AI110" s="107">
        <v>2719</v>
      </c>
      <c r="AJ110" s="49"/>
      <c r="AK110" s="106">
        <v>5</v>
      </c>
      <c r="AL110" s="106">
        <v>5</v>
      </c>
      <c r="AM110" s="172">
        <f t="shared" si="40"/>
        <v>5</v>
      </c>
      <c r="AN110" s="106" t="str">
        <f t="shared" si="41"/>
        <v>5_5</v>
      </c>
      <c r="AO110" s="107">
        <v>2828</v>
      </c>
      <c r="AP110" s="49"/>
      <c r="AQ110" s="106">
        <v>5</v>
      </c>
      <c r="AR110" s="106">
        <v>5</v>
      </c>
      <c r="AS110" s="172">
        <f t="shared" si="42"/>
        <v>5</v>
      </c>
      <c r="AT110" s="106" t="str">
        <f t="shared" si="43"/>
        <v>5_5</v>
      </c>
      <c r="AU110" s="107">
        <v>2941</v>
      </c>
      <c r="AV110" s="49"/>
      <c r="AW110" s="106">
        <v>5</v>
      </c>
      <c r="AX110" s="106">
        <v>5</v>
      </c>
      <c r="AY110" s="172">
        <f t="shared" si="23"/>
        <v>5</v>
      </c>
      <c r="AZ110" s="106" t="str">
        <f t="shared" si="24"/>
        <v>5_5</v>
      </c>
      <c r="BA110" s="107">
        <v>2941</v>
      </c>
      <c r="BB110" s="49"/>
      <c r="BC110" s="106">
        <v>5</v>
      </c>
      <c r="BD110" s="106">
        <v>5</v>
      </c>
      <c r="BE110" s="106">
        <f t="shared" si="44"/>
        <v>5</v>
      </c>
      <c r="BF110" s="106" t="str">
        <f t="shared" si="25"/>
        <v>5_5</v>
      </c>
      <c r="BG110" s="64">
        <f t="shared" si="26"/>
        <v>2941</v>
      </c>
      <c r="BH110" s="132">
        <f t="shared" si="27"/>
        <v>2941</v>
      </c>
      <c r="BI110" s="42">
        <f t="shared" si="45"/>
        <v>18.852564102564102</v>
      </c>
      <c r="BJ110" s="42"/>
      <c r="BK110" s="42"/>
      <c r="BL110" s="42"/>
      <c r="BM110" s="42"/>
      <c r="BN110" s="42"/>
      <c r="BO110" s="5"/>
      <c r="BP110" s="5"/>
      <c r="BQ110" s="5"/>
      <c r="BR110" s="5"/>
      <c r="BS110" s="5"/>
      <c r="BT110" s="5"/>
      <c r="BU110" s="6"/>
    </row>
    <row r="111" spans="1:73" x14ac:dyDescent="0.25">
      <c r="A111" s="106">
        <v>5</v>
      </c>
      <c r="B111" s="106">
        <v>6</v>
      </c>
      <c r="C111" s="106">
        <f t="shared" si="28"/>
        <v>6</v>
      </c>
      <c r="D111" s="106" t="str">
        <f t="shared" si="29"/>
        <v>5_6</v>
      </c>
      <c r="E111" s="107">
        <v>2403</v>
      </c>
      <c r="F111" s="106"/>
      <c r="G111" s="106">
        <v>5</v>
      </c>
      <c r="H111" s="106">
        <v>6</v>
      </c>
      <c r="I111" s="106">
        <f t="shared" si="30"/>
        <v>6</v>
      </c>
      <c r="J111" s="106" t="str">
        <f t="shared" si="31"/>
        <v>5_6</v>
      </c>
      <c r="K111" s="107">
        <v>2481</v>
      </c>
      <c r="L111" s="5"/>
      <c r="M111" s="106">
        <v>5</v>
      </c>
      <c r="N111" s="106">
        <v>6</v>
      </c>
      <c r="O111" s="106">
        <f t="shared" si="32"/>
        <v>6</v>
      </c>
      <c r="P111" s="106" t="str">
        <f t="shared" si="33"/>
        <v>5_6</v>
      </c>
      <c r="Q111" s="107">
        <v>2543</v>
      </c>
      <c r="R111" s="107"/>
      <c r="S111" s="106">
        <v>5</v>
      </c>
      <c r="T111" s="106">
        <v>6</v>
      </c>
      <c r="U111" s="106">
        <f t="shared" si="34"/>
        <v>6</v>
      </c>
      <c r="V111" s="106" t="str">
        <f t="shared" si="35"/>
        <v>5_6</v>
      </c>
      <c r="W111" s="107">
        <v>2572</v>
      </c>
      <c r="X111" s="107"/>
      <c r="Y111" s="106">
        <v>5</v>
      </c>
      <c r="Z111" s="106">
        <v>6</v>
      </c>
      <c r="AA111" s="106">
        <f t="shared" si="36"/>
        <v>6</v>
      </c>
      <c r="AB111" s="106" t="str">
        <f t="shared" si="37"/>
        <v>5_6</v>
      </c>
      <c r="AC111" s="107">
        <v>2623</v>
      </c>
      <c r="AD111" s="49"/>
      <c r="AE111" s="106">
        <v>5</v>
      </c>
      <c r="AF111" s="106">
        <v>6</v>
      </c>
      <c r="AG111" s="172">
        <f t="shared" si="38"/>
        <v>6</v>
      </c>
      <c r="AH111" s="106" t="str">
        <f t="shared" si="39"/>
        <v>5_6</v>
      </c>
      <c r="AI111" s="107">
        <v>2807</v>
      </c>
      <c r="AJ111" s="49"/>
      <c r="AK111" s="106">
        <v>5</v>
      </c>
      <c r="AL111" s="106">
        <v>6</v>
      </c>
      <c r="AM111" s="172">
        <f t="shared" si="40"/>
        <v>6</v>
      </c>
      <c r="AN111" s="106" t="str">
        <f t="shared" si="41"/>
        <v>5_6</v>
      </c>
      <c r="AO111" s="107">
        <v>2919</v>
      </c>
      <c r="AP111" s="49"/>
      <c r="AQ111" s="106">
        <v>5</v>
      </c>
      <c r="AR111" s="106">
        <v>6</v>
      </c>
      <c r="AS111" s="172">
        <f t="shared" si="42"/>
        <v>6</v>
      </c>
      <c r="AT111" s="106" t="str">
        <f t="shared" si="43"/>
        <v>5_6</v>
      </c>
      <c r="AU111" s="107">
        <v>3036</v>
      </c>
      <c r="AV111" s="49"/>
      <c r="AW111" s="106">
        <v>5</v>
      </c>
      <c r="AX111" s="106">
        <v>6</v>
      </c>
      <c r="AY111" s="172">
        <f t="shared" si="23"/>
        <v>6</v>
      </c>
      <c r="AZ111" s="106" t="str">
        <f t="shared" si="24"/>
        <v>5_6</v>
      </c>
      <c r="BA111" s="107">
        <v>3036</v>
      </c>
      <c r="BB111" s="49"/>
      <c r="BC111" s="106">
        <v>5</v>
      </c>
      <c r="BD111" s="106">
        <v>6</v>
      </c>
      <c r="BE111" s="106">
        <f t="shared" si="44"/>
        <v>6</v>
      </c>
      <c r="BF111" s="106" t="str">
        <f t="shared" si="25"/>
        <v>5_6</v>
      </c>
      <c r="BG111" s="64">
        <f t="shared" si="26"/>
        <v>3036</v>
      </c>
      <c r="BH111" s="132">
        <f t="shared" si="27"/>
        <v>3036</v>
      </c>
      <c r="BI111" s="42">
        <f t="shared" si="45"/>
        <v>19.46153846153846</v>
      </c>
      <c r="BJ111" s="42"/>
      <c r="BK111" s="42"/>
      <c r="BL111" s="42"/>
      <c r="BM111" s="42"/>
      <c r="BN111" s="42"/>
      <c r="BO111" s="5"/>
      <c r="BP111" s="5"/>
      <c r="BQ111" s="5"/>
      <c r="BR111" s="5"/>
      <c r="BS111" s="5"/>
      <c r="BT111" s="5"/>
      <c r="BU111" s="6"/>
    </row>
    <row r="112" spans="1:73" x14ac:dyDescent="0.25">
      <c r="A112" s="106">
        <v>5</v>
      </c>
      <c r="B112" s="106">
        <v>7</v>
      </c>
      <c r="C112" s="106">
        <f t="shared" si="28"/>
        <v>7</v>
      </c>
      <c r="D112" s="106" t="str">
        <f t="shared" si="29"/>
        <v>5_7</v>
      </c>
      <c r="E112" s="107">
        <v>2470</v>
      </c>
      <c r="F112" s="106"/>
      <c r="G112" s="106">
        <v>5</v>
      </c>
      <c r="H112" s="106">
        <v>7</v>
      </c>
      <c r="I112" s="106">
        <f t="shared" si="30"/>
        <v>7</v>
      </c>
      <c r="J112" s="106" t="str">
        <f t="shared" si="31"/>
        <v>5_7</v>
      </c>
      <c r="K112" s="107">
        <v>2550</v>
      </c>
      <c r="L112" s="5"/>
      <c r="M112" s="106">
        <v>5</v>
      </c>
      <c r="N112" s="106">
        <v>7</v>
      </c>
      <c r="O112" s="106">
        <f t="shared" si="32"/>
        <v>7</v>
      </c>
      <c r="P112" s="106" t="str">
        <f t="shared" si="33"/>
        <v>5_7</v>
      </c>
      <c r="Q112" s="107">
        <v>2614</v>
      </c>
      <c r="R112" s="107"/>
      <c r="S112" s="106">
        <v>5</v>
      </c>
      <c r="T112" s="106">
        <v>7</v>
      </c>
      <c r="U112" s="106">
        <f t="shared" si="34"/>
        <v>7</v>
      </c>
      <c r="V112" s="106" t="str">
        <f t="shared" si="35"/>
        <v>5_7</v>
      </c>
      <c r="W112" s="107">
        <v>2644</v>
      </c>
      <c r="X112" s="107"/>
      <c r="Y112" s="106">
        <v>5</v>
      </c>
      <c r="Z112" s="106">
        <v>7</v>
      </c>
      <c r="AA112" s="106">
        <f t="shared" si="36"/>
        <v>7</v>
      </c>
      <c r="AB112" s="106" t="str">
        <f t="shared" si="37"/>
        <v>5_7</v>
      </c>
      <c r="AC112" s="107">
        <v>2697</v>
      </c>
      <c r="AD112" s="49"/>
      <c r="AE112" s="106">
        <v>5</v>
      </c>
      <c r="AF112" s="106">
        <v>7</v>
      </c>
      <c r="AG112" s="172">
        <f t="shared" si="38"/>
        <v>7</v>
      </c>
      <c r="AH112" s="106" t="str">
        <f t="shared" si="39"/>
        <v>5_7</v>
      </c>
      <c r="AI112" s="107">
        <v>2886</v>
      </c>
      <c r="AJ112" s="49"/>
      <c r="AK112" s="106">
        <v>5</v>
      </c>
      <c r="AL112" s="106">
        <v>7</v>
      </c>
      <c r="AM112" s="172">
        <f t="shared" si="40"/>
        <v>7</v>
      </c>
      <c r="AN112" s="106" t="str">
        <f t="shared" si="41"/>
        <v>5_7</v>
      </c>
      <c r="AO112" s="107">
        <v>3001</v>
      </c>
      <c r="AP112" s="49"/>
      <c r="AQ112" s="106">
        <v>5</v>
      </c>
      <c r="AR112" s="106">
        <v>7</v>
      </c>
      <c r="AS112" s="172">
        <f t="shared" si="42"/>
        <v>7</v>
      </c>
      <c r="AT112" s="106" t="str">
        <f t="shared" si="43"/>
        <v>5_7</v>
      </c>
      <c r="AU112" s="107">
        <v>3121</v>
      </c>
      <c r="AV112" s="49"/>
      <c r="AW112" s="106">
        <v>5</v>
      </c>
      <c r="AX112" s="106">
        <v>7</v>
      </c>
      <c r="AY112" s="172">
        <f t="shared" si="23"/>
        <v>7</v>
      </c>
      <c r="AZ112" s="106" t="str">
        <f t="shared" si="24"/>
        <v>5_7</v>
      </c>
      <c r="BA112" s="107">
        <v>3121</v>
      </c>
      <c r="BB112" s="49"/>
      <c r="BC112" s="106">
        <v>5</v>
      </c>
      <c r="BD112" s="106">
        <v>7</v>
      </c>
      <c r="BE112" s="106">
        <f t="shared" si="44"/>
        <v>7</v>
      </c>
      <c r="BF112" s="106" t="str">
        <f t="shared" si="25"/>
        <v>5_7</v>
      </c>
      <c r="BG112" s="64">
        <f t="shared" si="26"/>
        <v>3121</v>
      </c>
      <c r="BH112" s="132">
        <f t="shared" si="27"/>
        <v>3121</v>
      </c>
      <c r="BI112" s="42">
        <f t="shared" si="45"/>
        <v>20.006410256410255</v>
      </c>
      <c r="BJ112" s="42"/>
      <c r="BK112" s="42"/>
      <c r="BL112" s="42"/>
      <c r="BM112" s="42"/>
      <c r="BN112" s="42"/>
      <c r="BO112" s="5"/>
      <c r="BP112" s="5"/>
      <c r="BQ112" s="5"/>
      <c r="BR112" s="5"/>
      <c r="BS112" s="5"/>
      <c r="BT112" s="5"/>
      <c r="BU112" s="6"/>
    </row>
    <row r="113" spans="1:73" x14ac:dyDescent="0.25">
      <c r="A113" s="106">
        <v>5</v>
      </c>
      <c r="B113" s="106">
        <v>8</v>
      </c>
      <c r="C113" s="106">
        <f t="shared" si="28"/>
        <v>8</v>
      </c>
      <c r="D113" s="106" t="str">
        <f t="shared" si="29"/>
        <v>5_8</v>
      </c>
      <c r="E113" s="107">
        <v>2544</v>
      </c>
      <c r="F113" s="106"/>
      <c r="G113" s="106">
        <v>5</v>
      </c>
      <c r="H113" s="106">
        <v>8</v>
      </c>
      <c r="I113" s="106">
        <f t="shared" si="30"/>
        <v>8</v>
      </c>
      <c r="J113" s="106" t="str">
        <f t="shared" si="31"/>
        <v>5_8</v>
      </c>
      <c r="K113" s="107">
        <v>2627</v>
      </c>
      <c r="L113" s="5"/>
      <c r="M113" s="106">
        <v>5</v>
      </c>
      <c r="N113" s="106">
        <v>8</v>
      </c>
      <c r="O113" s="106">
        <f t="shared" si="32"/>
        <v>8</v>
      </c>
      <c r="P113" s="106" t="str">
        <f t="shared" si="33"/>
        <v>5_8</v>
      </c>
      <c r="Q113" s="107">
        <v>2693</v>
      </c>
      <c r="R113" s="107"/>
      <c r="S113" s="106">
        <v>5</v>
      </c>
      <c r="T113" s="106">
        <v>8</v>
      </c>
      <c r="U113" s="106">
        <f t="shared" si="34"/>
        <v>8</v>
      </c>
      <c r="V113" s="106" t="str">
        <f t="shared" si="35"/>
        <v>5_8</v>
      </c>
      <c r="W113" s="107">
        <v>2723</v>
      </c>
      <c r="X113" s="107"/>
      <c r="Y113" s="106">
        <v>5</v>
      </c>
      <c r="Z113" s="106">
        <v>8</v>
      </c>
      <c r="AA113" s="106">
        <f t="shared" si="36"/>
        <v>8</v>
      </c>
      <c r="AB113" s="106" t="str">
        <f t="shared" si="37"/>
        <v>5_8</v>
      </c>
      <c r="AC113" s="107">
        <v>2777</v>
      </c>
      <c r="AD113" s="49"/>
      <c r="AE113" s="106">
        <v>5</v>
      </c>
      <c r="AF113" s="106">
        <v>8</v>
      </c>
      <c r="AG113" s="172">
        <f t="shared" si="38"/>
        <v>8</v>
      </c>
      <c r="AH113" s="106" t="str">
        <f t="shared" si="39"/>
        <v>5_8</v>
      </c>
      <c r="AI113" s="107">
        <v>2971</v>
      </c>
      <c r="AJ113" s="49"/>
      <c r="AK113" s="106">
        <v>5</v>
      </c>
      <c r="AL113" s="106">
        <v>8</v>
      </c>
      <c r="AM113" s="172">
        <f t="shared" si="40"/>
        <v>8</v>
      </c>
      <c r="AN113" s="106" t="str">
        <f t="shared" si="41"/>
        <v>5_8</v>
      </c>
      <c r="AO113" s="107">
        <v>3090</v>
      </c>
      <c r="AP113" s="49"/>
      <c r="AQ113" s="106">
        <v>5</v>
      </c>
      <c r="AR113" s="106">
        <v>8</v>
      </c>
      <c r="AS113" s="172">
        <f t="shared" si="42"/>
        <v>8</v>
      </c>
      <c r="AT113" s="106" t="str">
        <f t="shared" si="43"/>
        <v>5_8</v>
      </c>
      <c r="AU113" s="107">
        <v>3214</v>
      </c>
      <c r="AV113" s="49"/>
      <c r="AW113" s="106">
        <v>5</v>
      </c>
      <c r="AX113" s="106">
        <v>8</v>
      </c>
      <c r="AY113" s="172">
        <f t="shared" si="23"/>
        <v>8</v>
      </c>
      <c r="AZ113" s="106" t="str">
        <f t="shared" si="24"/>
        <v>5_8</v>
      </c>
      <c r="BA113" s="107">
        <v>3214</v>
      </c>
      <c r="BB113" s="49"/>
      <c r="BC113" s="106">
        <v>5</v>
      </c>
      <c r="BD113" s="106">
        <v>8</v>
      </c>
      <c r="BE113" s="106">
        <f t="shared" si="44"/>
        <v>8</v>
      </c>
      <c r="BF113" s="106" t="str">
        <f t="shared" si="25"/>
        <v>5_8</v>
      </c>
      <c r="BG113" s="64">
        <f t="shared" si="26"/>
        <v>3214</v>
      </c>
      <c r="BH113" s="132">
        <f t="shared" si="27"/>
        <v>3214</v>
      </c>
      <c r="BI113" s="42">
        <f t="shared" si="45"/>
        <v>20.602564102564102</v>
      </c>
      <c r="BJ113" s="42"/>
      <c r="BK113" s="42"/>
      <c r="BL113" s="42"/>
      <c r="BM113" s="42"/>
      <c r="BN113" s="42"/>
      <c r="BO113" s="5"/>
      <c r="BP113" s="5"/>
      <c r="BQ113" s="5"/>
      <c r="BR113" s="5"/>
      <c r="BS113" s="5"/>
      <c r="BT113" s="5"/>
      <c r="BU113" s="6"/>
    </row>
    <row r="114" spans="1:73" x14ac:dyDescent="0.25">
      <c r="A114" s="106">
        <v>5</v>
      </c>
      <c r="B114" s="106">
        <v>9</v>
      </c>
      <c r="C114" s="106">
        <f t="shared" si="28"/>
        <v>9</v>
      </c>
      <c r="D114" s="106" t="str">
        <f t="shared" si="29"/>
        <v>5_9</v>
      </c>
      <c r="E114" s="107">
        <v>2609</v>
      </c>
      <c r="F114" s="106"/>
      <c r="G114" s="106">
        <v>5</v>
      </c>
      <c r="H114" s="106">
        <v>9</v>
      </c>
      <c r="I114" s="106">
        <f t="shared" si="30"/>
        <v>9</v>
      </c>
      <c r="J114" s="106" t="str">
        <f t="shared" si="31"/>
        <v>5_9</v>
      </c>
      <c r="K114" s="107">
        <v>2694</v>
      </c>
      <c r="L114" s="5"/>
      <c r="M114" s="106">
        <v>5</v>
      </c>
      <c r="N114" s="106">
        <v>9</v>
      </c>
      <c r="O114" s="106">
        <f t="shared" si="32"/>
        <v>9</v>
      </c>
      <c r="P114" s="106" t="str">
        <f t="shared" si="33"/>
        <v>5_9</v>
      </c>
      <c r="Q114" s="107">
        <v>2761</v>
      </c>
      <c r="R114" s="107"/>
      <c r="S114" s="106">
        <v>5</v>
      </c>
      <c r="T114" s="106">
        <v>9</v>
      </c>
      <c r="U114" s="106">
        <f t="shared" si="34"/>
        <v>9</v>
      </c>
      <c r="V114" s="106" t="str">
        <f t="shared" si="35"/>
        <v>5_9</v>
      </c>
      <c r="W114" s="107">
        <v>2792</v>
      </c>
      <c r="X114" s="107"/>
      <c r="Y114" s="106">
        <v>5</v>
      </c>
      <c r="Z114" s="106">
        <v>9</v>
      </c>
      <c r="AA114" s="106">
        <f t="shared" si="36"/>
        <v>9</v>
      </c>
      <c r="AB114" s="106" t="str">
        <f t="shared" si="37"/>
        <v>5_9</v>
      </c>
      <c r="AC114" s="107">
        <v>2848</v>
      </c>
      <c r="AD114" s="49"/>
      <c r="AE114" s="106">
        <v>5</v>
      </c>
      <c r="AF114" s="106">
        <v>9</v>
      </c>
      <c r="AG114" s="172">
        <f t="shared" si="38"/>
        <v>9</v>
      </c>
      <c r="AH114" s="106" t="str">
        <f t="shared" si="39"/>
        <v>5_9</v>
      </c>
      <c r="AI114" s="107">
        <v>3047</v>
      </c>
      <c r="AJ114" s="49"/>
      <c r="AK114" s="106">
        <v>5</v>
      </c>
      <c r="AL114" s="106">
        <v>9</v>
      </c>
      <c r="AM114" s="172">
        <f t="shared" si="40"/>
        <v>9</v>
      </c>
      <c r="AN114" s="106" t="str">
        <f t="shared" si="41"/>
        <v>5_9</v>
      </c>
      <c r="AO114" s="107">
        <v>3169</v>
      </c>
      <c r="AP114" s="49"/>
      <c r="AQ114" s="106">
        <v>5</v>
      </c>
      <c r="AR114" s="106">
        <v>9</v>
      </c>
      <c r="AS114" s="172">
        <f t="shared" si="42"/>
        <v>9</v>
      </c>
      <c r="AT114" s="106" t="str">
        <f t="shared" si="43"/>
        <v>5_9</v>
      </c>
      <c r="AU114" s="107">
        <v>3296</v>
      </c>
      <c r="AV114" s="49"/>
      <c r="AW114" s="106">
        <v>5</v>
      </c>
      <c r="AX114" s="106">
        <v>9</v>
      </c>
      <c r="AY114" s="172">
        <f t="shared" si="23"/>
        <v>9</v>
      </c>
      <c r="AZ114" s="106" t="str">
        <f t="shared" si="24"/>
        <v>5_9</v>
      </c>
      <c r="BA114" s="107">
        <v>3296</v>
      </c>
      <c r="BB114" s="49"/>
      <c r="BC114" s="106">
        <v>5</v>
      </c>
      <c r="BD114" s="106">
        <v>9</v>
      </c>
      <c r="BE114" s="106">
        <f t="shared" si="44"/>
        <v>9</v>
      </c>
      <c r="BF114" s="106" t="str">
        <f t="shared" si="25"/>
        <v>5_9</v>
      </c>
      <c r="BG114" s="64">
        <f t="shared" si="26"/>
        <v>3296</v>
      </c>
      <c r="BH114" s="132">
        <f t="shared" si="27"/>
        <v>3296</v>
      </c>
      <c r="BI114" s="42">
        <f t="shared" si="45"/>
        <v>21.128205128205128</v>
      </c>
      <c r="BJ114" s="42"/>
      <c r="BK114" s="42"/>
      <c r="BL114" s="42"/>
      <c r="BM114" s="42"/>
      <c r="BN114" s="42"/>
      <c r="BO114" s="5"/>
      <c r="BP114" s="5"/>
      <c r="BQ114" s="5"/>
      <c r="BR114" s="5"/>
      <c r="BS114" s="5"/>
      <c r="BT114" s="5"/>
      <c r="BU114" s="6"/>
    </row>
    <row r="115" spans="1:73" x14ac:dyDescent="0.25">
      <c r="A115" s="106">
        <v>5</v>
      </c>
      <c r="B115" s="106">
        <v>10</v>
      </c>
      <c r="C115" s="106">
        <f t="shared" si="28"/>
        <v>10</v>
      </c>
      <c r="D115" s="106" t="str">
        <f t="shared" si="29"/>
        <v>5_10</v>
      </c>
      <c r="E115" s="107">
        <v>2676</v>
      </c>
      <c r="F115" s="106"/>
      <c r="G115" s="106">
        <v>5</v>
      </c>
      <c r="H115" s="106">
        <v>10</v>
      </c>
      <c r="I115" s="106">
        <f t="shared" si="30"/>
        <v>10</v>
      </c>
      <c r="J115" s="106" t="str">
        <f t="shared" si="31"/>
        <v>5_10</v>
      </c>
      <c r="K115" s="107">
        <v>2763</v>
      </c>
      <c r="L115" s="5"/>
      <c r="M115" s="106">
        <v>5</v>
      </c>
      <c r="N115" s="106">
        <v>10</v>
      </c>
      <c r="O115" s="106">
        <f t="shared" si="32"/>
        <v>10</v>
      </c>
      <c r="P115" s="106" t="str">
        <f t="shared" si="33"/>
        <v>5_10</v>
      </c>
      <c r="Q115" s="107">
        <v>2832</v>
      </c>
      <c r="R115" s="107"/>
      <c r="S115" s="106">
        <v>5</v>
      </c>
      <c r="T115" s="106">
        <v>10</v>
      </c>
      <c r="U115" s="106">
        <f t="shared" si="34"/>
        <v>10</v>
      </c>
      <c r="V115" s="106" t="str">
        <f t="shared" si="35"/>
        <v>5_10</v>
      </c>
      <c r="W115" s="107">
        <v>2864</v>
      </c>
      <c r="X115" s="107"/>
      <c r="Y115" s="106">
        <v>5</v>
      </c>
      <c r="Z115" s="106">
        <v>10</v>
      </c>
      <c r="AA115" s="106">
        <f t="shared" si="36"/>
        <v>10</v>
      </c>
      <c r="AB115" s="106" t="str">
        <f t="shared" si="37"/>
        <v>5_10</v>
      </c>
      <c r="AC115" s="107">
        <v>2921</v>
      </c>
      <c r="AD115" s="49"/>
      <c r="AE115" s="106">
        <v>5</v>
      </c>
      <c r="AF115" s="106">
        <v>10</v>
      </c>
      <c r="AG115" s="172">
        <f t="shared" si="38"/>
        <v>10</v>
      </c>
      <c r="AH115" s="106" t="str">
        <f t="shared" si="39"/>
        <v>5_10</v>
      </c>
      <c r="AI115" s="107">
        <v>3125</v>
      </c>
      <c r="AJ115" s="49"/>
      <c r="AK115" s="106">
        <v>5</v>
      </c>
      <c r="AL115" s="106">
        <v>10</v>
      </c>
      <c r="AM115" s="172">
        <f t="shared" si="40"/>
        <v>10</v>
      </c>
      <c r="AN115" s="106" t="str">
        <f t="shared" si="41"/>
        <v>5_10</v>
      </c>
      <c r="AO115" s="107">
        <v>3250</v>
      </c>
      <c r="AP115" s="49"/>
      <c r="AQ115" s="106">
        <v>5</v>
      </c>
      <c r="AR115" s="106">
        <v>10</v>
      </c>
      <c r="AS115" s="172">
        <f t="shared" si="42"/>
        <v>10</v>
      </c>
      <c r="AT115" s="106" t="str">
        <f t="shared" si="43"/>
        <v>5_10</v>
      </c>
      <c r="AU115" s="107">
        <v>3380</v>
      </c>
      <c r="AV115" s="49"/>
      <c r="AW115" s="106">
        <v>5</v>
      </c>
      <c r="AX115" s="106">
        <v>10</v>
      </c>
      <c r="AY115" s="172">
        <f t="shared" si="23"/>
        <v>10</v>
      </c>
      <c r="AZ115" s="106" t="str">
        <f t="shared" si="24"/>
        <v>5_10</v>
      </c>
      <c r="BA115" s="107">
        <v>3380</v>
      </c>
      <c r="BB115" s="49"/>
      <c r="BC115" s="106">
        <v>5</v>
      </c>
      <c r="BD115" s="106">
        <v>10</v>
      </c>
      <c r="BE115" s="106">
        <f t="shared" si="44"/>
        <v>10</v>
      </c>
      <c r="BF115" s="106" t="str">
        <f t="shared" si="25"/>
        <v>5_10</v>
      </c>
      <c r="BG115" s="64">
        <f t="shared" si="26"/>
        <v>3380</v>
      </c>
      <c r="BH115" s="132">
        <f t="shared" si="27"/>
        <v>3380</v>
      </c>
      <c r="BI115" s="42">
        <f t="shared" si="45"/>
        <v>21.666666666666668</v>
      </c>
      <c r="BJ115" s="42"/>
      <c r="BK115" s="42"/>
      <c r="BL115" s="42"/>
      <c r="BM115" s="42"/>
      <c r="BN115" s="42"/>
      <c r="BO115" s="5"/>
      <c r="BP115" s="5"/>
      <c r="BQ115" s="5"/>
      <c r="BR115" s="5"/>
      <c r="BS115" s="5"/>
      <c r="BT115" s="5"/>
      <c r="BU115" s="6"/>
    </row>
    <row r="116" spans="1:73" x14ac:dyDescent="0.25">
      <c r="A116" s="106">
        <v>5</v>
      </c>
      <c r="B116" s="106">
        <v>11</v>
      </c>
      <c r="C116" s="106">
        <f t="shared" si="28"/>
        <v>11</v>
      </c>
      <c r="D116" s="106" t="str">
        <f t="shared" si="29"/>
        <v>5_11</v>
      </c>
      <c r="E116" s="107">
        <v>2729</v>
      </c>
      <c r="F116" s="106"/>
      <c r="G116" s="106">
        <v>5</v>
      </c>
      <c r="H116" s="106">
        <v>11</v>
      </c>
      <c r="I116" s="106">
        <f t="shared" si="30"/>
        <v>11</v>
      </c>
      <c r="J116" s="106" t="str">
        <f t="shared" si="31"/>
        <v>5_11</v>
      </c>
      <c r="K116" s="107">
        <v>2818</v>
      </c>
      <c r="L116" s="5"/>
      <c r="M116" s="106">
        <v>5</v>
      </c>
      <c r="N116" s="106">
        <v>11</v>
      </c>
      <c r="O116" s="106">
        <f t="shared" si="32"/>
        <v>11</v>
      </c>
      <c r="P116" s="106" t="str">
        <f t="shared" si="33"/>
        <v>5_11</v>
      </c>
      <c r="Q116" s="107">
        <v>2888</v>
      </c>
      <c r="R116" s="107"/>
      <c r="S116" s="106">
        <v>5</v>
      </c>
      <c r="T116" s="106">
        <v>11</v>
      </c>
      <c r="U116" s="106">
        <f t="shared" si="34"/>
        <v>11</v>
      </c>
      <c r="V116" s="106" t="str">
        <f t="shared" si="35"/>
        <v>5_11</v>
      </c>
      <c r="W116" s="107">
        <v>2921</v>
      </c>
      <c r="X116" s="107"/>
      <c r="Y116" s="106">
        <v>5</v>
      </c>
      <c r="Z116" s="106">
        <v>11</v>
      </c>
      <c r="AA116" s="106">
        <f t="shared" si="36"/>
        <v>11</v>
      </c>
      <c r="AB116" s="106" t="str">
        <f t="shared" si="37"/>
        <v>5_11</v>
      </c>
      <c r="AC116" s="107">
        <v>2979</v>
      </c>
      <c r="AD116" s="49"/>
      <c r="AE116" s="106">
        <v>5</v>
      </c>
      <c r="AF116" s="106">
        <v>11</v>
      </c>
      <c r="AG116" s="172">
        <f t="shared" si="38"/>
        <v>11</v>
      </c>
      <c r="AH116" s="106" t="str">
        <f t="shared" si="39"/>
        <v>5_11</v>
      </c>
      <c r="AI116" s="107">
        <v>3188</v>
      </c>
      <c r="AJ116" s="49"/>
      <c r="AK116" s="106">
        <v>5</v>
      </c>
      <c r="AL116" s="106">
        <v>11</v>
      </c>
      <c r="AM116" s="172">
        <f t="shared" si="40"/>
        <v>11</v>
      </c>
      <c r="AN116" s="106" t="str">
        <f t="shared" si="41"/>
        <v>5_11</v>
      </c>
      <c r="AO116" s="107">
        <v>3316</v>
      </c>
      <c r="AP116" s="49"/>
      <c r="AQ116" s="106">
        <v>5</v>
      </c>
      <c r="AR116" s="106">
        <v>11</v>
      </c>
      <c r="AS116" s="172">
        <f t="shared" si="42"/>
        <v>11</v>
      </c>
      <c r="AT116" s="106" t="str">
        <f t="shared" si="43"/>
        <v>5_11</v>
      </c>
      <c r="AU116" s="107">
        <v>3449</v>
      </c>
      <c r="AV116" s="49"/>
      <c r="AW116" s="106">
        <v>5</v>
      </c>
      <c r="AX116" s="106">
        <v>11</v>
      </c>
      <c r="AY116" s="172">
        <f t="shared" si="23"/>
        <v>11</v>
      </c>
      <c r="AZ116" s="106" t="str">
        <f t="shared" si="24"/>
        <v>5_11</v>
      </c>
      <c r="BA116" s="107">
        <v>3449</v>
      </c>
      <c r="BB116" s="49"/>
      <c r="BC116" s="106">
        <v>5</v>
      </c>
      <c r="BD116" s="106">
        <v>11</v>
      </c>
      <c r="BE116" s="106">
        <f t="shared" si="44"/>
        <v>11</v>
      </c>
      <c r="BF116" s="106" t="str">
        <f t="shared" si="25"/>
        <v>5_11</v>
      </c>
      <c r="BG116" s="64">
        <f t="shared" si="26"/>
        <v>3449</v>
      </c>
      <c r="BH116" s="132">
        <f t="shared" si="27"/>
        <v>3449</v>
      </c>
      <c r="BI116" s="42">
        <f t="shared" si="45"/>
        <v>22.108974358974358</v>
      </c>
      <c r="BJ116" s="42"/>
      <c r="BK116" s="42"/>
      <c r="BL116" s="42"/>
      <c r="BM116" s="42"/>
      <c r="BN116" s="42"/>
      <c r="BO116" s="5"/>
      <c r="BP116" s="5"/>
      <c r="BQ116" s="5"/>
      <c r="BR116" s="5"/>
      <c r="BS116" s="5"/>
      <c r="BT116" s="5"/>
      <c r="BU116" s="6"/>
    </row>
    <row r="117" spans="1:73" x14ac:dyDescent="0.25">
      <c r="A117" s="106">
        <v>5</v>
      </c>
      <c r="B117" s="106">
        <v>12</v>
      </c>
      <c r="C117" s="106">
        <f t="shared" si="28"/>
        <v>12</v>
      </c>
      <c r="D117" s="106" t="str">
        <f t="shared" si="29"/>
        <v>5_12</v>
      </c>
      <c r="E117" s="107">
        <v>2789</v>
      </c>
      <c r="F117" s="106"/>
      <c r="G117" s="106">
        <v>5</v>
      </c>
      <c r="H117" s="106">
        <v>12</v>
      </c>
      <c r="I117" s="106">
        <f t="shared" si="30"/>
        <v>12</v>
      </c>
      <c r="J117" s="106" t="str">
        <f t="shared" si="31"/>
        <v>5_12</v>
      </c>
      <c r="K117" s="107">
        <v>2880</v>
      </c>
      <c r="L117" s="5"/>
      <c r="M117" s="106">
        <v>5</v>
      </c>
      <c r="N117" s="106">
        <v>12</v>
      </c>
      <c r="O117" s="106">
        <f t="shared" si="32"/>
        <v>12</v>
      </c>
      <c r="P117" s="106" t="str">
        <f t="shared" si="33"/>
        <v>5_12</v>
      </c>
      <c r="Q117" s="107">
        <v>2952</v>
      </c>
      <c r="R117" s="107"/>
      <c r="S117" s="106">
        <v>5</v>
      </c>
      <c r="T117" s="106">
        <v>12</v>
      </c>
      <c r="U117" s="106">
        <f t="shared" si="34"/>
        <v>12</v>
      </c>
      <c r="V117" s="106" t="str">
        <f t="shared" si="35"/>
        <v>5_12</v>
      </c>
      <c r="W117" s="107">
        <v>2985</v>
      </c>
      <c r="X117" s="107"/>
      <c r="Y117" s="106">
        <v>5</v>
      </c>
      <c r="Z117" s="106">
        <v>12</v>
      </c>
      <c r="AA117" s="106">
        <f t="shared" si="36"/>
        <v>12</v>
      </c>
      <c r="AB117" s="106" t="str">
        <f t="shared" si="37"/>
        <v>5_12</v>
      </c>
      <c r="AC117" s="107">
        <v>3045</v>
      </c>
      <c r="AD117" s="49"/>
      <c r="AE117" s="106">
        <v>5</v>
      </c>
      <c r="AF117" s="106">
        <v>12</v>
      </c>
      <c r="AG117" s="172">
        <f t="shared" si="38"/>
        <v>12</v>
      </c>
      <c r="AH117" s="106" t="str">
        <f t="shared" si="39"/>
        <v>5_12</v>
      </c>
      <c r="AI117" s="107">
        <v>3258</v>
      </c>
      <c r="AJ117" s="49"/>
      <c r="AK117" s="106">
        <v>5</v>
      </c>
      <c r="AL117" s="106">
        <v>12</v>
      </c>
      <c r="AM117" s="172">
        <f t="shared" si="40"/>
        <v>12</v>
      </c>
      <c r="AN117" s="106" t="str">
        <f t="shared" si="41"/>
        <v>5_12</v>
      </c>
      <c r="AO117" s="107">
        <v>3388</v>
      </c>
      <c r="AP117" s="49"/>
      <c r="AQ117" s="106">
        <v>5</v>
      </c>
      <c r="AR117" s="106">
        <v>12</v>
      </c>
      <c r="AS117" s="172">
        <f t="shared" si="42"/>
        <v>12</v>
      </c>
      <c r="AT117" s="106" t="str">
        <f t="shared" si="43"/>
        <v>5_12</v>
      </c>
      <c r="AU117" s="107">
        <v>3524</v>
      </c>
      <c r="AV117" s="49"/>
      <c r="AW117" s="106">
        <v>5</v>
      </c>
      <c r="AX117" s="106">
        <v>12</v>
      </c>
      <c r="AY117" s="172">
        <f t="shared" si="23"/>
        <v>12</v>
      </c>
      <c r="AZ117" s="106" t="str">
        <f t="shared" si="24"/>
        <v>5_12</v>
      </c>
      <c r="BA117" s="107">
        <v>3524</v>
      </c>
      <c r="BB117" s="49"/>
      <c r="BC117" s="106">
        <v>5</v>
      </c>
      <c r="BD117" s="106">
        <v>12</v>
      </c>
      <c r="BE117" s="106">
        <f t="shared" si="44"/>
        <v>12</v>
      </c>
      <c r="BF117" s="106" t="str">
        <f t="shared" si="25"/>
        <v>5_12</v>
      </c>
      <c r="BG117" s="64">
        <f t="shared" si="26"/>
        <v>3524</v>
      </c>
      <c r="BH117" s="132">
        <f t="shared" si="27"/>
        <v>3524</v>
      </c>
      <c r="BI117" s="42">
        <f t="shared" si="45"/>
        <v>22.589743589743591</v>
      </c>
      <c r="BJ117" s="42"/>
      <c r="BK117" s="42"/>
      <c r="BL117" s="42"/>
      <c r="BM117" s="42"/>
      <c r="BN117" s="42"/>
      <c r="BO117" s="5"/>
      <c r="BP117" s="5"/>
      <c r="BQ117" s="5"/>
      <c r="BR117" s="5"/>
      <c r="BS117" s="5"/>
      <c r="BT117" s="5"/>
      <c r="BU117" s="6"/>
    </row>
    <row r="118" spans="1:73" x14ac:dyDescent="0.25">
      <c r="A118" s="106">
        <v>5</v>
      </c>
      <c r="B118" s="106">
        <v>13</v>
      </c>
      <c r="C118" s="106">
        <f t="shared" si="28"/>
        <v>13</v>
      </c>
      <c r="D118" s="106" t="str">
        <f t="shared" si="29"/>
        <v>5_13</v>
      </c>
      <c r="E118" s="107">
        <v>2844</v>
      </c>
      <c r="F118" s="106"/>
      <c r="G118" s="106">
        <v>5</v>
      </c>
      <c r="H118" s="106">
        <v>13</v>
      </c>
      <c r="I118" s="106">
        <f t="shared" si="30"/>
        <v>13</v>
      </c>
      <c r="J118" s="106" t="str">
        <f t="shared" si="31"/>
        <v>5_13</v>
      </c>
      <c r="K118" s="107">
        <v>2936</v>
      </c>
      <c r="L118" s="5"/>
      <c r="M118" s="106">
        <v>5</v>
      </c>
      <c r="N118" s="106">
        <v>13</v>
      </c>
      <c r="O118" s="106">
        <f t="shared" si="32"/>
        <v>13</v>
      </c>
      <c r="P118" s="106" t="str">
        <f t="shared" si="33"/>
        <v>5_13</v>
      </c>
      <c r="Q118" s="107">
        <v>3009</v>
      </c>
      <c r="R118" s="107"/>
      <c r="S118" s="106">
        <v>5</v>
      </c>
      <c r="T118" s="106">
        <v>13</v>
      </c>
      <c r="U118" s="106">
        <f t="shared" si="34"/>
        <v>13</v>
      </c>
      <c r="V118" s="106" t="str">
        <f t="shared" si="35"/>
        <v>5_13</v>
      </c>
      <c r="W118" s="107">
        <v>3043</v>
      </c>
      <c r="X118" s="107"/>
      <c r="Y118" s="106">
        <v>5</v>
      </c>
      <c r="Z118" s="106">
        <v>13</v>
      </c>
      <c r="AA118" s="106">
        <f t="shared" si="36"/>
        <v>13</v>
      </c>
      <c r="AB118" s="106" t="str">
        <f t="shared" si="37"/>
        <v>5_13</v>
      </c>
      <c r="AC118" s="107">
        <v>3104</v>
      </c>
      <c r="AD118" s="49"/>
      <c r="AE118" s="106">
        <v>5</v>
      </c>
      <c r="AF118" s="106">
        <v>13</v>
      </c>
      <c r="AG118" s="172">
        <f t="shared" si="38"/>
        <v>13</v>
      </c>
      <c r="AH118" s="106" t="str">
        <f t="shared" si="39"/>
        <v>5_13</v>
      </c>
      <c r="AI118" s="107">
        <v>3321</v>
      </c>
      <c r="AJ118" s="49"/>
      <c r="AK118" s="106">
        <v>5</v>
      </c>
      <c r="AL118" s="106">
        <v>13</v>
      </c>
      <c r="AM118" s="172">
        <f t="shared" si="40"/>
        <v>13</v>
      </c>
      <c r="AN118" s="106" t="str">
        <f t="shared" si="41"/>
        <v>5_13</v>
      </c>
      <c r="AO118" s="107">
        <v>3454</v>
      </c>
      <c r="AP118" s="49"/>
      <c r="AQ118" s="106">
        <v>5</v>
      </c>
      <c r="AR118" s="106">
        <v>13</v>
      </c>
      <c r="AS118" s="172">
        <f t="shared" si="42"/>
        <v>13</v>
      </c>
      <c r="AT118" s="106" t="str">
        <f t="shared" si="43"/>
        <v>5_13</v>
      </c>
      <c r="AU118" s="107">
        <v>3592</v>
      </c>
      <c r="AV118" s="49"/>
      <c r="AW118" s="106">
        <v>5</v>
      </c>
      <c r="AX118" s="106">
        <v>13</v>
      </c>
      <c r="AY118" s="172">
        <f t="shared" si="23"/>
        <v>13</v>
      </c>
      <c r="AZ118" s="106" t="str">
        <f t="shared" si="24"/>
        <v>5_13</v>
      </c>
      <c r="BA118" s="107">
        <v>3592</v>
      </c>
      <c r="BB118" s="49"/>
      <c r="BC118" s="106">
        <v>5</v>
      </c>
      <c r="BD118" s="106">
        <v>13</v>
      </c>
      <c r="BE118" s="106">
        <f t="shared" si="44"/>
        <v>13</v>
      </c>
      <c r="BF118" s="106" t="str">
        <f t="shared" si="25"/>
        <v>5_13</v>
      </c>
      <c r="BG118" s="64">
        <f t="shared" si="26"/>
        <v>3592</v>
      </c>
      <c r="BH118" s="132">
        <f t="shared" si="27"/>
        <v>3592</v>
      </c>
      <c r="BI118" s="42">
        <f t="shared" si="45"/>
        <v>23.025641025641026</v>
      </c>
      <c r="BJ118" s="42"/>
      <c r="BK118" s="42"/>
      <c r="BL118" s="42"/>
      <c r="BM118" s="42"/>
      <c r="BN118" s="42"/>
      <c r="BO118" s="5"/>
      <c r="BP118" s="5"/>
      <c r="BQ118" s="5"/>
      <c r="BR118" s="5"/>
      <c r="BS118" s="5"/>
      <c r="BT118" s="5"/>
      <c r="BU118" s="6"/>
    </row>
    <row r="119" spans="1:73" x14ac:dyDescent="0.25">
      <c r="A119" s="106">
        <v>5</v>
      </c>
      <c r="B119" s="106" t="s">
        <v>717</v>
      </c>
      <c r="C119" s="106" t="str">
        <f t="shared" si="28"/>
        <v>u1</v>
      </c>
      <c r="D119" s="106" t="str">
        <f t="shared" si="29"/>
        <v>5_u1</v>
      </c>
      <c r="E119" s="107">
        <v>2951</v>
      </c>
      <c r="F119" s="106"/>
      <c r="G119" s="106">
        <v>5</v>
      </c>
      <c r="H119" s="106" t="s">
        <v>717</v>
      </c>
      <c r="I119" s="106" t="str">
        <f t="shared" si="30"/>
        <v>u1</v>
      </c>
      <c r="J119" s="106" t="str">
        <f t="shared" si="31"/>
        <v>5_u1</v>
      </c>
      <c r="K119" s="107">
        <v>3047</v>
      </c>
      <c r="L119" s="5"/>
      <c r="M119" s="106">
        <v>5</v>
      </c>
      <c r="N119" s="106" t="s">
        <v>717</v>
      </c>
      <c r="O119" s="106" t="str">
        <f t="shared" si="32"/>
        <v>u1</v>
      </c>
      <c r="P119" s="106" t="str">
        <f t="shared" si="33"/>
        <v>5_u1</v>
      </c>
      <c r="Q119" s="107">
        <v>3123</v>
      </c>
      <c r="R119" s="107"/>
      <c r="S119" s="106">
        <v>5</v>
      </c>
      <c r="T119" s="106" t="s">
        <v>717</v>
      </c>
      <c r="U119" s="106" t="str">
        <f t="shared" si="34"/>
        <v>u1</v>
      </c>
      <c r="V119" s="106" t="str">
        <f t="shared" si="35"/>
        <v>5_u1</v>
      </c>
      <c r="W119" s="107">
        <v>3158</v>
      </c>
      <c r="X119" s="107"/>
      <c r="Y119" s="106">
        <v>5</v>
      </c>
      <c r="Z119" s="106" t="s">
        <v>717</v>
      </c>
      <c r="AA119" s="106" t="str">
        <f t="shared" si="36"/>
        <v>u1</v>
      </c>
      <c r="AB119" s="106" t="str">
        <f t="shared" si="37"/>
        <v>5_u1</v>
      </c>
      <c r="AC119" s="107">
        <v>3221</v>
      </c>
      <c r="AD119" s="49"/>
      <c r="AE119" s="106">
        <v>5</v>
      </c>
      <c r="AF119" s="106" t="s">
        <v>717</v>
      </c>
      <c r="AG119" s="172" t="str">
        <f t="shared" si="38"/>
        <v>u1</v>
      </c>
      <c r="AH119" s="106" t="str">
        <f t="shared" si="39"/>
        <v>5_u1</v>
      </c>
      <c r="AI119" s="107">
        <v>3446</v>
      </c>
      <c r="AJ119" s="49"/>
      <c r="AK119" s="106">
        <v>5</v>
      </c>
      <c r="AL119" s="106" t="s">
        <v>717</v>
      </c>
      <c r="AM119" s="172" t="str">
        <f t="shared" si="40"/>
        <v>u1</v>
      </c>
      <c r="AN119" s="106" t="str">
        <f t="shared" si="41"/>
        <v>5_u1</v>
      </c>
      <c r="AO119" s="107">
        <v>3584</v>
      </c>
      <c r="AP119" s="49"/>
      <c r="AQ119" s="106">
        <v>5</v>
      </c>
      <c r="AR119" s="106" t="s">
        <v>717</v>
      </c>
      <c r="AS119" s="172" t="str">
        <f t="shared" si="42"/>
        <v>u1</v>
      </c>
      <c r="AT119" s="106" t="str">
        <f t="shared" si="43"/>
        <v>5_u1</v>
      </c>
      <c r="AU119" s="107">
        <v>3727</v>
      </c>
      <c r="AV119" s="49"/>
      <c r="AW119" s="106">
        <v>5</v>
      </c>
      <c r="AX119" s="106">
        <v>14</v>
      </c>
      <c r="AY119" s="172">
        <f t="shared" si="23"/>
        <v>14</v>
      </c>
      <c r="AZ119" s="106" t="str">
        <f t="shared" si="24"/>
        <v>5_14</v>
      </c>
      <c r="BA119" s="107">
        <v>3727</v>
      </c>
      <c r="BB119" s="47"/>
      <c r="BC119" s="106">
        <v>5</v>
      </c>
      <c r="BD119" s="106">
        <v>14</v>
      </c>
      <c r="BE119" s="106">
        <f t="shared" si="44"/>
        <v>14</v>
      </c>
      <c r="BF119" s="106" t="str">
        <f t="shared" si="25"/>
        <v>5_14</v>
      </c>
      <c r="BG119" s="64">
        <f t="shared" si="26"/>
        <v>3727</v>
      </c>
      <c r="BH119" s="619">
        <f t="shared" si="27"/>
        <v>3727</v>
      </c>
      <c r="BI119" s="620">
        <f>IFERROR(BH119/$D$9,"")</f>
        <v>23.891025641025642</v>
      </c>
      <c r="BJ119" s="42"/>
      <c r="BK119" s="42"/>
      <c r="BL119" s="42"/>
      <c r="BM119" s="42"/>
      <c r="BN119" s="42"/>
      <c r="BO119" s="5"/>
      <c r="BP119" s="5"/>
      <c r="BQ119" s="5"/>
      <c r="BR119" s="5"/>
      <c r="BS119" s="5"/>
      <c r="BT119" s="5"/>
      <c r="BU119" s="6"/>
    </row>
    <row r="120" spans="1:73" x14ac:dyDescent="0.25">
      <c r="A120" s="106">
        <v>5</v>
      </c>
      <c r="B120" s="106" t="s">
        <v>718</v>
      </c>
      <c r="C120" s="106" t="str">
        <f t="shared" si="28"/>
        <v>u2</v>
      </c>
      <c r="D120" s="106" t="str">
        <f t="shared" si="29"/>
        <v>5_u2</v>
      </c>
      <c r="E120" s="107">
        <v>3021</v>
      </c>
      <c r="F120" s="106"/>
      <c r="G120" s="106">
        <v>5</v>
      </c>
      <c r="H120" s="106" t="s">
        <v>718</v>
      </c>
      <c r="I120" s="106" t="str">
        <f t="shared" si="30"/>
        <v>u2</v>
      </c>
      <c r="J120" s="106" t="str">
        <f t="shared" si="31"/>
        <v>5_u2</v>
      </c>
      <c r="K120" s="107">
        <v>3119</v>
      </c>
      <c r="L120" s="5"/>
      <c r="M120" s="106">
        <v>5</v>
      </c>
      <c r="N120" s="106" t="s">
        <v>718</v>
      </c>
      <c r="O120" s="106" t="str">
        <f t="shared" si="32"/>
        <v>u2</v>
      </c>
      <c r="P120" s="106" t="str">
        <f t="shared" si="33"/>
        <v>5_u2</v>
      </c>
      <c r="Q120" s="107">
        <v>3197</v>
      </c>
      <c r="R120" s="107"/>
      <c r="S120" s="106">
        <v>5</v>
      </c>
      <c r="T120" s="106" t="s">
        <v>718</v>
      </c>
      <c r="U120" s="106" t="str">
        <f t="shared" si="34"/>
        <v>u2</v>
      </c>
      <c r="V120" s="106" t="str">
        <f t="shared" si="35"/>
        <v>5_u2</v>
      </c>
      <c r="W120" s="107">
        <v>3233</v>
      </c>
      <c r="X120" s="107"/>
      <c r="Y120" s="106">
        <v>5</v>
      </c>
      <c r="Z120" s="106" t="s">
        <v>718</v>
      </c>
      <c r="AA120" s="106" t="str">
        <f t="shared" si="36"/>
        <v>u2</v>
      </c>
      <c r="AB120" s="106" t="str">
        <f t="shared" si="37"/>
        <v>5_u2</v>
      </c>
      <c r="AC120" s="107">
        <v>3298</v>
      </c>
      <c r="AD120" s="49"/>
      <c r="AE120" s="106">
        <v>5</v>
      </c>
      <c r="AF120" s="106" t="s">
        <v>718</v>
      </c>
      <c r="AG120" s="172" t="str">
        <f t="shared" si="38"/>
        <v>u2</v>
      </c>
      <c r="AH120" s="106" t="str">
        <f t="shared" si="39"/>
        <v>5_u2</v>
      </c>
      <c r="AI120" s="107">
        <v>3529</v>
      </c>
      <c r="AJ120" s="49"/>
      <c r="AK120" s="106">
        <v>5</v>
      </c>
      <c r="AL120" s="106" t="s">
        <v>718</v>
      </c>
      <c r="AM120" s="172" t="str">
        <f t="shared" si="40"/>
        <v>u2</v>
      </c>
      <c r="AN120" s="106" t="str">
        <f t="shared" si="41"/>
        <v>5_u2</v>
      </c>
      <c r="AO120" s="107">
        <v>3670</v>
      </c>
      <c r="AP120" s="49"/>
      <c r="AQ120" s="106">
        <v>5</v>
      </c>
      <c r="AR120" s="106" t="s">
        <v>718</v>
      </c>
      <c r="AS120" s="172" t="str">
        <f t="shared" si="42"/>
        <v>u2</v>
      </c>
      <c r="AT120" s="106" t="str">
        <f t="shared" si="43"/>
        <v>5_u2</v>
      </c>
      <c r="AU120" s="107">
        <v>3817</v>
      </c>
      <c r="AV120" s="49"/>
      <c r="AW120" s="106">
        <v>5</v>
      </c>
      <c r="AX120" s="106">
        <v>15</v>
      </c>
      <c r="AY120" s="172">
        <f t="shared" si="23"/>
        <v>15</v>
      </c>
      <c r="AZ120" s="106" t="str">
        <f t="shared" si="24"/>
        <v>5_15</v>
      </c>
      <c r="BA120" s="107">
        <v>3817</v>
      </c>
      <c r="BB120" s="47"/>
      <c r="BC120" s="106">
        <v>5</v>
      </c>
      <c r="BD120" s="106">
        <v>15</v>
      </c>
      <c r="BE120" s="106">
        <f t="shared" si="44"/>
        <v>15</v>
      </c>
      <c r="BF120" s="106" t="str">
        <f t="shared" si="25"/>
        <v>5_15</v>
      </c>
      <c r="BG120" s="64">
        <f t="shared" si="26"/>
        <v>3817</v>
      </c>
      <c r="BH120" s="619">
        <f t="shared" si="27"/>
        <v>3817</v>
      </c>
      <c r="BI120" s="620">
        <f t="shared" si="45"/>
        <v>24.467948717948719</v>
      </c>
      <c r="BJ120" s="42"/>
      <c r="BK120" s="42"/>
      <c r="BL120" s="42"/>
      <c r="BM120" s="42"/>
      <c r="BN120" s="42"/>
      <c r="BO120" s="5"/>
      <c r="BP120" s="5"/>
      <c r="BQ120" s="5"/>
      <c r="BR120" s="5"/>
      <c r="BS120" s="5"/>
      <c r="BT120" s="5"/>
      <c r="BU120" s="6"/>
    </row>
    <row r="121" spans="1:73" x14ac:dyDescent="0.25">
      <c r="A121" s="106">
        <v>5</v>
      </c>
      <c r="B121" s="106" t="s">
        <v>719</v>
      </c>
      <c r="C121" s="106" t="str">
        <f t="shared" si="28"/>
        <v>a</v>
      </c>
      <c r="D121" s="106" t="str">
        <f t="shared" si="29"/>
        <v>5_a</v>
      </c>
      <c r="E121" s="107">
        <v>2951</v>
      </c>
      <c r="F121" s="106"/>
      <c r="G121" s="106">
        <v>5</v>
      </c>
      <c r="H121" s="106" t="s">
        <v>719</v>
      </c>
      <c r="I121" s="106" t="str">
        <f t="shared" si="30"/>
        <v>a</v>
      </c>
      <c r="J121" s="106" t="str">
        <f t="shared" si="31"/>
        <v>5_a</v>
      </c>
      <c r="K121" s="107">
        <v>3047</v>
      </c>
      <c r="L121" s="5"/>
      <c r="M121" s="106">
        <v>5</v>
      </c>
      <c r="N121" s="106" t="s">
        <v>719</v>
      </c>
      <c r="O121" s="106" t="str">
        <f t="shared" si="32"/>
        <v>a</v>
      </c>
      <c r="P121" s="106" t="str">
        <f t="shared" si="33"/>
        <v>5_a</v>
      </c>
      <c r="Q121" s="107">
        <v>3123</v>
      </c>
      <c r="R121" s="107"/>
      <c r="S121" s="106">
        <v>5</v>
      </c>
      <c r="T121" s="106" t="s">
        <v>719</v>
      </c>
      <c r="U121" s="106" t="str">
        <f t="shared" si="34"/>
        <v>a</v>
      </c>
      <c r="V121" s="106" t="str">
        <f t="shared" si="35"/>
        <v>5_a</v>
      </c>
      <c r="W121" s="107">
        <v>3158</v>
      </c>
      <c r="X121" s="107"/>
      <c r="Y121" s="106">
        <v>5</v>
      </c>
      <c r="Z121" s="106" t="s">
        <v>719</v>
      </c>
      <c r="AA121" s="106" t="str">
        <f t="shared" si="36"/>
        <v>a</v>
      </c>
      <c r="AB121" s="106" t="str">
        <f t="shared" si="37"/>
        <v>5_a</v>
      </c>
      <c r="AC121" s="107">
        <v>3221</v>
      </c>
      <c r="AD121" s="49"/>
      <c r="AE121" s="106">
        <v>5</v>
      </c>
      <c r="AF121" s="106" t="s">
        <v>719</v>
      </c>
      <c r="AG121" s="172" t="str">
        <f t="shared" si="38"/>
        <v>a</v>
      </c>
      <c r="AH121" s="106" t="str">
        <f t="shared" si="39"/>
        <v>5_a</v>
      </c>
      <c r="AI121" s="107">
        <v>3446</v>
      </c>
      <c r="AJ121" s="49"/>
      <c r="AK121" s="106">
        <v>5</v>
      </c>
      <c r="AL121" s="106" t="s">
        <v>719</v>
      </c>
      <c r="AM121" s="172" t="str">
        <f t="shared" si="40"/>
        <v>a</v>
      </c>
      <c r="AN121" s="106" t="str">
        <f t="shared" si="41"/>
        <v>5_a</v>
      </c>
      <c r="AO121" s="107">
        <v>3584</v>
      </c>
      <c r="AP121" s="49"/>
      <c r="AQ121" s="106">
        <v>5</v>
      </c>
      <c r="AR121" s="106" t="s">
        <v>719</v>
      </c>
      <c r="AS121" s="172" t="str">
        <f t="shared" si="42"/>
        <v>a</v>
      </c>
      <c r="AT121" s="106" t="str">
        <f t="shared" si="43"/>
        <v>5_a</v>
      </c>
      <c r="AU121" s="107">
        <v>3727</v>
      </c>
      <c r="AV121" s="49"/>
      <c r="AW121" s="106">
        <v>5</v>
      </c>
      <c r="AX121" s="106" t="s">
        <v>717</v>
      </c>
      <c r="AY121" s="172" t="str">
        <f t="shared" si="23"/>
        <v>u1</v>
      </c>
      <c r="AZ121" s="106" t="str">
        <f t="shared" si="24"/>
        <v>5_u1</v>
      </c>
      <c r="BA121" s="1"/>
      <c r="BB121" s="49"/>
      <c r="BC121" s="106">
        <v>5</v>
      </c>
      <c r="BD121" s="106" t="s">
        <v>717</v>
      </c>
      <c r="BE121" s="106" t="str">
        <f t="shared" si="44"/>
        <v>u1</v>
      </c>
      <c r="BF121" s="106" t="str">
        <f t="shared" si="25"/>
        <v>5_u1</v>
      </c>
      <c r="BG121" s="64">
        <f t="shared" si="26"/>
        <v>0</v>
      </c>
      <c r="BH121" s="132">
        <f t="shared" si="27"/>
        <v>0</v>
      </c>
      <c r="BI121" s="42">
        <f t="shared" si="45"/>
        <v>0</v>
      </c>
      <c r="BJ121" s="42"/>
      <c r="BK121" s="42"/>
      <c r="BL121" s="42"/>
      <c r="BM121" s="42"/>
      <c r="BN121" s="42"/>
      <c r="BO121" s="5"/>
      <c r="BP121" s="5"/>
      <c r="BQ121" s="5"/>
      <c r="BR121" s="5"/>
      <c r="BS121" s="5"/>
      <c r="BT121" s="5"/>
      <c r="BU121" s="6"/>
    </row>
    <row r="122" spans="1:73" x14ac:dyDescent="0.25">
      <c r="A122" s="106">
        <v>5</v>
      </c>
      <c r="B122" s="106" t="s">
        <v>720</v>
      </c>
      <c r="C122" s="106" t="str">
        <f t="shared" si="28"/>
        <v>b</v>
      </c>
      <c r="D122" s="106" t="str">
        <f t="shared" si="29"/>
        <v>5_b</v>
      </c>
      <c r="E122" s="107">
        <v>3021</v>
      </c>
      <c r="F122" s="106"/>
      <c r="G122" s="106">
        <v>5</v>
      </c>
      <c r="H122" s="106" t="s">
        <v>720</v>
      </c>
      <c r="I122" s="106" t="str">
        <f t="shared" si="30"/>
        <v>b</v>
      </c>
      <c r="J122" s="106" t="str">
        <f t="shared" si="31"/>
        <v>5_b</v>
      </c>
      <c r="K122" s="107">
        <v>3119</v>
      </c>
      <c r="L122" s="5"/>
      <c r="M122" s="106">
        <v>5</v>
      </c>
      <c r="N122" s="106" t="s">
        <v>720</v>
      </c>
      <c r="O122" s="106" t="str">
        <f t="shared" si="32"/>
        <v>b</v>
      </c>
      <c r="P122" s="106" t="str">
        <f t="shared" si="33"/>
        <v>5_b</v>
      </c>
      <c r="Q122" s="107">
        <v>3197</v>
      </c>
      <c r="R122" s="107"/>
      <c r="S122" s="106">
        <v>5</v>
      </c>
      <c r="T122" s="106" t="s">
        <v>720</v>
      </c>
      <c r="U122" s="106" t="str">
        <f t="shared" si="34"/>
        <v>b</v>
      </c>
      <c r="V122" s="106" t="str">
        <f t="shared" si="35"/>
        <v>5_b</v>
      </c>
      <c r="W122" s="107">
        <v>3233</v>
      </c>
      <c r="X122" s="107"/>
      <c r="Y122" s="106">
        <v>5</v>
      </c>
      <c r="Z122" s="106" t="s">
        <v>720</v>
      </c>
      <c r="AA122" s="106" t="str">
        <f t="shared" si="36"/>
        <v>b</v>
      </c>
      <c r="AB122" s="106" t="str">
        <f t="shared" si="37"/>
        <v>5_b</v>
      </c>
      <c r="AC122" s="107">
        <v>3298</v>
      </c>
      <c r="AD122" s="49"/>
      <c r="AE122" s="106">
        <v>5</v>
      </c>
      <c r="AF122" s="106" t="s">
        <v>720</v>
      </c>
      <c r="AG122" s="172" t="str">
        <f t="shared" si="38"/>
        <v>b</v>
      </c>
      <c r="AH122" s="106" t="str">
        <f t="shared" si="39"/>
        <v>5_b</v>
      </c>
      <c r="AI122" s="107">
        <v>3529</v>
      </c>
      <c r="AJ122" s="49"/>
      <c r="AK122" s="106">
        <v>5</v>
      </c>
      <c r="AL122" s="106" t="s">
        <v>720</v>
      </c>
      <c r="AM122" s="172" t="str">
        <f t="shared" si="40"/>
        <v>b</v>
      </c>
      <c r="AN122" s="106" t="str">
        <f t="shared" si="41"/>
        <v>5_b</v>
      </c>
      <c r="AO122" s="107">
        <v>3670</v>
      </c>
      <c r="AP122" s="49"/>
      <c r="AQ122" s="106">
        <v>5</v>
      </c>
      <c r="AR122" s="106" t="s">
        <v>720</v>
      </c>
      <c r="AS122" s="172" t="str">
        <f t="shared" si="42"/>
        <v>b</v>
      </c>
      <c r="AT122" s="106" t="str">
        <f t="shared" si="43"/>
        <v>5_b</v>
      </c>
      <c r="AU122" s="107">
        <v>3817</v>
      </c>
      <c r="AV122" s="49"/>
      <c r="AW122" s="106">
        <v>5</v>
      </c>
      <c r="AX122" s="106" t="s">
        <v>718</v>
      </c>
      <c r="AY122" s="172" t="str">
        <f t="shared" si="23"/>
        <v>u2</v>
      </c>
      <c r="AZ122" s="106" t="str">
        <f t="shared" si="24"/>
        <v>5_u2</v>
      </c>
      <c r="BA122" s="1"/>
      <c r="BB122" s="49"/>
      <c r="BC122" s="106">
        <v>5</v>
      </c>
      <c r="BD122" s="106" t="s">
        <v>718</v>
      </c>
      <c r="BE122" s="106" t="str">
        <f t="shared" si="44"/>
        <v>u2</v>
      </c>
      <c r="BF122" s="106" t="str">
        <f t="shared" si="25"/>
        <v>5_u2</v>
      </c>
      <c r="BG122" s="64">
        <f t="shared" si="26"/>
        <v>0</v>
      </c>
      <c r="BH122" s="132">
        <f t="shared" si="27"/>
        <v>0</v>
      </c>
      <c r="BI122" s="42">
        <f t="shared" si="45"/>
        <v>0</v>
      </c>
      <c r="BJ122" s="42"/>
      <c r="BK122" s="42"/>
      <c r="BL122" s="42"/>
      <c r="BM122" s="42"/>
      <c r="BN122" s="42"/>
      <c r="BO122" s="5"/>
      <c r="BP122" s="5"/>
      <c r="BQ122" s="5"/>
      <c r="BR122" s="5"/>
      <c r="BS122" s="5"/>
      <c r="BT122" s="5"/>
      <c r="BU122" s="6"/>
    </row>
    <row r="123" spans="1:73" x14ac:dyDescent="0.25">
      <c r="A123" s="106">
        <v>5</v>
      </c>
      <c r="B123" s="106" t="s">
        <v>721</v>
      </c>
      <c r="C123" s="106" t="str">
        <f t="shared" si="28"/>
        <v>c</v>
      </c>
      <c r="D123" s="106" t="str">
        <f t="shared" si="29"/>
        <v>5_c</v>
      </c>
      <c r="E123" s="107">
        <v>3096</v>
      </c>
      <c r="F123" s="106"/>
      <c r="G123" s="106">
        <v>5</v>
      </c>
      <c r="H123" s="106" t="s">
        <v>721</v>
      </c>
      <c r="I123" s="106" t="str">
        <f t="shared" si="30"/>
        <v>c</v>
      </c>
      <c r="J123" s="106" t="str">
        <f t="shared" si="31"/>
        <v>5_c</v>
      </c>
      <c r="K123" s="107">
        <v>3197</v>
      </c>
      <c r="L123" s="5"/>
      <c r="M123" s="106">
        <v>5</v>
      </c>
      <c r="N123" s="106" t="s">
        <v>721</v>
      </c>
      <c r="O123" s="106" t="str">
        <f t="shared" si="32"/>
        <v>c</v>
      </c>
      <c r="P123" s="106" t="str">
        <f t="shared" si="33"/>
        <v>5_c</v>
      </c>
      <c r="Q123" s="107">
        <v>3277</v>
      </c>
      <c r="R123" s="107"/>
      <c r="S123" s="106">
        <v>5</v>
      </c>
      <c r="T123" s="106" t="s">
        <v>721</v>
      </c>
      <c r="U123" s="106" t="str">
        <f t="shared" si="34"/>
        <v>c</v>
      </c>
      <c r="V123" s="106" t="str">
        <f t="shared" si="35"/>
        <v>5_c</v>
      </c>
      <c r="W123" s="107">
        <v>3314</v>
      </c>
      <c r="X123" s="107"/>
      <c r="Y123" s="106">
        <v>5</v>
      </c>
      <c r="Z123" s="106" t="s">
        <v>721</v>
      </c>
      <c r="AA123" s="106" t="str">
        <f t="shared" si="36"/>
        <v>c</v>
      </c>
      <c r="AB123" s="106" t="str">
        <f t="shared" si="37"/>
        <v>5_c</v>
      </c>
      <c r="AC123" s="107">
        <v>3380</v>
      </c>
      <c r="AD123" s="49"/>
      <c r="AE123" s="106">
        <v>5</v>
      </c>
      <c r="AF123" s="106" t="s">
        <v>721</v>
      </c>
      <c r="AG123" s="172" t="str">
        <f t="shared" si="38"/>
        <v>c</v>
      </c>
      <c r="AH123" s="106" t="str">
        <f t="shared" si="39"/>
        <v>5_c</v>
      </c>
      <c r="AI123" s="107">
        <v>3617</v>
      </c>
      <c r="AJ123" s="49"/>
      <c r="AK123" s="106">
        <v>5</v>
      </c>
      <c r="AL123" s="106" t="s">
        <v>721</v>
      </c>
      <c r="AM123" s="172" t="str">
        <f t="shared" si="40"/>
        <v>c</v>
      </c>
      <c r="AN123" s="106" t="str">
        <f t="shared" si="41"/>
        <v>5_c</v>
      </c>
      <c r="AO123" s="107">
        <v>3762</v>
      </c>
      <c r="AP123" s="49"/>
      <c r="AQ123" s="106">
        <v>5</v>
      </c>
      <c r="AR123" s="106" t="s">
        <v>721</v>
      </c>
      <c r="AS123" s="172" t="str">
        <f t="shared" si="42"/>
        <v>c</v>
      </c>
      <c r="AT123" s="106" t="str">
        <f t="shared" si="43"/>
        <v>5_c</v>
      </c>
      <c r="AU123" s="107">
        <v>3912</v>
      </c>
      <c r="AV123" s="49"/>
      <c r="AW123" s="106">
        <v>5</v>
      </c>
      <c r="AX123" s="106" t="s">
        <v>719</v>
      </c>
      <c r="AY123" s="172" t="str">
        <f t="shared" si="23"/>
        <v>a</v>
      </c>
      <c r="AZ123" s="106" t="str">
        <f t="shared" si="24"/>
        <v>5_a</v>
      </c>
      <c r="BA123" s="107">
        <v>3727</v>
      </c>
      <c r="BB123" s="49"/>
      <c r="BC123" s="106">
        <v>5</v>
      </c>
      <c r="BD123" s="106" t="s">
        <v>719</v>
      </c>
      <c r="BE123" s="106" t="str">
        <f t="shared" si="44"/>
        <v>a</v>
      </c>
      <c r="BF123" s="106" t="str">
        <f t="shared" si="25"/>
        <v>5_a</v>
      </c>
      <c r="BG123" s="64">
        <f t="shared" si="26"/>
        <v>3727</v>
      </c>
      <c r="BH123" s="132">
        <f t="shared" si="27"/>
        <v>3727</v>
      </c>
      <c r="BI123" s="42">
        <f t="shared" si="45"/>
        <v>23.891025641025642</v>
      </c>
      <c r="BJ123" s="42"/>
      <c r="BK123" s="42"/>
      <c r="BL123" s="42"/>
      <c r="BM123" s="42"/>
      <c r="BN123" s="42"/>
      <c r="BO123" s="5"/>
      <c r="BP123" s="5"/>
      <c r="BQ123" s="5"/>
      <c r="BR123" s="5"/>
      <c r="BS123" s="5"/>
      <c r="BT123" s="5"/>
      <c r="BU123" s="6"/>
    </row>
    <row r="124" spans="1:73" x14ac:dyDescent="0.25">
      <c r="A124" s="106">
        <v>5</v>
      </c>
      <c r="B124" s="106" t="s">
        <v>722</v>
      </c>
      <c r="C124" s="106" t="str">
        <f t="shared" si="28"/>
        <v>d</v>
      </c>
      <c r="D124" s="106" t="str">
        <f t="shared" si="29"/>
        <v>5_d</v>
      </c>
      <c r="E124" s="107">
        <v>3176</v>
      </c>
      <c r="F124" s="106"/>
      <c r="G124" s="106">
        <v>5</v>
      </c>
      <c r="H124" s="106" t="s">
        <v>722</v>
      </c>
      <c r="I124" s="106" t="str">
        <f t="shared" si="30"/>
        <v>d</v>
      </c>
      <c r="J124" s="106" t="str">
        <f t="shared" si="31"/>
        <v>5_d</v>
      </c>
      <c r="K124" s="107">
        <v>3279</v>
      </c>
      <c r="L124" s="5"/>
      <c r="M124" s="106">
        <v>5</v>
      </c>
      <c r="N124" s="106" t="s">
        <v>722</v>
      </c>
      <c r="O124" s="106" t="str">
        <f t="shared" si="32"/>
        <v>d</v>
      </c>
      <c r="P124" s="106" t="str">
        <f t="shared" si="33"/>
        <v>5_d</v>
      </c>
      <c r="Q124" s="107">
        <v>3361</v>
      </c>
      <c r="R124" s="107"/>
      <c r="S124" s="106">
        <v>5</v>
      </c>
      <c r="T124" s="106" t="s">
        <v>722</v>
      </c>
      <c r="U124" s="106" t="str">
        <f t="shared" si="34"/>
        <v>d</v>
      </c>
      <c r="V124" s="106" t="str">
        <f t="shared" si="35"/>
        <v>5_d</v>
      </c>
      <c r="W124" s="107">
        <v>3399</v>
      </c>
      <c r="X124" s="107"/>
      <c r="Y124" s="106">
        <v>5</v>
      </c>
      <c r="Z124" s="106" t="s">
        <v>722</v>
      </c>
      <c r="AA124" s="106" t="str">
        <f t="shared" si="36"/>
        <v>d</v>
      </c>
      <c r="AB124" s="106" t="str">
        <f t="shared" si="37"/>
        <v>5_d</v>
      </c>
      <c r="AC124" s="107">
        <v>3467</v>
      </c>
      <c r="AD124" s="49"/>
      <c r="AE124" s="106">
        <v>5</v>
      </c>
      <c r="AF124" s="106" t="s">
        <v>722</v>
      </c>
      <c r="AG124" s="172" t="str">
        <f t="shared" si="38"/>
        <v>d</v>
      </c>
      <c r="AH124" s="106" t="str">
        <f t="shared" si="39"/>
        <v>5_d</v>
      </c>
      <c r="AI124" s="107">
        <v>3710</v>
      </c>
      <c r="AJ124" s="49"/>
      <c r="AK124" s="106">
        <v>5</v>
      </c>
      <c r="AL124" s="106" t="s">
        <v>722</v>
      </c>
      <c r="AM124" s="172" t="str">
        <f t="shared" si="40"/>
        <v>d</v>
      </c>
      <c r="AN124" s="106" t="str">
        <f t="shared" si="41"/>
        <v>5_d</v>
      </c>
      <c r="AO124" s="107">
        <v>3858</v>
      </c>
      <c r="AP124" s="49"/>
      <c r="AQ124" s="106">
        <v>5</v>
      </c>
      <c r="AR124" s="106" t="s">
        <v>722</v>
      </c>
      <c r="AS124" s="172" t="str">
        <f t="shared" si="42"/>
        <v>d</v>
      </c>
      <c r="AT124" s="106" t="str">
        <f t="shared" si="43"/>
        <v>5_d</v>
      </c>
      <c r="AU124" s="107">
        <v>4011.9999999999995</v>
      </c>
      <c r="AV124" s="49"/>
      <c r="AW124" s="106">
        <v>5</v>
      </c>
      <c r="AX124" s="106" t="s">
        <v>720</v>
      </c>
      <c r="AY124" s="172" t="str">
        <f t="shared" si="23"/>
        <v>b</v>
      </c>
      <c r="AZ124" s="106" t="str">
        <f t="shared" si="24"/>
        <v>5_b</v>
      </c>
      <c r="BA124" s="107">
        <v>3817</v>
      </c>
      <c r="BB124" s="49"/>
      <c r="BC124" s="106">
        <v>5</v>
      </c>
      <c r="BD124" s="106" t="s">
        <v>720</v>
      </c>
      <c r="BE124" s="106" t="str">
        <f t="shared" si="44"/>
        <v>b</v>
      </c>
      <c r="BF124" s="106" t="str">
        <f t="shared" si="25"/>
        <v>5_b</v>
      </c>
      <c r="BG124" s="64">
        <f t="shared" si="26"/>
        <v>3817</v>
      </c>
      <c r="BH124" s="132">
        <f t="shared" si="27"/>
        <v>3817</v>
      </c>
      <c r="BI124" s="42">
        <f t="shared" si="45"/>
        <v>24.467948717948719</v>
      </c>
      <c r="BJ124" s="42"/>
      <c r="BK124" s="42"/>
      <c r="BL124" s="42"/>
      <c r="BM124" s="42"/>
      <c r="BN124" s="42"/>
      <c r="BO124" s="5"/>
      <c r="BP124" s="5"/>
      <c r="BQ124" s="5"/>
      <c r="BR124" s="5"/>
      <c r="BS124" s="5"/>
      <c r="BT124" s="5"/>
      <c r="BU124" s="6"/>
    </row>
    <row r="125" spans="1:73" x14ac:dyDescent="0.25">
      <c r="A125" s="106">
        <v>5</v>
      </c>
      <c r="B125" s="106" t="s">
        <v>723</v>
      </c>
      <c r="C125" s="106" t="str">
        <f t="shared" si="28"/>
        <v>e</v>
      </c>
      <c r="D125" s="106" t="str">
        <f t="shared" si="29"/>
        <v>5_e</v>
      </c>
      <c r="E125" s="107">
        <v>3242</v>
      </c>
      <c r="F125" s="106"/>
      <c r="G125" s="106">
        <v>5</v>
      </c>
      <c r="H125" s="106" t="s">
        <v>723</v>
      </c>
      <c r="I125" s="106" t="str">
        <f t="shared" si="30"/>
        <v>e</v>
      </c>
      <c r="J125" s="106" t="str">
        <f t="shared" si="31"/>
        <v>5_e</v>
      </c>
      <c r="K125" s="107">
        <v>3347</v>
      </c>
      <c r="L125" s="5"/>
      <c r="M125" s="106">
        <v>5</v>
      </c>
      <c r="N125" s="106" t="s">
        <v>723</v>
      </c>
      <c r="O125" s="106" t="str">
        <f t="shared" si="32"/>
        <v>e</v>
      </c>
      <c r="P125" s="106" t="str">
        <f t="shared" si="33"/>
        <v>5_e</v>
      </c>
      <c r="Q125" s="107">
        <v>3431</v>
      </c>
      <c r="R125" s="107"/>
      <c r="S125" s="106">
        <v>5</v>
      </c>
      <c r="T125" s="106" t="s">
        <v>723</v>
      </c>
      <c r="U125" s="106" t="str">
        <f t="shared" si="34"/>
        <v>e</v>
      </c>
      <c r="V125" s="106" t="str">
        <f t="shared" si="35"/>
        <v>5_e</v>
      </c>
      <c r="W125" s="107">
        <v>3470</v>
      </c>
      <c r="X125" s="107"/>
      <c r="Y125" s="106">
        <v>5</v>
      </c>
      <c r="Z125" s="106" t="s">
        <v>723</v>
      </c>
      <c r="AA125" s="106" t="str">
        <f t="shared" si="36"/>
        <v>e</v>
      </c>
      <c r="AB125" s="106" t="str">
        <f t="shared" si="37"/>
        <v>5_e</v>
      </c>
      <c r="AC125" s="107">
        <v>3539</v>
      </c>
      <c r="AD125" s="49"/>
      <c r="AE125" s="106">
        <v>5</v>
      </c>
      <c r="AF125" s="106" t="s">
        <v>723</v>
      </c>
      <c r="AG125" s="172" t="str">
        <f t="shared" si="38"/>
        <v>e</v>
      </c>
      <c r="AH125" s="106" t="str">
        <f t="shared" si="39"/>
        <v>5_e</v>
      </c>
      <c r="AI125" s="107">
        <v>3787</v>
      </c>
      <c r="AJ125" s="49"/>
      <c r="AK125" s="106">
        <v>5</v>
      </c>
      <c r="AL125" s="106" t="s">
        <v>723</v>
      </c>
      <c r="AM125" s="172" t="str">
        <f t="shared" si="40"/>
        <v>e</v>
      </c>
      <c r="AN125" s="106" t="str">
        <f t="shared" si="41"/>
        <v>5_e</v>
      </c>
      <c r="AO125" s="107">
        <v>3938</v>
      </c>
      <c r="AP125" s="49"/>
      <c r="AQ125" s="106">
        <v>5</v>
      </c>
      <c r="AR125" s="106" t="s">
        <v>723</v>
      </c>
      <c r="AS125" s="172" t="str">
        <f t="shared" si="42"/>
        <v>e</v>
      </c>
      <c r="AT125" s="106" t="str">
        <f t="shared" si="43"/>
        <v>5_e</v>
      </c>
      <c r="AU125" s="107">
        <v>4096</v>
      </c>
      <c r="AV125" s="49"/>
      <c r="AW125" s="106">
        <v>5</v>
      </c>
      <c r="AX125" s="106" t="s">
        <v>721</v>
      </c>
      <c r="AY125" s="172" t="str">
        <f t="shared" si="23"/>
        <v>c</v>
      </c>
      <c r="AZ125" s="106" t="str">
        <f t="shared" si="24"/>
        <v>5_c</v>
      </c>
      <c r="BA125" s="107">
        <v>3912</v>
      </c>
      <c r="BB125" s="49"/>
      <c r="BC125" s="106">
        <v>5</v>
      </c>
      <c r="BD125" s="106" t="s">
        <v>721</v>
      </c>
      <c r="BE125" s="106" t="str">
        <f t="shared" si="44"/>
        <v>c</v>
      </c>
      <c r="BF125" s="106" t="str">
        <f t="shared" si="25"/>
        <v>5_c</v>
      </c>
      <c r="BG125" s="64">
        <f t="shared" si="26"/>
        <v>3912</v>
      </c>
      <c r="BH125" s="132">
        <f t="shared" si="27"/>
        <v>3912</v>
      </c>
      <c r="BI125" s="42">
        <f t="shared" si="45"/>
        <v>25.076923076923077</v>
      </c>
      <c r="BJ125" s="42"/>
      <c r="BK125" s="42"/>
      <c r="BL125" s="42"/>
      <c r="BM125" s="42"/>
      <c r="BN125" s="42"/>
      <c r="BO125" s="5"/>
      <c r="BP125" s="5"/>
      <c r="BQ125" s="5"/>
      <c r="BR125" s="5"/>
      <c r="BS125" s="5"/>
      <c r="BT125" s="5"/>
      <c r="BU125" s="6"/>
    </row>
    <row r="126" spans="1:73" x14ac:dyDescent="0.25">
      <c r="A126" s="106">
        <v>6</v>
      </c>
      <c r="B126" s="106" t="s">
        <v>715</v>
      </c>
      <c r="C126" s="106" t="str">
        <f t="shared" si="28"/>
        <v>Start</v>
      </c>
      <c r="D126" s="106" t="str">
        <f t="shared" si="29"/>
        <v>6_Start</v>
      </c>
      <c r="E126" s="107">
        <v>2219</v>
      </c>
      <c r="F126" s="106"/>
      <c r="G126" s="106">
        <v>6</v>
      </c>
      <c r="H126" s="106" t="s">
        <v>715</v>
      </c>
      <c r="I126" s="106" t="str">
        <f t="shared" si="30"/>
        <v>Start</v>
      </c>
      <c r="J126" s="106" t="str">
        <f t="shared" si="31"/>
        <v>6_Start</v>
      </c>
      <c r="K126" s="107">
        <v>2291</v>
      </c>
      <c r="L126" s="5"/>
      <c r="M126" s="106">
        <v>6</v>
      </c>
      <c r="N126" s="106" t="s">
        <v>715</v>
      </c>
      <c r="O126" s="106" t="str">
        <f t="shared" si="32"/>
        <v>Start</v>
      </c>
      <c r="P126" s="106" t="str">
        <f t="shared" si="33"/>
        <v>6_Start</v>
      </c>
      <c r="Q126" s="107">
        <v>2348</v>
      </c>
      <c r="R126" s="107"/>
      <c r="S126" s="106">
        <v>6</v>
      </c>
      <c r="T126" s="106" t="s">
        <v>715</v>
      </c>
      <c r="U126" s="106" t="str">
        <f t="shared" si="34"/>
        <v>Start</v>
      </c>
      <c r="V126" s="106" t="str">
        <f t="shared" si="35"/>
        <v>6_Start</v>
      </c>
      <c r="W126" s="107">
        <v>2375</v>
      </c>
      <c r="X126" s="107"/>
      <c r="Y126" s="106">
        <v>6</v>
      </c>
      <c r="Z126" s="106" t="s">
        <v>715</v>
      </c>
      <c r="AA126" s="106" t="str">
        <f t="shared" si="36"/>
        <v>Start</v>
      </c>
      <c r="AB126" s="106" t="str">
        <f t="shared" si="37"/>
        <v>6_Start</v>
      </c>
      <c r="AC126" s="107">
        <v>2423</v>
      </c>
      <c r="AD126" s="49"/>
      <c r="AE126" s="106">
        <v>6</v>
      </c>
      <c r="AF126" s="106" t="s">
        <v>715</v>
      </c>
      <c r="AG126" s="172" t="str">
        <f t="shared" si="38"/>
        <v>Start</v>
      </c>
      <c r="AH126" s="106" t="str">
        <f t="shared" si="39"/>
        <v>6_Start</v>
      </c>
      <c r="AI126" s="107">
        <v>2593</v>
      </c>
      <c r="AJ126" s="49"/>
      <c r="AK126" s="106">
        <v>6</v>
      </c>
      <c r="AL126" s="106" t="s">
        <v>715</v>
      </c>
      <c r="AM126" s="172" t="str">
        <f t="shared" si="40"/>
        <v>Start</v>
      </c>
      <c r="AN126" s="106" t="str">
        <f t="shared" si="41"/>
        <v>6_Start</v>
      </c>
      <c r="AO126" s="107">
        <v>2697</v>
      </c>
      <c r="AP126" s="49"/>
      <c r="AQ126" s="106">
        <v>6</v>
      </c>
      <c r="AR126" s="106" t="s">
        <v>715</v>
      </c>
      <c r="AS126" s="172" t="str">
        <f t="shared" si="42"/>
        <v>Start</v>
      </c>
      <c r="AT126" s="106" t="str">
        <f t="shared" si="43"/>
        <v>6_Start</v>
      </c>
      <c r="AU126" s="107">
        <v>2805</v>
      </c>
      <c r="AV126" s="49"/>
      <c r="AW126" s="106">
        <v>5</v>
      </c>
      <c r="AX126" s="106" t="s">
        <v>722</v>
      </c>
      <c r="AY126" s="172" t="str">
        <f t="shared" si="23"/>
        <v>d</v>
      </c>
      <c r="AZ126" s="106" t="str">
        <f t="shared" si="24"/>
        <v>5_d</v>
      </c>
      <c r="BA126" s="107">
        <v>4012</v>
      </c>
      <c r="BB126" s="49"/>
      <c r="BC126" s="106">
        <v>5</v>
      </c>
      <c r="BD126" s="106" t="s">
        <v>722</v>
      </c>
      <c r="BE126" s="106" t="str">
        <f t="shared" si="44"/>
        <v>d</v>
      </c>
      <c r="BF126" s="106" t="str">
        <f t="shared" si="25"/>
        <v>5_d</v>
      </c>
      <c r="BG126" s="64">
        <f t="shared" si="26"/>
        <v>4012</v>
      </c>
      <c r="BH126" s="132">
        <f t="shared" si="27"/>
        <v>4012</v>
      </c>
      <c r="BI126" s="42">
        <f t="shared" si="45"/>
        <v>25.717948717948719</v>
      </c>
      <c r="BJ126" s="42"/>
      <c r="BK126" s="42"/>
      <c r="BL126" s="42"/>
      <c r="BM126" s="42"/>
      <c r="BN126" s="42"/>
      <c r="BO126" s="5"/>
      <c r="BP126" s="5"/>
      <c r="BQ126" s="5"/>
      <c r="BR126" s="5"/>
      <c r="BS126" s="5"/>
      <c r="BT126" s="5"/>
      <c r="BU126" s="6"/>
    </row>
    <row r="127" spans="1:73" x14ac:dyDescent="0.25">
      <c r="A127" s="106">
        <v>6</v>
      </c>
      <c r="B127" s="106">
        <v>0</v>
      </c>
      <c r="C127" s="106">
        <f t="shared" si="28"/>
        <v>0</v>
      </c>
      <c r="D127" s="106" t="str">
        <f t="shared" si="29"/>
        <v>6_0</v>
      </c>
      <c r="E127" s="107">
        <v>2264</v>
      </c>
      <c r="F127" s="106"/>
      <c r="G127" s="106">
        <v>6</v>
      </c>
      <c r="H127" s="106">
        <v>0</v>
      </c>
      <c r="I127" s="106">
        <f t="shared" si="30"/>
        <v>0</v>
      </c>
      <c r="J127" s="106" t="str">
        <f t="shared" si="31"/>
        <v>6_0</v>
      </c>
      <c r="K127" s="107">
        <v>2338</v>
      </c>
      <c r="L127" s="5"/>
      <c r="M127" s="106">
        <v>6</v>
      </c>
      <c r="N127" s="106">
        <v>0</v>
      </c>
      <c r="O127" s="106">
        <f t="shared" si="32"/>
        <v>0</v>
      </c>
      <c r="P127" s="106" t="str">
        <f t="shared" si="33"/>
        <v>6_0</v>
      </c>
      <c r="Q127" s="107">
        <v>2396</v>
      </c>
      <c r="R127" s="107"/>
      <c r="S127" s="106">
        <v>6</v>
      </c>
      <c r="T127" s="106">
        <v>0</v>
      </c>
      <c r="U127" s="106">
        <f t="shared" si="34"/>
        <v>0</v>
      </c>
      <c r="V127" s="106" t="str">
        <f t="shared" si="35"/>
        <v>6_0</v>
      </c>
      <c r="W127" s="107">
        <v>2423</v>
      </c>
      <c r="X127" s="107"/>
      <c r="Y127" s="106">
        <v>6</v>
      </c>
      <c r="Z127" s="106">
        <v>0</v>
      </c>
      <c r="AA127" s="106">
        <f t="shared" si="36"/>
        <v>0</v>
      </c>
      <c r="AB127" s="106" t="str">
        <f t="shared" si="37"/>
        <v>6_0</v>
      </c>
      <c r="AC127" s="107">
        <v>2471</v>
      </c>
      <c r="AD127" s="49"/>
      <c r="AE127" s="106">
        <v>6</v>
      </c>
      <c r="AF127" s="106">
        <v>0</v>
      </c>
      <c r="AG127" s="172">
        <f t="shared" si="38"/>
        <v>0</v>
      </c>
      <c r="AH127" s="106" t="str">
        <f t="shared" si="39"/>
        <v>6_0</v>
      </c>
      <c r="AI127" s="107">
        <v>2644</v>
      </c>
      <c r="AJ127" s="49"/>
      <c r="AK127" s="106">
        <v>6</v>
      </c>
      <c r="AL127" s="106">
        <v>0</v>
      </c>
      <c r="AM127" s="172">
        <f t="shared" si="40"/>
        <v>0</v>
      </c>
      <c r="AN127" s="106" t="str">
        <f t="shared" si="41"/>
        <v>6_0</v>
      </c>
      <c r="AO127" s="107">
        <v>2750</v>
      </c>
      <c r="AP127" s="49"/>
      <c r="AQ127" s="106">
        <v>6</v>
      </c>
      <c r="AR127" s="106">
        <v>0</v>
      </c>
      <c r="AS127" s="172">
        <f t="shared" si="42"/>
        <v>0</v>
      </c>
      <c r="AT127" s="106" t="str">
        <f t="shared" si="43"/>
        <v>6_0</v>
      </c>
      <c r="AU127" s="107">
        <v>2860</v>
      </c>
      <c r="AV127" s="49"/>
      <c r="AW127" s="106">
        <v>5</v>
      </c>
      <c r="AX127" s="106" t="s">
        <v>723</v>
      </c>
      <c r="AY127" s="172" t="str">
        <f t="shared" si="23"/>
        <v>e</v>
      </c>
      <c r="AZ127" s="106" t="str">
        <f t="shared" si="24"/>
        <v>5_e</v>
      </c>
      <c r="BA127" s="107">
        <v>4096</v>
      </c>
      <c r="BB127" s="49"/>
      <c r="BC127" s="106">
        <v>5</v>
      </c>
      <c r="BD127" s="106" t="s">
        <v>723</v>
      </c>
      <c r="BE127" s="106" t="str">
        <f t="shared" si="44"/>
        <v>e</v>
      </c>
      <c r="BF127" s="106" t="str">
        <f t="shared" si="25"/>
        <v>5_e</v>
      </c>
      <c r="BG127" s="64">
        <f t="shared" si="26"/>
        <v>4096</v>
      </c>
      <c r="BH127" s="132">
        <f t="shared" si="27"/>
        <v>4096</v>
      </c>
      <c r="BI127" s="42">
        <f t="shared" si="45"/>
        <v>26.256410256410255</v>
      </c>
      <c r="BJ127" s="42"/>
      <c r="BK127" s="42"/>
      <c r="BL127" s="42"/>
      <c r="BM127" s="42"/>
      <c r="BN127" s="42"/>
      <c r="BO127" s="5"/>
      <c r="BP127" s="5"/>
      <c r="BQ127" s="5"/>
      <c r="BR127" s="5"/>
      <c r="BS127" s="5"/>
      <c r="BT127" s="5"/>
      <c r="BU127" s="6"/>
    </row>
    <row r="128" spans="1:73" x14ac:dyDescent="0.25">
      <c r="A128" s="106">
        <v>6</v>
      </c>
      <c r="B128" s="106">
        <v>1</v>
      </c>
      <c r="C128" s="106">
        <f t="shared" si="28"/>
        <v>1</v>
      </c>
      <c r="D128" s="106" t="str">
        <f t="shared" si="29"/>
        <v>6_1</v>
      </c>
      <c r="E128" s="107">
        <v>2327</v>
      </c>
      <c r="F128" s="106"/>
      <c r="G128" s="106">
        <v>6</v>
      </c>
      <c r="H128" s="106">
        <v>1</v>
      </c>
      <c r="I128" s="106">
        <f t="shared" si="30"/>
        <v>1</v>
      </c>
      <c r="J128" s="106" t="str">
        <f t="shared" si="31"/>
        <v>6_1</v>
      </c>
      <c r="K128" s="107">
        <v>2403</v>
      </c>
      <c r="L128" s="5"/>
      <c r="M128" s="106">
        <v>6</v>
      </c>
      <c r="N128" s="106">
        <v>1</v>
      </c>
      <c r="O128" s="106">
        <f t="shared" si="32"/>
        <v>1</v>
      </c>
      <c r="P128" s="106" t="str">
        <f t="shared" si="33"/>
        <v>6_1</v>
      </c>
      <c r="Q128" s="107">
        <v>2463</v>
      </c>
      <c r="R128" s="107"/>
      <c r="S128" s="106">
        <v>6</v>
      </c>
      <c r="T128" s="106">
        <v>1</v>
      </c>
      <c r="U128" s="106">
        <f t="shared" si="34"/>
        <v>1</v>
      </c>
      <c r="V128" s="106" t="str">
        <f t="shared" si="35"/>
        <v>6_1</v>
      </c>
      <c r="W128" s="107">
        <v>2491</v>
      </c>
      <c r="X128" s="107"/>
      <c r="Y128" s="106">
        <v>6</v>
      </c>
      <c r="Z128" s="106">
        <v>1</v>
      </c>
      <c r="AA128" s="106">
        <f t="shared" si="36"/>
        <v>1</v>
      </c>
      <c r="AB128" s="106" t="str">
        <f t="shared" si="37"/>
        <v>6_1</v>
      </c>
      <c r="AC128" s="107">
        <v>2541</v>
      </c>
      <c r="AD128" s="49"/>
      <c r="AE128" s="106">
        <v>6</v>
      </c>
      <c r="AF128" s="106">
        <v>1</v>
      </c>
      <c r="AG128" s="172">
        <f t="shared" si="38"/>
        <v>1</v>
      </c>
      <c r="AH128" s="106" t="str">
        <f t="shared" si="39"/>
        <v>6_1</v>
      </c>
      <c r="AI128" s="107">
        <v>2719</v>
      </c>
      <c r="AJ128" s="49"/>
      <c r="AK128" s="106">
        <v>6</v>
      </c>
      <c r="AL128" s="106">
        <v>1</v>
      </c>
      <c r="AM128" s="172">
        <f t="shared" si="40"/>
        <v>1</v>
      </c>
      <c r="AN128" s="106" t="str">
        <f t="shared" si="41"/>
        <v>6_1</v>
      </c>
      <c r="AO128" s="107">
        <v>2828</v>
      </c>
      <c r="AP128" s="49"/>
      <c r="AQ128" s="106">
        <v>6</v>
      </c>
      <c r="AR128" s="106">
        <v>1</v>
      </c>
      <c r="AS128" s="172">
        <f t="shared" si="42"/>
        <v>1</v>
      </c>
      <c r="AT128" s="106" t="str">
        <f t="shared" si="43"/>
        <v>6_1</v>
      </c>
      <c r="AU128" s="107">
        <v>2941</v>
      </c>
      <c r="AV128" s="49"/>
      <c r="AW128" s="106">
        <v>6</v>
      </c>
      <c r="AX128" s="106" t="s">
        <v>715</v>
      </c>
      <c r="AY128" s="172" t="str">
        <f t="shared" si="23"/>
        <v>Start</v>
      </c>
      <c r="AZ128" s="106" t="str">
        <f t="shared" si="24"/>
        <v>6_Start</v>
      </c>
      <c r="BA128" s="107">
        <v>2805</v>
      </c>
      <c r="BB128" s="49"/>
      <c r="BC128" s="106">
        <v>6</v>
      </c>
      <c r="BD128" s="106" t="s">
        <v>715</v>
      </c>
      <c r="BE128" s="106" t="str">
        <f t="shared" si="44"/>
        <v>Start</v>
      </c>
      <c r="BF128" s="106" t="str">
        <f t="shared" si="25"/>
        <v>6_Start</v>
      </c>
      <c r="BG128" s="64">
        <f t="shared" si="26"/>
        <v>2805</v>
      </c>
      <c r="BH128" s="132">
        <f t="shared" si="27"/>
        <v>2805</v>
      </c>
      <c r="BI128" s="42">
        <f t="shared" si="45"/>
        <v>17.98076923076923</v>
      </c>
      <c r="BJ128" s="42"/>
      <c r="BK128" s="42"/>
      <c r="BL128" s="42"/>
      <c r="BM128" s="42"/>
      <c r="BN128" s="42"/>
      <c r="BO128" s="5"/>
      <c r="BP128" s="5"/>
      <c r="BQ128" s="5"/>
      <c r="BR128" s="5"/>
      <c r="BS128" s="5"/>
      <c r="BT128" s="5"/>
      <c r="BU128" s="6"/>
    </row>
    <row r="129" spans="1:73" x14ac:dyDescent="0.25">
      <c r="A129" s="106">
        <v>6</v>
      </c>
      <c r="B129" s="106">
        <v>2</v>
      </c>
      <c r="C129" s="106">
        <f t="shared" si="28"/>
        <v>2</v>
      </c>
      <c r="D129" s="106" t="str">
        <f t="shared" si="29"/>
        <v>6_2</v>
      </c>
      <c r="E129" s="107">
        <v>2403</v>
      </c>
      <c r="F129" s="106"/>
      <c r="G129" s="106">
        <v>6</v>
      </c>
      <c r="H129" s="106">
        <v>2</v>
      </c>
      <c r="I129" s="106">
        <f t="shared" si="30"/>
        <v>2</v>
      </c>
      <c r="J129" s="106" t="str">
        <f t="shared" si="31"/>
        <v>6_2</v>
      </c>
      <c r="K129" s="107">
        <v>2481</v>
      </c>
      <c r="L129" s="5"/>
      <c r="M129" s="106">
        <v>6</v>
      </c>
      <c r="N129" s="106">
        <v>2</v>
      </c>
      <c r="O129" s="106">
        <f t="shared" si="32"/>
        <v>2</v>
      </c>
      <c r="P129" s="106" t="str">
        <f t="shared" si="33"/>
        <v>6_2</v>
      </c>
      <c r="Q129" s="107">
        <v>2543</v>
      </c>
      <c r="R129" s="107"/>
      <c r="S129" s="106">
        <v>6</v>
      </c>
      <c r="T129" s="106">
        <v>2</v>
      </c>
      <c r="U129" s="106">
        <f t="shared" si="34"/>
        <v>2</v>
      </c>
      <c r="V129" s="106" t="str">
        <f t="shared" si="35"/>
        <v>6_2</v>
      </c>
      <c r="W129" s="107">
        <v>2572</v>
      </c>
      <c r="X129" s="107"/>
      <c r="Y129" s="106">
        <v>6</v>
      </c>
      <c r="Z129" s="106">
        <v>2</v>
      </c>
      <c r="AA129" s="106">
        <f t="shared" si="36"/>
        <v>2</v>
      </c>
      <c r="AB129" s="106" t="str">
        <f t="shared" si="37"/>
        <v>6_2</v>
      </c>
      <c r="AC129" s="107">
        <v>2623</v>
      </c>
      <c r="AD129" s="49"/>
      <c r="AE129" s="106">
        <v>6</v>
      </c>
      <c r="AF129" s="106">
        <v>2</v>
      </c>
      <c r="AG129" s="172">
        <f t="shared" si="38"/>
        <v>2</v>
      </c>
      <c r="AH129" s="106" t="str">
        <f t="shared" si="39"/>
        <v>6_2</v>
      </c>
      <c r="AI129" s="107">
        <v>2807</v>
      </c>
      <c r="AJ129" s="49"/>
      <c r="AK129" s="106">
        <v>6</v>
      </c>
      <c r="AL129" s="106">
        <v>2</v>
      </c>
      <c r="AM129" s="172">
        <f t="shared" si="40"/>
        <v>2</v>
      </c>
      <c r="AN129" s="106" t="str">
        <f t="shared" si="41"/>
        <v>6_2</v>
      </c>
      <c r="AO129" s="107">
        <v>2919</v>
      </c>
      <c r="AP129" s="49"/>
      <c r="AQ129" s="106">
        <v>6</v>
      </c>
      <c r="AR129" s="106">
        <v>2</v>
      </c>
      <c r="AS129" s="172">
        <f t="shared" si="42"/>
        <v>2</v>
      </c>
      <c r="AT129" s="106" t="str">
        <f t="shared" si="43"/>
        <v>6_2</v>
      </c>
      <c r="AU129" s="107">
        <v>3036</v>
      </c>
      <c r="AV129" s="49"/>
      <c r="AW129" s="106">
        <v>6</v>
      </c>
      <c r="AX129" s="106">
        <v>0</v>
      </c>
      <c r="AY129" s="172">
        <f t="shared" si="23"/>
        <v>0</v>
      </c>
      <c r="AZ129" s="106" t="str">
        <f t="shared" si="24"/>
        <v>6_0</v>
      </c>
      <c r="BA129" s="107">
        <v>2860</v>
      </c>
      <c r="BB129" s="49"/>
      <c r="BC129" s="106">
        <v>6</v>
      </c>
      <c r="BD129" s="106">
        <v>0</v>
      </c>
      <c r="BE129" s="106">
        <f t="shared" si="44"/>
        <v>0</v>
      </c>
      <c r="BF129" s="106" t="str">
        <f t="shared" si="25"/>
        <v>6_0</v>
      </c>
      <c r="BG129" s="64">
        <f t="shared" si="26"/>
        <v>2860</v>
      </c>
      <c r="BH129" s="132">
        <f t="shared" si="27"/>
        <v>2860</v>
      </c>
      <c r="BI129" s="42">
        <f t="shared" si="45"/>
        <v>18.333333333333332</v>
      </c>
      <c r="BJ129" s="42"/>
      <c r="BK129" s="42"/>
      <c r="BL129" s="42"/>
      <c r="BM129" s="42"/>
      <c r="BN129" s="42"/>
      <c r="BO129" s="5"/>
      <c r="BP129" s="5"/>
      <c r="BQ129" s="5"/>
      <c r="BR129" s="5"/>
      <c r="BS129" s="5"/>
      <c r="BT129" s="5"/>
      <c r="BU129" s="6"/>
    </row>
    <row r="130" spans="1:73" x14ac:dyDescent="0.25">
      <c r="A130" s="106">
        <v>6</v>
      </c>
      <c r="B130" s="106">
        <v>3</v>
      </c>
      <c r="C130" s="106">
        <f t="shared" si="28"/>
        <v>3</v>
      </c>
      <c r="D130" s="106" t="str">
        <f t="shared" si="29"/>
        <v>6_3</v>
      </c>
      <c r="E130" s="107">
        <v>2470</v>
      </c>
      <c r="F130" s="106"/>
      <c r="G130" s="106">
        <v>6</v>
      </c>
      <c r="H130" s="106">
        <v>3</v>
      </c>
      <c r="I130" s="106">
        <f t="shared" si="30"/>
        <v>3</v>
      </c>
      <c r="J130" s="106" t="str">
        <f t="shared" si="31"/>
        <v>6_3</v>
      </c>
      <c r="K130" s="107">
        <v>2550</v>
      </c>
      <c r="L130" s="5"/>
      <c r="M130" s="106">
        <v>6</v>
      </c>
      <c r="N130" s="106">
        <v>3</v>
      </c>
      <c r="O130" s="106">
        <f t="shared" si="32"/>
        <v>3</v>
      </c>
      <c r="P130" s="106" t="str">
        <f t="shared" si="33"/>
        <v>6_3</v>
      </c>
      <c r="Q130" s="107">
        <v>2614</v>
      </c>
      <c r="R130" s="107"/>
      <c r="S130" s="106">
        <v>6</v>
      </c>
      <c r="T130" s="106">
        <v>3</v>
      </c>
      <c r="U130" s="106">
        <f t="shared" si="34"/>
        <v>3</v>
      </c>
      <c r="V130" s="106" t="str">
        <f t="shared" si="35"/>
        <v>6_3</v>
      </c>
      <c r="W130" s="107">
        <v>2644</v>
      </c>
      <c r="X130" s="107"/>
      <c r="Y130" s="106">
        <v>6</v>
      </c>
      <c r="Z130" s="106">
        <v>3</v>
      </c>
      <c r="AA130" s="106">
        <f t="shared" si="36"/>
        <v>3</v>
      </c>
      <c r="AB130" s="106" t="str">
        <f t="shared" si="37"/>
        <v>6_3</v>
      </c>
      <c r="AC130" s="107">
        <v>2697</v>
      </c>
      <c r="AD130" s="49"/>
      <c r="AE130" s="106">
        <v>6</v>
      </c>
      <c r="AF130" s="106">
        <v>3</v>
      </c>
      <c r="AG130" s="172">
        <f t="shared" si="38"/>
        <v>3</v>
      </c>
      <c r="AH130" s="106" t="str">
        <f t="shared" si="39"/>
        <v>6_3</v>
      </c>
      <c r="AI130" s="107">
        <v>2886</v>
      </c>
      <c r="AJ130" s="49"/>
      <c r="AK130" s="106">
        <v>6</v>
      </c>
      <c r="AL130" s="106">
        <v>3</v>
      </c>
      <c r="AM130" s="172">
        <f t="shared" si="40"/>
        <v>3</v>
      </c>
      <c r="AN130" s="106" t="str">
        <f t="shared" si="41"/>
        <v>6_3</v>
      </c>
      <c r="AO130" s="107">
        <v>3001</v>
      </c>
      <c r="AP130" s="49"/>
      <c r="AQ130" s="106">
        <v>6</v>
      </c>
      <c r="AR130" s="106">
        <v>3</v>
      </c>
      <c r="AS130" s="172">
        <f t="shared" si="42"/>
        <v>3</v>
      </c>
      <c r="AT130" s="106" t="str">
        <f t="shared" si="43"/>
        <v>6_3</v>
      </c>
      <c r="AU130" s="107">
        <v>3121</v>
      </c>
      <c r="AV130" s="49"/>
      <c r="AW130" s="106">
        <v>6</v>
      </c>
      <c r="AX130" s="106">
        <v>1</v>
      </c>
      <c r="AY130" s="172">
        <f t="shared" si="23"/>
        <v>1</v>
      </c>
      <c r="AZ130" s="106" t="str">
        <f t="shared" si="24"/>
        <v>6_1</v>
      </c>
      <c r="BA130" s="107">
        <v>2941</v>
      </c>
      <c r="BB130" s="49"/>
      <c r="BC130" s="106">
        <v>6</v>
      </c>
      <c r="BD130" s="106">
        <v>1</v>
      </c>
      <c r="BE130" s="106">
        <f t="shared" si="44"/>
        <v>1</v>
      </c>
      <c r="BF130" s="106" t="str">
        <f t="shared" si="25"/>
        <v>6_1</v>
      </c>
      <c r="BG130" s="64">
        <f t="shared" si="26"/>
        <v>2941</v>
      </c>
      <c r="BH130" s="132">
        <f t="shared" si="27"/>
        <v>2941</v>
      </c>
      <c r="BI130" s="42">
        <f t="shared" si="45"/>
        <v>18.852564102564102</v>
      </c>
      <c r="BJ130" s="42"/>
      <c r="BK130" s="42"/>
      <c r="BL130" s="42"/>
      <c r="BM130" s="42"/>
      <c r="BN130" s="42"/>
      <c r="BO130" s="5"/>
      <c r="BP130" s="5"/>
      <c r="BQ130" s="5"/>
      <c r="BR130" s="5"/>
      <c r="BS130" s="5"/>
      <c r="BT130" s="5"/>
      <c r="BU130" s="6"/>
    </row>
    <row r="131" spans="1:73" x14ac:dyDescent="0.25">
      <c r="A131" s="106">
        <v>6</v>
      </c>
      <c r="B131" s="106">
        <v>4</v>
      </c>
      <c r="C131" s="106">
        <f t="shared" si="28"/>
        <v>4</v>
      </c>
      <c r="D131" s="106" t="str">
        <f t="shared" si="29"/>
        <v>6_4</v>
      </c>
      <c r="E131" s="107">
        <v>2544</v>
      </c>
      <c r="F131" s="106"/>
      <c r="G131" s="106">
        <v>6</v>
      </c>
      <c r="H131" s="106">
        <v>4</v>
      </c>
      <c r="I131" s="106">
        <f t="shared" si="30"/>
        <v>4</v>
      </c>
      <c r="J131" s="106" t="str">
        <f t="shared" si="31"/>
        <v>6_4</v>
      </c>
      <c r="K131" s="107">
        <v>2627</v>
      </c>
      <c r="L131" s="5"/>
      <c r="M131" s="106">
        <v>6</v>
      </c>
      <c r="N131" s="106">
        <v>4</v>
      </c>
      <c r="O131" s="106">
        <f t="shared" si="32"/>
        <v>4</v>
      </c>
      <c r="P131" s="106" t="str">
        <f t="shared" si="33"/>
        <v>6_4</v>
      </c>
      <c r="Q131" s="107">
        <v>2693</v>
      </c>
      <c r="R131" s="107"/>
      <c r="S131" s="106">
        <v>6</v>
      </c>
      <c r="T131" s="106">
        <v>4</v>
      </c>
      <c r="U131" s="106">
        <f t="shared" si="34"/>
        <v>4</v>
      </c>
      <c r="V131" s="106" t="str">
        <f t="shared" si="35"/>
        <v>6_4</v>
      </c>
      <c r="W131" s="107">
        <v>2723</v>
      </c>
      <c r="X131" s="107"/>
      <c r="Y131" s="106">
        <v>6</v>
      </c>
      <c r="Z131" s="106">
        <v>4</v>
      </c>
      <c r="AA131" s="106">
        <f t="shared" si="36"/>
        <v>4</v>
      </c>
      <c r="AB131" s="106" t="str">
        <f t="shared" si="37"/>
        <v>6_4</v>
      </c>
      <c r="AC131" s="107">
        <v>2777</v>
      </c>
      <c r="AD131" s="49"/>
      <c r="AE131" s="106">
        <v>6</v>
      </c>
      <c r="AF131" s="106">
        <v>4</v>
      </c>
      <c r="AG131" s="172">
        <f t="shared" si="38"/>
        <v>4</v>
      </c>
      <c r="AH131" s="106" t="str">
        <f t="shared" si="39"/>
        <v>6_4</v>
      </c>
      <c r="AI131" s="107">
        <v>2971</v>
      </c>
      <c r="AJ131" s="49"/>
      <c r="AK131" s="106">
        <v>6</v>
      </c>
      <c r="AL131" s="106">
        <v>4</v>
      </c>
      <c r="AM131" s="172">
        <f t="shared" si="40"/>
        <v>4</v>
      </c>
      <c r="AN131" s="106" t="str">
        <f t="shared" si="41"/>
        <v>6_4</v>
      </c>
      <c r="AO131" s="107">
        <v>3090</v>
      </c>
      <c r="AP131" s="49"/>
      <c r="AQ131" s="106">
        <v>6</v>
      </c>
      <c r="AR131" s="106">
        <v>4</v>
      </c>
      <c r="AS131" s="172">
        <f t="shared" si="42"/>
        <v>4</v>
      </c>
      <c r="AT131" s="106" t="str">
        <f t="shared" si="43"/>
        <v>6_4</v>
      </c>
      <c r="AU131" s="107">
        <v>3214</v>
      </c>
      <c r="AV131" s="49"/>
      <c r="AW131" s="106">
        <v>6</v>
      </c>
      <c r="AX131" s="106">
        <v>2</v>
      </c>
      <c r="AY131" s="172">
        <f t="shared" si="23"/>
        <v>2</v>
      </c>
      <c r="AZ131" s="106" t="str">
        <f t="shared" si="24"/>
        <v>6_2</v>
      </c>
      <c r="BA131" s="107">
        <v>3036</v>
      </c>
      <c r="BB131" s="49"/>
      <c r="BC131" s="106">
        <v>6</v>
      </c>
      <c r="BD131" s="106">
        <v>2</v>
      </c>
      <c r="BE131" s="106">
        <f t="shared" si="44"/>
        <v>2</v>
      </c>
      <c r="BF131" s="106" t="str">
        <f t="shared" si="25"/>
        <v>6_2</v>
      </c>
      <c r="BG131" s="64">
        <f t="shared" si="26"/>
        <v>3036</v>
      </c>
      <c r="BH131" s="132">
        <f t="shared" si="27"/>
        <v>3036</v>
      </c>
      <c r="BI131" s="42">
        <f t="shared" si="45"/>
        <v>19.46153846153846</v>
      </c>
      <c r="BJ131" s="42"/>
      <c r="BK131" s="42"/>
      <c r="BL131" s="42"/>
      <c r="BM131" s="42"/>
      <c r="BN131" s="42"/>
      <c r="BO131" s="5"/>
      <c r="BP131" s="5"/>
      <c r="BQ131" s="5"/>
      <c r="BR131" s="5"/>
      <c r="BS131" s="5"/>
      <c r="BT131" s="5"/>
      <c r="BU131" s="6"/>
    </row>
    <row r="132" spans="1:73" x14ac:dyDescent="0.25">
      <c r="A132" s="106">
        <v>6</v>
      </c>
      <c r="B132" s="106">
        <v>5</v>
      </c>
      <c r="C132" s="106">
        <f t="shared" si="28"/>
        <v>5</v>
      </c>
      <c r="D132" s="106" t="str">
        <f t="shared" si="29"/>
        <v>6_5</v>
      </c>
      <c r="E132" s="107">
        <v>2609</v>
      </c>
      <c r="F132" s="106"/>
      <c r="G132" s="106">
        <v>6</v>
      </c>
      <c r="H132" s="106">
        <v>5</v>
      </c>
      <c r="I132" s="106">
        <f t="shared" si="30"/>
        <v>5</v>
      </c>
      <c r="J132" s="106" t="str">
        <f t="shared" si="31"/>
        <v>6_5</v>
      </c>
      <c r="K132" s="107">
        <v>2694</v>
      </c>
      <c r="L132" s="5"/>
      <c r="M132" s="106">
        <v>6</v>
      </c>
      <c r="N132" s="106">
        <v>5</v>
      </c>
      <c r="O132" s="106">
        <f t="shared" si="32"/>
        <v>5</v>
      </c>
      <c r="P132" s="106" t="str">
        <f t="shared" si="33"/>
        <v>6_5</v>
      </c>
      <c r="Q132" s="107">
        <v>2761</v>
      </c>
      <c r="R132" s="107"/>
      <c r="S132" s="106">
        <v>6</v>
      </c>
      <c r="T132" s="106">
        <v>5</v>
      </c>
      <c r="U132" s="106">
        <f t="shared" si="34"/>
        <v>5</v>
      </c>
      <c r="V132" s="106" t="str">
        <f t="shared" si="35"/>
        <v>6_5</v>
      </c>
      <c r="W132" s="107">
        <v>2792</v>
      </c>
      <c r="X132" s="107"/>
      <c r="Y132" s="106">
        <v>6</v>
      </c>
      <c r="Z132" s="106">
        <v>5</v>
      </c>
      <c r="AA132" s="106">
        <f t="shared" si="36"/>
        <v>5</v>
      </c>
      <c r="AB132" s="106" t="str">
        <f t="shared" si="37"/>
        <v>6_5</v>
      </c>
      <c r="AC132" s="107">
        <v>2848</v>
      </c>
      <c r="AD132" s="49"/>
      <c r="AE132" s="106">
        <v>6</v>
      </c>
      <c r="AF132" s="106">
        <v>5</v>
      </c>
      <c r="AG132" s="172">
        <f t="shared" si="38"/>
        <v>5</v>
      </c>
      <c r="AH132" s="106" t="str">
        <f t="shared" si="39"/>
        <v>6_5</v>
      </c>
      <c r="AI132" s="107">
        <v>3047</v>
      </c>
      <c r="AJ132" s="49"/>
      <c r="AK132" s="106">
        <v>6</v>
      </c>
      <c r="AL132" s="106">
        <v>5</v>
      </c>
      <c r="AM132" s="172">
        <f t="shared" si="40"/>
        <v>5</v>
      </c>
      <c r="AN132" s="106" t="str">
        <f t="shared" si="41"/>
        <v>6_5</v>
      </c>
      <c r="AO132" s="107">
        <v>3169</v>
      </c>
      <c r="AP132" s="49"/>
      <c r="AQ132" s="106">
        <v>6</v>
      </c>
      <c r="AR132" s="106">
        <v>5</v>
      </c>
      <c r="AS132" s="172">
        <f t="shared" si="42"/>
        <v>5</v>
      </c>
      <c r="AT132" s="106" t="str">
        <f t="shared" si="43"/>
        <v>6_5</v>
      </c>
      <c r="AU132" s="107">
        <v>3296</v>
      </c>
      <c r="AV132" s="49"/>
      <c r="AW132" s="106">
        <v>6</v>
      </c>
      <c r="AX132" s="106">
        <v>3</v>
      </c>
      <c r="AY132" s="172">
        <f t="shared" si="23"/>
        <v>3</v>
      </c>
      <c r="AZ132" s="106" t="str">
        <f t="shared" si="24"/>
        <v>6_3</v>
      </c>
      <c r="BA132" s="107">
        <v>3121</v>
      </c>
      <c r="BB132" s="49"/>
      <c r="BC132" s="106">
        <v>6</v>
      </c>
      <c r="BD132" s="106">
        <v>3</v>
      </c>
      <c r="BE132" s="106">
        <f t="shared" si="44"/>
        <v>3</v>
      </c>
      <c r="BF132" s="106" t="str">
        <f t="shared" si="25"/>
        <v>6_3</v>
      </c>
      <c r="BG132" s="64">
        <f t="shared" si="26"/>
        <v>3121</v>
      </c>
      <c r="BH132" s="132">
        <f t="shared" si="27"/>
        <v>3121</v>
      </c>
      <c r="BI132" s="42">
        <f t="shared" si="45"/>
        <v>20.006410256410255</v>
      </c>
      <c r="BJ132" s="42"/>
      <c r="BK132" s="42"/>
      <c r="BL132" s="42"/>
      <c r="BM132" s="42"/>
      <c r="BN132" s="42"/>
      <c r="BO132" s="5"/>
      <c r="BP132" s="5"/>
      <c r="BQ132" s="5"/>
      <c r="BR132" s="5"/>
      <c r="BS132" s="5"/>
      <c r="BT132" s="5"/>
      <c r="BU132" s="6"/>
    </row>
    <row r="133" spans="1:73" x14ac:dyDescent="0.25">
      <c r="A133" s="106">
        <v>6</v>
      </c>
      <c r="B133" s="106">
        <v>6</v>
      </c>
      <c r="C133" s="106">
        <f t="shared" si="28"/>
        <v>6</v>
      </c>
      <c r="D133" s="106" t="str">
        <f t="shared" si="29"/>
        <v>6_6</v>
      </c>
      <c r="E133" s="107">
        <v>2676</v>
      </c>
      <c r="F133" s="106"/>
      <c r="G133" s="106">
        <v>6</v>
      </c>
      <c r="H133" s="106">
        <v>6</v>
      </c>
      <c r="I133" s="106">
        <f t="shared" si="30"/>
        <v>6</v>
      </c>
      <c r="J133" s="106" t="str">
        <f t="shared" si="31"/>
        <v>6_6</v>
      </c>
      <c r="K133" s="107">
        <v>2763</v>
      </c>
      <c r="L133" s="5"/>
      <c r="M133" s="106">
        <v>6</v>
      </c>
      <c r="N133" s="106">
        <v>6</v>
      </c>
      <c r="O133" s="106">
        <f t="shared" si="32"/>
        <v>6</v>
      </c>
      <c r="P133" s="106" t="str">
        <f t="shared" si="33"/>
        <v>6_6</v>
      </c>
      <c r="Q133" s="107">
        <v>2832</v>
      </c>
      <c r="R133" s="107"/>
      <c r="S133" s="106">
        <v>6</v>
      </c>
      <c r="T133" s="106">
        <v>6</v>
      </c>
      <c r="U133" s="106">
        <f t="shared" si="34"/>
        <v>6</v>
      </c>
      <c r="V133" s="106" t="str">
        <f t="shared" si="35"/>
        <v>6_6</v>
      </c>
      <c r="W133" s="107">
        <v>2864</v>
      </c>
      <c r="X133" s="107"/>
      <c r="Y133" s="106">
        <v>6</v>
      </c>
      <c r="Z133" s="106">
        <v>6</v>
      </c>
      <c r="AA133" s="106">
        <f t="shared" si="36"/>
        <v>6</v>
      </c>
      <c r="AB133" s="106" t="str">
        <f t="shared" si="37"/>
        <v>6_6</v>
      </c>
      <c r="AC133" s="107">
        <v>2921</v>
      </c>
      <c r="AD133" s="49"/>
      <c r="AE133" s="106">
        <v>6</v>
      </c>
      <c r="AF133" s="106">
        <v>6</v>
      </c>
      <c r="AG133" s="172">
        <f t="shared" si="38"/>
        <v>6</v>
      </c>
      <c r="AH133" s="106" t="str">
        <f t="shared" si="39"/>
        <v>6_6</v>
      </c>
      <c r="AI133" s="107">
        <v>3125</v>
      </c>
      <c r="AJ133" s="49"/>
      <c r="AK133" s="106">
        <v>6</v>
      </c>
      <c r="AL133" s="106">
        <v>6</v>
      </c>
      <c r="AM133" s="172">
        <f t="shared" si="40"/>
        <v>6</v>
      </c>
      <c r="AN133" s="106" t="str">
        <f t="shared" si="41"/>
        <v>6_6</v>
      </c>
      <c r="AO133" s="107">
        <v>3250</v>
      </c>
      <c r="AP133" s="49"/>
      <c r="AQ133" s="106">
        <v>6</v>
      </c>
      <c r="AR133" s="106">
        <v>6</v>
      </c>
      <c r="AS133" s="172">
        <f t="shared" si="42"/>
        <v>6</v>
      </c>
      <c r="AT133" s="106" t="str">
        <f t="shared" si="43"/>
        <v>6_6</v>
      </c>
      <c r="AU133" s="107">
        <v>3380</v>
      </c>
      <c r="AV133" s="49"/>
      <c r="AW133" s="106">
        <v>6</v>
      </c>
      <c r="AX133" s="106">
        <v>4</v>
      </c>
      <c r="AY133" s="172">
        <f t="shared" si="23"/>
        <v>4</v>
      </c>
      <c r="AZ133" s="106" t="str">
        <f t="shared" si="24"/>
        <v>6_4</v>
      </c>
      <c r="BA133" s="107">
        <v>3214</v>
      </c>
      <c r="BB133" s="49"/>
      <c r="BC133" s="106">
        <v>6</v>
      </c>
      <c r="BD133" s="106">
        <v>4</v>
      </c>
      <c r="BE133" s="106">
        <f t="shared" si="44"/>
        <v>4</v>
      </c>
      <c r="BF133" s="106" t="str">
        <f t="shared" si="25"/>
        <v>6_4</v>
      </c>
      <c r="BG133" s="64">
        <f t="shared" si="26"/>
        <v>3214</v>
      </c>
      <c r="BH133" s="132">
        <f t="shared" si="27"/>
        <v>3214</v>
      </c>
      <c r="BI133" s="42">
        <f t="shared" si="45"/>
        <v>20.602564102564102</v>
      </c>
      <c r="BJ133" s="42"/>
      <c r="BK133" s="42"/>
      <c r="BL133" s="42"/>
      <c r="BM133" s="42"/>
      <c r="BN133" s="42"/>
      <c r="BO133" s="5"/>
      <c r="BP133" s="5"/>
      <c r="BQ133" s="5"/>
      <c r="BR133" s="5"/>
      <c r="BS133" s="5"/>
      <c r="BT133" s="5"/>
      <c r="BU133" s="6"/>
    </row>
    <row r="134" spans="1:73" x14ac:dyDescent="0.25">
      <c r="A134" s="106">
        <v>6</v>
      </c>
      <c r="B134" s="106">
        <v>7</v>
      </c>
      <c r="C134" s="106">
        <f t="shared" si="28"/>
        <v>7</v>
      </c>
      <c r="D134" s="106" t="str">
        <f t="shared" si="29"/>
        <v>6_7</v>
      </c>
      <c r="E134" s="107">
        <v>2729</v>
      </c>
      <c r="F134" s="106"/>
      <c r="G134" s="106">
        <v>6</v>
      </c>
      <c r="H134" s="106">
        <v>7</v>
      </c>
      <c r="I134" s="106">
        <f t="shared" si="30"/>
        <v>7</v>
      </c>
      <c r="J134" s="106" t="str">
        <f t="shared" si="31"/>
        <v>6_7</v>
      </c>
      <c r="K134" s="107">
        <v>2818</v>
      </c>
      <c r="L134" s="5"/>
      <c r="M134" s="106">
        <v>6</v>
      </c>
      <c r="N134" s="106">
        <v>7</v>
      </c>
      <c r="O134" s="106">
        <f t="shared" si="32"/>
        <v>7</v>
      </c>
      <c r="P134" s="106" t="str">
        <f t="shared" si="33"/>
        <v>6_7</v>
      </c>
      <c r="Q134" s="107">
        <v>2888</v>
      </c>
      <c r="R134" s="107"/>
      <c r="S134" s="106">
        <v>6</v>
      </c>
      <c r="T134" s="106">
        <v>7</v>
      </c>
      <c r="U134" s="106">
        <f t="shared" si="34"/>
        <v>7</v>
      </c>
      <c r="V134" s="106" t="str">
        <f t="shared" si="35"/>
        <v>6_7</v>
      </c>
      <c r="W134" s="107">
        <v>2921</v>
      </c>
      <c r="X134" s="107"/>
      <c r="Y134" s="106">
        <v>6</v>
      </c>
      <c r="Z134" s="106">
        <v>7</v>
      </c>
      <c r="AA134" s="106">
        <f t="shared" si="36"/>
        <v>7</v>
      </c>
      <c r="AB134" s="106" t="str">
        <f t="shared" si="37"/>
        <v>6_7</v>
      </c>
      <c r="AC134" s="107">
        <v>2979</v>
      </c>
      <c r="AD134" s="49"/>
      <c r="AE134" s="106">
        <v>6</v>
      </c>
      <c r="AF134" s="106">
        <v>7</v>
      </c>
      <c r="AG134" s="172">
        <f t="shared" si="38"/>
        <v>7</v>
      </c>
      <c r="AH134" s="106" t="str">
        <f t="shared" si="39"/>
        <v>6_7</v>
      </c>
      <c r="AI134" s="107">
        <v>3188</v>
      </c>
      <c r="AJ134" s="49"/>
      <c r="AK134" s="106">
        <v>6</v>
      </c>
      <c r="AL134" s="106">
        <v>7</v>
      </c>
      <c r="AM134" s="172">
        <f t="shared" si="40"/>
        <v>7</v>
      </c>
      <c r="AN134" s="106" t="str">
        <f t="shared" si="41"/>
        <v>6_7</v>
      </c>
      <c r="AO134" s="107">
        <v>3316</v>
      </c>
      <c r="AP134" s="49"/>
      <c r="AQ134" s="106">
        <v>6</v>
      </c>
      <c r="AR134" s="106">
        <v>7</v>
      </c>
      <c r="AS134" s="172">
        <f t="shared" si="42"/>
        <v>7</v>
      </c>
      <c r="AT134" s="106" t="str">
        <f t="shared" si="43"/>
        <v>6_7</v>
      </c>
      <c r="AU134" s="107">
        <v>3449</v>
      </c>
      <c r="AV134" s="49"/>
      <c r="AW134" s="106">
        <v>6</v>
      </c>
      <c r="AX134" s="106">
        <v>5</v>
      </c>
      <c r="AY134" s="172">
        <f t="shared" si="23"/>
        <v>5</v>
      </c>
      <c r="AZ134" s="106" t="str">
        <f t="shared" si="24"/>
        <v>6_5</v>
      </c>
      <c r="BA134" s="107">
        <v>3296</v>
      </c>
      <c r="BB134" s="49"/>
      <c r="BC134" s="106">
        <v>6</v>
      </c>
      <c r="BD134" s="106">
        <v>5</v>
      </c>
      <c r="BE134" s="106">
        <f t="shared" si="44"/>
        <v>5</v>
      </c>
      <c r="BF134" s="106" t="str">
        <f t="shared" si="25"/>
        <v>6_5</v>
      </c>
      <c r="BG134" s="64">
        <f t="shared" si="26"/>
        <v>3296</v>
      </c>
      <c r="BH134" s="132">
        <f t="shared" si="27"/>
        <v>3296</v>
      </c>
      <c r="BI134" s="42">
        <f t="shared" si="45"/>
        <v>21.128205128205128</v>
      </c>
      <c r="BJ134" s="42"/>
      <c r="BK134" s="42"/>
      <c r="BL134" s="42"/>
      <c r="BM134" s="42"/>
      <c r="BN134" s="42"/>
      <c r="BO134" s="5"/>
      <c r="BP134" s="5"/>
      <c r="BQ134" s="5"/>
      <c r="BR134" s="5"/>
      <c r="BS134" s="5"/>
      <c r="BT134" s="5"/>
      <c r="BU134" s="6"/>
    </row>
    <row r="135" spans="1:73" x14ac:dyDescent="0.25">
      <c r="A135" s="106">
        <v>6</v>
      </c>
      <c r="B135" s="106">
        <v>8</v>
      </c>
      <c r="C135" s="106">
        <f t="shared" si="28"/>
        <v>8</v>
      </c>
      <c r="D135" s="106" t="str">
        <f t="shared" si="29"/>
        <v>6_8</v>
      </c>
      <c r="E135" s="107">
        <v>2789</v>
      </c>
      <c r="F135" s="106"/>
      <c r="G135" s="106">
        <v>6</v>
      </c>
      <c r="H135" s="106">
        <v>8</v>
      </c>
      <c r="I135" s="106">
        <f t="shared" si="30"/>
        <v>8</v>
      </c>
      <c r="J135" s="106" t="str">
        <f t="shared" si="31"/>
        <v>6_8</v>
      </c>
      <c r="K135" s="107">
        <v>2880</v>
      </c>
      <c r="L135" s="5"/>
      <c r="M135" s="106">
        <v>6</v>
      </c>
      <c r="N135" s="106">
        <v>8</v>
      </c>
      <c r="O135" s="106">
        <f t="shared" si="32"/>
        <v>8</v>
      </c>
      <c r="P135" s="106" t="str">
        <f t="shared" si="33"/>
        <v>6_8</v>
      </c>
      <c r="Q135" s="107">
        <v>2952</v>
      </c>
      <c r="R135" s="107"/>
      <c r="S135" s="106">
        <v>6</v>
      </c>
      <c r="T135" s="106">
        <v>8</v>
      </c>
      <c r="U135" s="106">
        <f t="shared" si="34"/>
        <v>8</v>
      </c>
      <c r="V135" s="106" t="str">
        <f t="shared" si="35"/>
        <v>6_8</v>
      </c>
      <c r="W135" s="107">
        <v>2985</v>
      </c>
      <c r="X135" s="107"/>
      <c r="Y135" s="106">
        <v>6</v>
      </c>
      <c r="Z135" s="106">
        <v>8</v>
      </c>
      <c r="AA135" s="106">
        <f t="shared" si="36"/>
        <v>8</v>
      </c>
      <c r="AB135" s="106" t="str">
        <f t="shared" si="37"/>
        <v>6_8</v>
      </c>
      <c r="AC135" s="107">
        <v>3045</v>
      </c>
      <c r="AD135" s="49"/>
      <c r="AE135" s="106">
        <v>6</v>
      </c>
      <c r="AF135" s="106">
        <v>8</v>
      </c>
      <c r="AG135" s="172">
        <f t="shared" si="38"/>
        <v>8</v>
      </c>
      <c r="AH135" s="106" t="str">
        <f t="shared" si="39"/>
        <v>6_8</v>
      </c>
      <c r="AI135" s="107">
        <v>3258</v>
      </c>
      <c r="AJ135" s="49"/>
      <c r="AK135" s="106">
        <v>6</v>
      </c>
      <c r="AL135" s="106">
        <v>8</v>
      </c>
      <c r="AM135" s="172">
        <f t="shared" si="40"/>
        <v>8</v>
      </c>
      <c r="AN135" s="106" t="str">
        <f t="shared" si="41"/>
        <v>6_8</v>
      </c>
      <c r="AO135" s="107">
        <v>3388</v>
      </c>
      <c r="AP135" s="49"/>
      <c r="AQ135" s="106">
        <v>6</v>
      </c>
      <c r="AR135" s="106">
        <v>8</v>
      </c>
      <c r="AS135" s="172">
        <f t="shared" si="42"/>
        <v>8</v>
      </c>
      <c r="AT135" s="106" t="str">
        <f t="shared" si="43"/>
        <v>6_8</v>
      </c>
      <c r="AU135" s="107">
        <v>3524</v>
      </c>
      <c r="AV135" s="49"/>
      <c r="AW135" s="106">
        <v>6</v>
      </c>
      <c r="AX135" s="106">
        <v>6</v>
      </c>
      <c r="AY135" s="172">
        <f t="shared" si="23"/>
        <v>6</v>
      </c>
      <c r="AZ135" s="106" t="str">
        <f t="shared" si="24"/>
        <v>6_6</v>
      </c>
      <c r="BA135" s="107">
        <v>3380</v>
      </c>
      <c r="BB135" s="49"/>
      <c r="BC135" s="106">
        <v>6</v>
      </c>
      <c r="BD135" s="106">
        <v>6</v>
      </c>
      <c r="BE135" s="106">
        <f t="shared" si="44"/>
        <v>6</v>
      </c>
      <c r="BF135" s="106" t="str">
        <f t="shared" si="25"/>
        <v>6_6</v>
      </c>
      <c r="BG135" s="64">
        <f t="shared" si="26"/>
        <v>3380</v>
      </c>
      <c r="BH135" s="132">
        <f t="shared" si="27"/>
        <v>3380</v>
      </c>
      <c r="BI135" s="42">
        <f t="shared" si="45"/>
        <v>21.666666666666668</v>
      </c>
      <c r="BJ135" s="42"/>
      <c r="BK135" s="42"/>
      <c r="BL135" s="42"/>
      <c r="BM135" s="42"/>
      <c r="BN135" s="42"/>
      <c r="BO135" s="5"/>
      <c r="BP135" s="5"/>
      <c r="BQ135" s="5"/>
      <c r="BR135" s="5"/>
      <c r="BS135" s="5"/>
      <c r="BT135" s="5"/>
      <c r="BU135" s="6"/>
    </row>
    <row r="136" spans="1:73" x14ac:dyDescent="0.25">
      <c r="A136" s="106">
        <v>6</v>
      </c>
      <c r="B136" s="106">
        <v>9</v>
      </c>
      <c r="C136" s="106">
        <f t="shared" si="28"/>
        <v>9</v>
      </c>
      <c r="D136" s="106" t="str">
        <f t="shared" si="29"/>
        <v>6_9</v>
      </c>
      <c r="E136" s="107">
        <v>2844</v>
      </c>
      <c r="F136" s="106"/>
      <c r="G136" s="106">
        <v>6</v>
      </c>
      <c r="H136" s="106">
        <v>9</v>
      </c>
      <c r="I136" s="106">
        <f t="shared" si="30"/>
        <v>9</v>
      </c>
      <c r="J136" s="106" t="str">
        <f t="shared" si="31"/>
        <v>6_9</v>
      </c>
      <c r="K136" s="107">
        <v>2936</v>
      </c>
      <c r="L136" s="5"/>
      <c r="M136" s="106">
        <v>6</v>
      </c>
      <c r="N136" s="106">
        <v>9</v>
      </c>
      <c r="O136" s="106">
        <f t="shared" si="32"/>
        <v>9</v>
      </c>
      <c r="P136" s="106" t="str">
        <f t="shared" si="33"/>
        <v>6_9</v>
      </c>
      <c r="Q136" s="107">
        <v>3009</v>
      </c>
      <c r="R136" s="107"/>
      <c r="S136" s="106">
        <v>6</v>
      </c>
      <c r="T136" s="106">
        <v>9</v>
      </c>
      <c r="U136" s="106">
        <f t="shared" si="34"/>
        <v>9</v>
      </c>
      <c r="V136" s="106" t="str">
        <f t="shared" si="35"/>
        <v>6_9</v>
      </c>
      <c r="W136" s="107">
        <v>3043</v>
      </c>
      <c r="X136" s="107"/>
      <c r="Y136" s="106">
        <v>6</v>
      </c>
      <c r="Z136" s="106">
        <v>9</v>
      </c>
      <c r="AA136" s="106">
        <f t="shared" si="36"/>
        <v>9</v>
      </c>
      <c r="AB136" s="106" t="str">
        <f t="shared" si="37"/>
        <v>6_9</v>
      </c>
      <c r="AC136" s="107">
        <v>3104</v>
      </c>
      <c r="AD136" s="49"/>
      <c r="AE136" s="106">
        <v>6</v>
      </c>
      <c r="AF136" s="106">
        <v>9</v>
      </c>
      <c r="AG136" s="172">
        <f t="shared" si="38"/>
        <v>9</v>
      </c>
      <c r="AH136" s="106" t="str">
        <f t="shared" si="39"/>
        <v>6_9</v>
      </c>
      <c r="AI136" s="107">
        <v>3321</v>
      </c>
      <c r="AJ136" s="49"/>
      <c r="AK136" s="106">
        <v>6</v>
      </c>
      <c r="AL136" s="106">
        <v>9</v>
      </c>
      <c r="AM136" s="172">
        <f t="shared" si="40"/>
        <v>9</v>
      </c>
      <c r="AN136" s="106" t="str">
        <f t="shared" si="41"/>
        <v>6_9</v>
      </c>
      <c r="AO136" s="107">
        <v>3454</v>
      </c>
      <c r="AP136" s="49"/>
      <c r="AQ136" s="106">
        <v>6</v>
      </c>
      <c r="AR136" s="106">
        <v>9</v>
      </c>
      <c r="AS136" s="172">
        <f t="shared" si="42"/>
        <v>9</v>
      </c>
      <c r="AT136" s="106" t="str">
        <f t="shared" si="43"/>
        <v>6_9</v>
      </c>
      <c r="AU136" s="107">
        <v>3592</v>
      </c>
      <c r="AV136" s="49"/>
      <c r="AW136" s="106">
        <v>6</v>
      </c>
      <c r="AX136" s="106">
        <v>7</v>
      </c>
      <c r="AY136" s="172">
        <f t="shared" si="23"/>
        <v>7</v>
      </c>
      <c r="AZ136" s="106" t="str">
        <f t="shared" si="24"/>
        <v>6_7</v>
      </c>
      <c r="BA136" s="107">
        <v>3449</v>
      </c>
      <c r="BB136" s="49"/>
      <c r="BC136" s="106">
        <v>6</v>
      </c>
      <c r="BD136" s="106">
        <v>7</v>
      </c>
      <c r="BE136" s="106">
        <f t="shared" si="44"/>
        <v>7</v>
      </c>
      <c r="BF136" s="106" t="str">
        <f t="shared" si="25"/>
        <v>6_7</v>
      </c>
      <c r="BG136" s="64">
        <f t="shared" si="26"/>
        <v>3449</v>
      </c>
      <c r="BH136" s="132">
        <f t="shared" si="27"/>
        <v>3449</v>
      </c>
      <c r="BI136" s="42">
        <f t="shared" si="45"/>
        <v>22.108974358974358</v>
      </c>
      <c r="BJ136" s="42"/>
      <c r="BK136" s="42"/>
      <c r="BL136" s="42"/>
      <c r="BM136" s="42"/>
      <c r="BN136" s="42"/>
      <c r="BO136" s="5"/>
      <c r="BP136" s="5"/>
      <c r="BQ136" s="5"/>
      <c r="BR136" s="5"/>
      <c r="BS136" s="5"/>
      <c r="BT136" s="5"/>
      <c r="BU136" s="6"/>
    </row>
    <row r="137" spans="1:73" x14ac:dyDescent="0.25">
      <c r="A137" s="106">
        <v>6</v>
      </c>
      <c r="B137" s="106">
        <v>10</v>
      </c>
      <c r="C137" s="106">
        <f t="shared" si="28"/>
        <v>10</v>
      </c>
      <c r="D137" s="106" t="str">
        <f t="shared" si="29"/>
        <v>6_10</v>
      </c>
      <c r="E137" s="107">
        <v>2951</v>
      </c>
      <c r="F137" s="106"/>
      <c r="G137" s="106">
        <v>6</v>
      </c>
      <c r="H137" s="106">
        <v>10</v>
      </c>
      <c r="I137" s="106">
        <f t="shared" si="30"/>
        <v>10</v>
      </c>
      <c r="J137" s="106" t="str">
        <f t="shared" si="31"/>
        <v>6_10</v>
      </c>
      <c r="K137" s="107">
        <v>3047</v>
      </c>
      <c r="L137" s="5"/>
      <c r="M137" s="106">
        <v>6</v>
      </c>
      <c r="N137" s="106">
        <v>10</v>
      </c>
      <c r="O137" s="106">
        <f t="shared" si="32"/>
        <v>10</v>
      </c>
      <c r="P137" s="106" t="str">
        <f t="shared" si="33"/>
        <v>6_10</v>
      </c>
      <c r="Q137" s="107">
        <v>3123</v>
      </c>
      <c r="R137" s="107"/>
      <c r="S137" s="106">
        <v>6</v>
      </c>
      <c r="T137" s="106">
        <v>10</v>
      </c>
      <c r="U137" s="106">
        <f t="shared" si="34"/>
        <v>10</v>
      </c>
      <c r="V137" s="106" t="str">
        <f t="shared" si="35"/>
        <v>6_10</v>
      </c>
      <c r="W137" s="107">
        <v>3158</v>
      </c>
      <c r="X137" s="107"/>
      <c r="Y137" s="106">
        <v>6</v>
      </c>
      <c r="Z137" s="106">
        <v>10</v>
      </c>
      <c r="AA137" s="106">
        <f t="shared" si="36"/>
        <v>10</v>
      </c>
      <c r="AB137" s="106" t="str">
        <f t="shared" si="37"/>
        <v>6_10</v>
      </c>
      <c r="AC137" s="107">
        <v>3221</v>
      </c>
      <c r="AD137" s="49"/>
      <c r="AE137" s="106">
        <v>6</v>
      </c>
      <c r="AF137" s="106">
        <v>10</v>
      </c>
      <c r="AG137" s="172">
        <f t="shared" si="38"/>
        <v>10</v>
      </c>
      <c r="AH137" s="106" t="str">
        <f t="shared" si="39"/>
        <v>6_10</v>
      </c>
      <c r="AI137" s="107">
        <v>3446</v>
      </c>
      <c r="AJ137" s="49"/>
      <c r="AK137" s="106">
        <v>6</v>
      </c>
      <c r="AL137" s="106">
        <v>10</v>
      </c>
      <c r="AM137" s="172">
        <f t="shared" si="40"/>
        <v>10</v>
      </c>
      <c r="AN137" s="106" t="str">
        <f t="shared" si="41"/>
        <v>6_10</v>
      </c>
      <c r="AO137" s="107">
        <v>3584</v>
      </c>
      <c r="AP137" s="49"/>
      <c r="AQ137" s="106">
        <v>6</v>
      </c>
      <c r="AR137" s="106">
        <v>10</v>
      </c>
      <c r="AS137" s="172">
        <f t="shared" si="42"/>
        <v>10</v>
      </c>
      <c r="AT137" s="106" t="str">
        <f t="shared" si="43"/>
        <v>6_10</v>
      </c>
      <c r="AU137" s="107">
        <v>3727</v>
      </c>
      <c r="AV137" s="49"/>
      <c r="AW137" s="106">
        <v>6</v>
      </c>
      <c r="AX137" s="106">
        <v>8</v>
      </c>
      <c r="AY137" s="172">
        <f t="shared" si="23"/>
        <v>8</v>
      </c>
      <c r="AZ137" s="106" t="str">
        <f t="shared" si="24"/>
        <v>6_8</v>
      </c>
      <c r="BA137" s="107">
        <v>3524</v>
      </c>
      <c r="BB137" s="49"/>
      <c r="BC137" s="106">
        <v>6</v>
      </c>
      <c r="BD137" s="106">
        <v>8</v>
      </c>
      <c r="BE137" s="106">
        <f t="shared" si="44"/>
        <v>8</v>
      </c>
      <c r="BF137" s="106" t="str">
        <f t="shared" si="25"/>
        <v>6_8</v>
      </c>
      <c r="BG137" s="64">
        <f t="shared" si="26"/>
        <v>3524</v>
      </c>
      <c r="BH137" s="132">
        <f t="shared" si="27"/>
        <v>3524</v>
      </c>
      <c r="BI137" s="42">
        <f t="shared" si="45"/>
        <v>22.589743589743591</v>
      </c>
      <c r="BJ137" s="42"/>
      <c r="BK137" s="42"/>
      <c r="BL137" s="42"/>
      <c r="BM137" s="42"/>
      <c r="BN137" s="42"/>
      <c r="BO137" s="5"/>
      <c r="BP137" s="5"/>
      <c r="BQ137" s="5"/>
      <c r="BR137" s="5"/>
      <c r="BS137" s="5"/>
      <c r="BT137" s="5"/>
      <c r="BU137" s="6"/>
    </row>
    <row r="138" spans="1:73" x14ac:dyDescent="0.25">
      <c r="A138" s="106">
        <v>6</v>
      </c>
      <c r="B138" s="106">
        <v>11</v>
      </c>
      <c r="C138" s="106">
        <f t="shared" si="28"/>
        <v>11</v>
      </c>
      <c r="D138" s="106" t="str">
        <f t="shared" si="29"/>
        <v>6_11</v>
      </c>
      <c r="E138" s="107">
        <v>3021</v>
      </c>
      <c r="F138" s="106"/>
      <c r="G138" s="106">
        <v>6</v>
      </c>
      <c r="H138" s="106">
        <v>11</v>
      </c>
      <c r="I138" s="106">
        <f t="shared" si="30"/>
        <v>11</v>
      </c>
      <c r="J138" s="106" t="str">
        <f t="shared" si="31"/>
        <v>6_11</v>
      </c>
      <c r="K138" s="107">
        <v>3119</v>
      </c>
      <c r="L138" s="5"/>
      <c r="M138" s="106">
        <v>6</v>
      </c>
      <c r="N138" s="106">
        <v>11</v>
      </c>
      <c r="O138" s="106">
        <f t="shared" si="32"/>
        <v>11</v>
      </c>
      <c r="P138" s="106" t="str">
        <f t="shared" si="33"/>
        <v>6_11</v>
      </c>
      <c r="Q138" s="107">
        <v>3197</v>
      </c>
      <c r="R138" s="107"/>
      <c r="S138" s="106">
        <v>6</v>
      </c>
      <c r="T138" s="106">
        <v>11</v>
      </c>
      <c r="U138" s="106">
        <f t="shared" si="34"/>
        <v>11</v>
      </c>
      <c r="V138" s="106" t="str">
        <f t="shared" si="35"/>
        <v>6_11</v>
      </c>
      <c r="W138" s="107">
        <v>3233</v>
      </c>
      <c r="X138" s="107"/>
      <c r="Y138" s="106">
        <v>6</v>
      </c>
      <c r="Z138" s="106">
        <v>11</v>
      </c>
      <c r="AA138" s="106">
        <f t="shared" si="36"/>
        <v>11</v>
      </c>
      <c r="AB138" s="106" t="str">
        <f t="shared" si="37"/>
        <v>6_11</v>
      </c>
      <c r="AC138" s="107">
        <v>3298</v>
      </c>
      <c r="AD138" s="49"/>
      <c r="AE138" s="106">
        <v>6</v>
      </c>
      <c r="AF138" s="106">
        <v>11</v>
      </c>
      <c r="AG138" s="172">
        <f t="shared" si="38"/>
        <v>11</v>
      </c>
      <c r="AH138" s="106" t="str">
        <f t="shared" si="39"/>
        <v>6_11</v>
      </c>
      <c r="AI138" s="107">
        <v>3529</v>
      </c>
      <c r="AJ138" s="49"/>
      <c r="AK138" s="106">
        <v>6</v>
      </c>
      <c r="AL138" s="106">
        <v>11</v>
      </c>
      <c r="AM138" s="172">
        <f t="shared" si="40"/>
        <v>11</v>
      </c>
      <c r="AN138" s="106" t="str">
        <f t="shared" si="41"/>
        <v>6_11</v>
      </c>
      <c r="AO138" s="107">
        <v>3670</v>
      </c>
      <c r="AP138" s="49"/>
      <c r="AQ138" s="106">
        <v>6</v>
      </c>
      <c r="AR138" s="106">
        <v>11</v>
      </c>
      <c r="AS138" s="172">
        <f t="shared" si="42"/>
        <v>11</v>
      </c>
      <c r="AT138" s="106" t="str">
        <f t="shared" si="43"/>
        <v>6_11</v>
      </c>
      <c r="AU138" s="107">
        <v>3817</v>
      </c>
      <c r="AV138" s="49"/>
      <c r="AW138" s="106">
        <v>6</v>
      </c>
      <c r="AX138" s="106">
        <v>9</v>
      </c>
      <c r="AY138" s="172">
        <f t="shared" si="23"/>
        <v>9</v>
      </c>
      <c r="AZ138" s="106" t="str">
        <f t="shared" si="24"/>
        <v>6_9</v>
      </c>
      <c r="BA138" s="107">
        <v>3592</v>
      </c>
      <c r="BB138" s="49"/>
      <c r="BC138" s="106">
        <v>6</v>
      </c>
      <c r="BD138" s="106">
        <v>9</v>
      </c>
      <c r="BE138" s="106">
        <f t="shared" si="44"/>
        <v>9</v>
      </c>
      <c r="BF138" s="106" t="str">
        <f t="shared" si="25"/>
        <v>6_9</v>
      </c>
      <c r="BG138" s="64">
        <f t="shared" si="26"/>
        <v>3592</v>
      </c>
      <c r="BH138" s="132">
        <f t="shared" si="27"/>
        <v>3592</v>
      </c>
      <c r="BI138" s="42">
        <f t="shared" si="45"/>
        <v>23.025641025641026</v>
      </c>
      <c r="BJ138" s="42"/>
      <c r="BK138" s="42"/>
      <c r="BL138" s="42"/>
      <c r="BM138" s="42"/>
      <c r="BN138" s="42"/>
      <c r="BO138" s="5"/>
      <c r="BP138" s="5"/>
      <c r="BQ138" s="5"/>
      <c r="BR138" s="5"/>
      <c r="BS138" s="5"/>
      <c r="BT138" s="5"/>
      <c r="BU138" s="6"/>
    </row>
    <row r="139" spans="1:73" x14ac:dyDescent="0.25">
      <c r="A139" s="106">
        <v>6</v>
      </c>
      <c r="B139" s="106">
        <v>12</v>
      </c>
      <c r="C139" s="106">
        <f t="shared" si="28"/>
        <v>12</v>
      </c>
      <c r="D139" s="106" t="str">
        <f t="shared" si="29"/>
        <v>6_12</v>
      </c>
      <c r="E139" s="107">
        <v>3096</v>
      </c>
      <c r="F139" s="106"/>
      <c r="G139" s="106">
        <v>6</v>
      </c>
      <c r="H139" s="106">
        <v>12</v>
      </c>
      <c r="I139" s="106">
        <f t="shared" si="30"/>
        <v>12</v>
      </c>
      <c r="J139" s="106" t="str">
        <f t="shared" si="31"/>
        <v>6_12</v>
      </c>
      <c r="K139" s="107">
        <v>3197</v>
      </c>
      <c r="L139" s="5"/>
      <c r="M139" s="106">
        <v>6</v>
      </c>
      <c r="N139" s="106">
        <v>12</v>
      </c>
      <c r="O139" s="106">
        <f t="shared" si="32"/>
        <v>12</v>
      </c>
      <c r="P139" s="106" t="str">
        <f t="shared" si="33"/>
        <v>6_12</v>
      </c>
      <c r="Q139" s="107">
        <v>3277</v>
      </c>
      <c r="R139" s="107"/>
      <c r="S139" s="106">
        <v>6</v>
      </c>
      <c r="T139" s="106">
        <v>12</v>
      </c>
      <c r="U139" s="106">
        <f t="shared" si="34"/>
        <v>12</v>
      </c>
      <c r="V139" s="106" t="str">
        <f t="shared" si="35"/>
        <v>6_12</v>
      </c>
      <c r="W139" s="107">
        <v>3314</v>
      </c>
      <c r="X139" s="107"/>
      <c r="Y139" s="106">
        <v>6</v>
      </c>
      <c r="Z139" s="106">
        <v>12</v>
      </c>
      <c r="AA139" s="106">
        <f t="shared" si="36"/>
        <v>12</v>
      </c>
      <c r="AB139" s="106" t="str">
        <f t="shared" si="37"/>
        <v>6_12</v>
      </c>
      <c r="AC139" s="107">
        <v>3380</v>
      </c>
      <c r="AD139" s="49"/>
      <c r="AE139" s="106">
        <v>6</v>
      </c>
      <c r="AF139" s="106">
        <v>12</v>
      </c>
      <c r="AG139" s="172">
        <f t="shared" si="38"/>
        <v>12</v>
      </c>
      <c r="AH139" s="106" t="str">
        <f t="shared" si="39"/>
        <v>6_12</v>
      </c>
      <c r="AI139" s="107">
        <v>3617</v>
      </c>
      <c r="AJ139" s="49"/>
      <c r="AK139" s="106">
        <v>6</v>
      </c>
      <c r="AL139" s="106">
        <v>12</v>
      </c>
      <c r="AM139" s="172">
        <f t="shared" si="40"/>
        <v>12</v>
      </c>
      <c r="AN139" s="106" t="str">
        <f t="shared" si="41"/>
        <v>6_12</v>
      </c>
      <c r="AO139" s="107">
        <v>3762</v>
      </c>
      <c r="AP139" s="49"/>
      <c r="AQ139" s="106">
        <v>6</v>
      </c>
      <c r="AR139" s="106">
        <v>12</v>
      </c>
      <c r="AS139" s="172">
        <f t="shared" si="42"/>
        <v>12</v>
      </c>
      <c r="AT139" s="106" t="str">
        <f t="shared" si="43"/>
        <v>6_12</v>
      </c>
      <c r="AU139" s="107">
        <v>3912</v>
      </c>
      <c r="AV139" s="49"/>
      <c r="AW139" s="106">
        <v>6</v>
      </c>
      <c r="AX139" s="106">
        <v>10</v>
      </c>
      <c r="AY139" s="172">
        <f t="shared" si="23"/>
        <v>10</v>
      </c>
      <c r="AZ139" s="106" t="str">
        <f t="shared" si="24"/>
        <v>6_10</v>
      </c>
      <c r="BA139" s="107">
        <v>3727</v>
      </c>
      <c r="BB139" s="49"/>
      <c r="BC139" s="106">
        <v>6</v>
      </c>
      <c r="BD139" s="106">
        <v>10</v>
      </c>
      <c r="BE139" s="106">
        <f t="shared" si="44"/>
        <v>10</v>
      </c>
      <c r="BF139" s="106" t="str">
        <f t="shared" si="25"/>
        <v>6_10</v>
      </c>
      <c r="BG139" s="64">
        <f t="shared" si="26"/>
        <v>3727</v>
      </c>
      <c r="BH139" s="132">
        <f t="shared" si="27"/>
        <v>3727</v>
      </c>
      <c r="BI139" s="42">
        <f t="shared" si="45"/>
        <v>23.891025641025642</v>
      </c>
      <c r="BJ139" s="42"/>
      <c r="BK139" s="42"/>
      <c r="BL139" s="42"/>
      <c r="BM139" s="42"/>
      <c r="BN139" s="42"/>
      <c r="BO139" s="5"/>
      <c r="BP139" s="5"/>
      <c r="BQ139" s="5"/>
      <c r="BR139" s="5"/>
      <c r="BS139" s="5"/>
      <c r="BT139" s="5"/>
      <c r="BU139" s="6"/>
    </row>
    <row r="140" spans="1:73" x14ac:dyDescent="0.25">
      <c r="A140" s="106">
        <v>6</v>
      </c>
      <c r="B140" s="106">
        <v>13</v>
      </c>
      <c r="C140" s="106">
        <f t="shared" si="28"/>
        <v>13</v>
      </c>
      <c r="D140" s="106" t="str">
        <f t="shared" si="29"/>
        <v>6_13</v>
      </c>
      <c r="E140" s="107">
        <v>3176</v>
      </c>
      <c r="F140" s="106"/>
      <c r="G140" s="106">
        <v>6</v>
      </c>
      <c r="H140" s="106">
        <v>13</v>
      </c>
      <c r="I140" s="106">
        <f t="shared" si="30"/>
        <v>13</v>
      </c>
      <c r="J140" s="106" t="str">
        <f t="shared" si="31"/>
        <v>6_13</v>
      </c>
      <c r="K140" s="107">
        <v>3279</v>
      </c>
      <c r="L140" s="5"/>
      <c r="M140" s="106">
        <v>6</v>
      </c>
      <c r="N140" s="106">
        <v>13</v>
      </c>
      <c r="O140" s="106">
        <f t="shared" si="32"/>
        <v>13</v>
      </c>
      <c r="P140" s="106" t="str">
        <f t="shared" si="33"/>
        <v>6_13</v>
      </c>
      <c r="Q140" s="107">
        <v>3361</v>
      </c>
      <c r="R140" s="107"/>
      <c r="S140" s="106">
        <v>6</v>
      </c>
      <c r="T140" s="106">
        <v>13</v>
      </c>
      <c r="U140" s="106">
        <f t="shared" si="34"/>
        <v>13</v>
      </c>
      <c r="V140" s="106" t="str">
        <f t="shared" si="35"/>
        <v>6_13</v>
      </c>
      <c r="W140" s="107">
        <v>3399</v>
      </c>
      <c r="X140" s="107"/>
      <c r="Y140" s="106">
        <v>6</v>
      </c>
      <c r="Z140" s="106">
        <v>13</v>
      </c>
      <c r="AA140" s="106">
        <f t="shared" si="36"/>
        <v>13</v>
      </c>
      <c r="AB140" s="106" t="str">
        <f t="shared" si="37"/>
        <v>6_13</v>
      </c>
      <c r="AC140" s="107">
        <v>3467</v>
      </c>
      <c r="AD140" s="49"/>
      <c r="AE140" s="106">
        <v>6</v>
      </c>
      <c r="AF140" s="106">
        <v>13</v>
      </c>
      <c r="AG140" s="172">
        <f t="shared" si="38"/>
        <v>13</v>
      </c>
      <c r="AH140" s="106" t="str">
        <f t="shared" si="39"/>
        <v>6_13</v>
      </c>
      <c r="AI140" s="107">
        <v>3710</v>
      </c>
      <c r="AJ140" s="49"/>
      <c r="AK140" s="106">
        <v>6</v>
      </c>
      <c r="AL140" s="106">
        <v>13</v>
      </c>
      <c r="AM140" s="172">
        <f t="shared" si="40"/>
        <v>13</v>
      </c>
      <c r="AN140" s="106" t="str">
        <f t="shared" si="41"/>
        <v>6_13</v>
      </c>
      <c r="AO140" s="107">
        <v>3858</v>
      </c>
      <c r="AP140" s="49"/>
      <c r="AQ140" s="106">
        <v>6</v>
      </c>
      <c r="AR140" s="106">
        <v>13</v>
      </c>
      <c r="AS140" s="172">
        <f t="shared" si="42"/>
        <v>13</v>
      </c>
      <c r="AT140" s="106" t="str">
        <f t="shared" si="43"/>
        <v>6_13</v>
      </c>
      <c r="AU140" s="107">
        <v>4011.9999999999995</v>
      </c>
      <c r="AV140" s="49"/>
      <c r="AW140" s="106">
        <v>6</v>
      </c>
      <c r="AX140" s="106">
        <v>11</v>
      </c>
      <c r="AY140" s="172">
        <f t="shared" si="23"/>
        <v>11</v>
      </c>
      <c r="AZ140" s="106" t="str">
        <f t="shared" si="24"/>
        <v>6_11</v>
      </c>
      <c r="BA140" s="107">
        <v>3817</v>
      </c>
      <c r="BB140" s="49"/>
      <c r="BC140" s="106">
        <v>6</v>
      </c>
      <c r="BD140" s="106">
        <v>11</v>
      </c>
      <c r="BE140" s="106">
        <f t="shared" si="44"/>
        <v>11</v>
      </c>
      <c r="BF140" s="106" t="str">
        <f t="shared" si="25"/>
        <v>6_11</v>
      </c>
      <c r="BG140" s="64">
        <f t="shared" si="26"/>
        <v>3817</v>
      </c>
      <c r="BH140" s="132">
        <f t="shared" si="27"/>
        <v>3817</v>
      </c>
      <c r="BI140" s="42">
        <f t="shared" si="45"/>
        <v>24.467948717948719</v>
      </c>
      <c r="BJ140" s="42"/>
      <c r="BK140" s="42"/>
      <c r="BL140" s="42"/>
      <c r="BM140" s="42"/>
      <c r="BN140" s="42"/>
      <c r="BO140" s="5"/>
      <c r="BP140" s="5"/>
      <c r="BQ140" s="5"/>
      <c r="BR140" s="5"/>
      <c r="BS140" s="5"/>
      <c r="BT140" s="5"/>
      <c r="BU140" s="6"/>
    </row>
    <row r="141" spans="1:73" x14ac:dyDescent="0.25">
      <c r="A141" s="106">
        <v>6</v>
      </c>
      <c r="B141" s="106" t="s">
        <v>717</v>
      </c>
      <c r="C141" s="106" t="str">
        <f t="shared" si="28"/>
        <v>u1</v>
      </c>
      <c r="D141" s="106" t="str">
        <f t="shared" si="29"/>
        <v>6_u1</v>
      </c>
      <c r="E141" s="107">
        <v>3242</v>
      </c>
      <c r="F141" s="106"/>
      <c r="G141" s="106">
        <v>6</v>
      </c>
      <c r="H141" s="106" t="s">
        <v>717</v>
      </c>
      <c r="I141" s="106" t="str">
        <f t="shared" si="30"/>
        <v>u1</v>
      </c>
      <c r="J141" s="106" t="str">
        <f t="shared" si="31"/>
        <v>6_u1</v>
      </c>
      <c r="K141" s="107">
        <v>3347</v>
      </c>
      <c r="L141" s="5"/>
      <c r="M141" s="106">
        <v>6</v>
      </c>
      <c r="N141" s="106" t="s">
        <v>717</v>
      </c>
      <c r="O141" s="106" t="str">
        <f t="shared" si="32"/>
        <v>u1</v>
      </c>
      <c r="P141" s="106" t="str">
        <f t="shared" si="33"/>
        <v>6_u1</v>
      </c>
      <c r="Q141" s="107">
        <v>3431</v>
      </c>
      <c r="R141" s="107"/>
      <c r="S141" s="106">
        <v>6</v>
      </c>
      <c r="T141" s="106" t="s">
        <v>717</v>
      </c>
      <c r="U141" s="106" t="str">
        <f t="shared" si="34"/>
        <v>u1</v>
      </c>
      <c r="V141" s="106" t="str">
        <f t="shared" si="35"/>
        <v>6_u1</v>
      </c>
      <c r="W141" s="107">
        <v>3470</v>
      </c>
      <c r="X141" s="107"/>
      <c r="Y141" s="106">
        <v>6</v>
      </c>
      <c r="Z141" s="106" t="s">
        <v>717</v>
      </c>
      <c r="AA141" s="106" t="str">
        <f t="shared" si="36"/>
        <v>u1</v>
      </c>
      <c r="AB141" s="106" t="str">
        <f t="shared" si="37"/>
        <v>6_u1</v>
      </c>
      <c r="AC141" s="107">
        <v>3539</v>
      </c>
      <c r="AD141" s="49"/>
      <c r="AE141" s="106">
        <v>6</v>
      </c>
      <c r="AF141" s="106" t="s">
        <v>717</v>
      </c>
      <c r="AG141" s="172" t="str">
        <f t="shared" si="38"/>
        <v>u1</v>
      </c>
      <c r="AH141" s="106" t="str">
        <f t="shared" si="39"/>
        <v>6_u1</v>
      </c>
      <c r="AI141" s="107">
        <v>3787</v>
      </c>
      <c r="AJ141" s="49"/>
      <c r="AK141" s="106">
        <v>6</v>
      </c>
      <c r="AL141" s="106" t="s">
        <v>717</v>
      </c>
      <c r="AM141" s="172" t="str">
        <f t="shared" si="40"/>
        <v>u1</v>
      </c>
      <c r="AN141" s="106" t="str">
        <f t="shared" si="41"/>
        <v>6_u1</v>
      </c>
      <c r="AO141" s="107">
        <v>3938</v>
      </c>
      <c r="AP141" s="49"/>
      <c r="AQ141" s="106">
        <v>6</v>
      </c>
      <c r="AR141" s="106" t="s">
        <v>717</v>
      </c>
      <c r="AS141" s="172" t="str">
        <f t="shared" si="42"/>
        <v>u1</v>
      </c>
      <c r="AT141" s="106" t="str">
        <f t="shared" si="43"/>
        <v>6_u1</v>
      </c>
      <c r="AU141" s="107">
        <v>4096</v>
      </c>
      <c r="AV141" s="49"/>
      <c r="AW141" s="106">
        <v>6</v>
      </c>
      <c r="AX141" s="106">
        <v>12</v>
      </c>
      <c r="AY141" s="172">
        <f t="shared" si="23"/>
        <v>12</v>
      </c>
      <c r="AZ141" s="106" t="str">
        <f t="shared" si="24"/>
        <v>6_12</v>
      </c>
      <c r="BA141" s="107">
        <v>3912</v>
      </c>
      <c r="BB141" s="49"/>
      <c r="BC141" s="106">
        <v>6</v>
      </c>
      <c r="BD141" s="106">
        <v>12</v>
      </c>
      <c r="BE141" s="106">
        <f t="shared" si="44"/>
        <v>12</v>
      </c>
      <c r="BF141" s="106" t="str">
        <f t="shared" si="25"/>
        <v>6_12</v>
      </c>
      <c r="BG141" s="64">
        <f t="shared" si="26"/>
        <v>3912</v>
      </c>
      <c r="BH141" s="132">
        <f t="shared" si="27"/>
        <v>3912</v>
      </c>
      <c r="BI141" s="42">
        <f t="shared" si="45"/>
        <v>25.076923076923077</v>
      </c>
      <c r="BJ141" s="42"/>
      <c r="BK141" s="42"/>
      <c r="BL141" s="42"/>
      <c r="BM141" s="42"/>
      <c r="BN141" s="42"/>
      <c r="BO141" s="5"/>
      <c r="BP141" s="5"/>
      <c r="BQ141" s="5"/>
      <c r="BR141" s="5"/>
      <c r="BS141" s="5"/>
      <c r="BT141" s="5"/>
      <c r="BU141" s="6"/>
    </row>
    <row r="142" spans="1:73" x14ac:dyDescent="0.25">
      <c r="A142" s="106">
        <v>6</v>
      </c>
      <c r="B142" s="106" t="s">
        <v>718</v>
      </c>
      <c r="C142" s="106" t="str">
        <f t="shared" si="28"/>
        <v>u2</v>
      </c>
      <c r="D142" s="106" t="str">
        <f t="shared" si="29"/>
        <v>6_u2</v>
      </c>
      <c r="E142" s="107">
        <v>3314</v>
      </c>
      <c r="F142" s="106"/>
      <c r="G142" s="106">
        <v>6</v>
      </c>
      <c r="H142" s="106" t="s">
        <v>718</v>
      </c>
      <c r="I142" s="106" t="str">
        <f t="shared" si="30"/>
        <v>u2</v>
      </c>
      <c r="J142" s="106" t="str">
        <f t="shared" si="31"/>
        <v>6_u2</v>
      </c>
      <c r="K142" s="107">
        <v>3422</v>
      </c>
      <c r="L142" s="5"/>
      <c r="M142" s="106">
        <v>6</v>
      </c>
      <c r="N142" s="106" t="s">
        <v>718</v>
      </c>
      <c r="O142" s="106" t="str">
        <f t="shared" si="32"/>
        <v>u2</v>
      </c>
      <c r="P142" s="106" t="str">
        <f t="shared" si="33"/>
        <v>6_u2</v>
      </c>
      <c r="Q142" s="107">
        <v>3508</v>
      </c>
      <c r="R142" s="107"/>
      <c r="S142" s="106">
        <v>6</v>
      </c>
      <c r="T142" s="106" t="s">
        <v>718</v>
      </c>
      <c r="U142" s="106" t="str">
        <f t="shared" si="34"/>
        <v>u2</v>
      </c>
      <c r="V142" s="106" t="str">
        <f t="shared" si="35"/>
        <v>6_u2</v>
      </c>
      <c r="W142" s="107">
        <v>3548</v>
      </c>
      <c r="X142" s="107"/>
      <c r="Y142" s="106">
        <v>6</v>
      </c>
      <c r="Z142" s="106" t="s">
        <v>718</v>
      </c>
      <c r="AA142" s="106" t="str">
        <f t="shared" si="36"/>
        <v>u2</v>
      </c>
      <c r="AB142" s="106" t="str">
        <f t="shared" si="37"/>
        <v>6_u2</v>
      </c>
      <c r="AC142" s="107">
        <v>3619</v>
      </c>
      <c r="AD142" s="49"/>
      <c r="AE142" s="106">
        <v>6</v>
      </c>
      <c r="AF142" s="106" t="s">
        <v>718</v>
      </c>
      <c r="AG142" s="172" t="str">
        <f t="shared" si="38"/>
        <v>u2</v>
      </c>
      <c r="AH142" s="106" t="str">
        <f t="shared" si="39"/>
        <v>6_u2</v>
      </c>
      <c r="AI142" s="107">
        <v>3872</v>
      </c>
      <c r="AJ142" s="49"/>
      <c r="AK142" s="106">
        <v>6</v>
      </c>
      <c r="AL142" s="106" t="s">
        <v>718</v>
      </c>
      <c r="AM142" s="172" t="str">
        <f t="shared" si="40"/>
        <v>u2</v>
      </c>
      <c r="AN142" s="106" t="str">
        <f t="shared" si="41"/>
        <v>6_u2</v>
      </c>
      <c r="AO142" s="107">
        <v>4027</v>
      </c>
      <c r="AP142" s="49"/>
      <c r="AQ142" s="106">
        <v>6</v>
      </c>
      <c r="AR142" s="106" t="s">
        <v>718</v>
      </c>
      <c r="AS142" s="172" t="str">
        <f t="shared" si="42"/>
        <v>u2</v>
      </c>
      <c r="AT142" s="106" t="str">
        <f t="shared" si="43"/>
        <v>6_u2</v>
      </c>
      <c r="AU142" s="107">
        <v>4188</v>
      </c>
      <c r="AV142" s="49"/>
      <c r="AW142" s="106">
        <v>6</v>
      </c>
      <c r="AX142" s="106">
        <v>13</v>
      </c>
      <c r="AY142" s="172">
        <f t="shared" si="23"/>
        <v>13</v>
      </c>
      <c r="AZ142" s="106" t="str">
        <f t="shared" si="24"/>
        <v>6_13</v>
      </c>
      <c r="BA142" s="107">
        <v>4012</v>
      </c>
      <c r="BB142" s="49"/>
      <c r="BC142" s="106">
        <v>6</v>
      </c>
      <c r="BD142" s="106">
        <v>13</v>
      </c>
      <c r="BE142" s="106">
        <f t="shared" si="44"/>
        <v>13</v>
      </c>
      <c r="BF142" s="106" t="str">
        <f t="shared" si="25"/>
        <v>6_13</v>
      </c>
      <c r="BG142" s="64">
        <f t="shared" si="26"/>
        <v>4012</v>
      </c>
      <c r="BH142" s="132">
        <f t="shared" si="27"/>
        <v>4012</v>
      </c>
      <c r="BI142" s="42">
        <f t="shared" si="45"/>
        <v>25.717948717948719</v>
      </c>
      <c r="BJ142" s="42"/>
      <c r="BK142" s="42"/>
      <c r="BL142" s="42"/>
      <c r="BM142" s="42"/>
      <c r="BN142" s="42"/>
      <c r="BO142" s="5"/>
      <c r="BP142" s="5"/>
      <c r="BQ142" s="5"/>
      <c r="BR142" s="5"/>
      <c r="BS142" s="5"/>
      <c r="BT142" s="5"/>
      <c r="BU142" s="6"/>
    </row>
    <row r="143" spans="1:73" x14ac:dyDescent="0.25">
      <c r="A143" s="106">
        <v>6</v>
      </c>
      <c r="B143" s="106" t="s">
        <v>719</v>
      </c>
      <c r="C143" s="106" t="str">
        <f t="shared" si="28"/>
        <v>a</v>
      </c>
      <c r="D143" s="106" t="str">
        <f t="shared" si="29"/>
        <v>6_a</v>
      </c>
      <c r="E143" s="107">
        <v>3242</v>
      </c>
      <c r="F143" s="106"/>
      <c r="G143" s="106">
        <v>6</v>
      </c>
      <c r="H143" s="106" t="s">
        <v>719</v>
      </c>
      <c r="I143" s="106" t="str">
        <f t="shared" si="30"/>
        <v>a</v>
      </c>
      <c r="J143" s="106" t="str">
        <f t="shared" si="31"/>
        <v>6_a</v>
      </c>
      <c r="K143" s="107">
        <v>3347</v>
      </c>
      <c r="L143" s="5"/>
      <c r="M143" s="106">
        <v>6</v>
      </c>
      <c r="N143" s="106" t="s">
        <v>719</v>
      </c>
      <c r="O143" s="106" t="str">
        <f t="shared" si="32"/>
        <v>a</v>
      </c>
      <c r="P143" s="106" t="str">
        <f t="shared" si="33"/>
        <v>6_a</v>
      </c>
      <c r="Q143" s="107">
        <v>3431</v>
      </c>
      <c r="R143" s="107"/>
      <c r="S143" s="106">
        <v>6</v>
      </c>
      <c r="T143" s="106" t="s">
        <v>719</v>
      </c>
      <c r="U143" s="106" t="str">
        <f t="shared" si="34"/>
        <v>a</v>
      </c>
      <c r="V143" s="106" t="str">
        <f t="shared" si="35"/>
        <v>6_a</v>
      </c>
      <c r="W143" s="107">
        <v>3470</v>
      </c>
      <c r="X143" s="107"/>
      <c r="Y143" s="106">
        <v>6</v>
      </c>
      <c r="Z143" s="106" t="s">
        <v>719</v>
      </c>
      <c r="AA143" s="106" t="str">
        <f t="shared" si="36"/>
        <v>a</v>
      </c>
      <c r="AB143" s="106" t="str">
        <f t="shared" si="37"/>
        <v>6_a</v>
      </c>
      <c r="AC143" s="107">
        <v>3539</v>
      </c>
      <c r="AD143" s="49"/>
      <c r="AE143" s="106">
        <v>6</v>
      </c>
      <c r="AF143" s="106" t="s">
        <v>719</v>
      </c>
      <c r="AG143" s="172" t="str">
        <f t="shared" si="38"/>
        <v>a</v>
      </c>
      <c r="AH143" s="106" t="str">
        <f t="shared" si="39"/>
        <v>6_a</v>
      </c>
      <c r="AI143" s="107">
        <v>3787</v>
      </c>
      <c r="AJ143" s="49"/>
      <c r="AK143" s="106">
        <v>6</v>
      </c>
      <c r="AL143" s="106" t="s">
        <v>719</v>
      </c>
      <c r="AM143" s="172" t="str">
        <f t="shared" si="40"/>
        <v>a</v>
      </c>
      <c r="AN143" s="106" t="str">
        <f t="shared" si="41"/>
        <v>6_a</v>
      </c>
      <c r="AO143" s="107">
        <v>3938</v>
      </c>
      <c r="AP143" s="49"/>
      <c r="AQ143" s="106">
        <v>6</v>
      </c>
      <c r="AR143" s="106" t="s">
        <v>719</v>
      </c>
      <c r="AS143" s="172" t="str">
        <f t="shared" si="42"/>
        <v>a</v>
      </c>
      <c r="AT143" s="106" t="str">
        <f t="shared" si="43"/>
        <v>6_a</v>
      </c>
      <c r="AU143" s="107">
        <v>4096</v>
      </c>
      <c r="AV143" s="49"/>
      <c r="AW143" s="106">
        <v>6</v>
      </c>
      <c r="AX143" s="106">
        <v>14</v>
      </c>
      <c r="AY143" s="172">
        <f t="shared" si="23"/>
        <v>14</v>
      </c>
      <c r="AZ143" s="106" t="str">
        <f t="shared" si="24"/>
        <v>6_14</v>
      </c>
      <c r="BA143" s="107">
        <v>4096</v>
      </c>
      <c r="BB143" s="47"/>
      <c r="BC143" s="106">
        <v>6</v>
      </c>
      <c r="BD143" s="106">
        <v>14</v>
      </c>
      <c r="BE143" s="106">
        <f t="shared" si="44"/>
        <v>14</v>
      </c>
      <c r="BF143" s="106" t="str">
        <f t="shared" si="25"/>
        <v>6_14</v>
      </c>
      <c r="BG143" s="64">
        <f t="shared" si="26"/>
        <v>4096</v>
      </c>
      <c r="BH143" s="619">
        <f t="shared" si="27"/>
        <v>4096</v>
      </c>
      <c r="BI143" s="620">
        <f t="shared" si="45"/>
        <v>26.256410256410255</v>
      </c>
      <c r="BJ143" s="42"/>
      <c r="BK143" s="42"/>
      <c r="BL143" s="42"/>
      <c r="BM143" s="42"/>
      <c r="BN143" s="42"/>
      <c r="BO143" s="5"/>
      <c r="BP143" s="5"/>
      <c r="BQ143" s="5"/>
      <c r="BR143" s="5"/>
      <c r="BS143" s="5"/>
      <c r="BT143" s="5"/>
      <c r="BU143" s="6"/>
    </row>
    <row r="144" spans="1:73" x14ac:dyDescent="0.25">
      <c r="A144" s="106">
        <v>6</v>
      </c>
      <c r="B144" s="106" t="s">
        <v>720</v>
      </c>
      <c r="C144" s="106" t="str">
        <f t="shared" si="28"/>
        <v>b</v>
      </c>
      <c r="D144" s="106" t="str">
        <f t="shared" si="29"/>
        <v>6_b</v>
      </c>
      <c r="E144" s="107">
        <v>3314</v>
      </c>
      <c r="F144" s="106"/>
      <c r="G144" s="106">
        <v>6</v>
      </c>
      <c r="H144" s="106" t="s">
        <v>720</v>
      </c>
      <c r="I144" s="106" t="str">
        <f t="shared" si="30"/>
        <v>b</v>
      </c>
      <c r="J144" s="106" t="str">
        <f t="shared" si="31"/>
        <v>6_b</v>
      </c>
      <c r="K144" s="107">
        <v>3422</v>
      </c>
      <c r="L144" s="5"/>
      <c r="M144" s="106">
        <v>6</v>
      </c>
      <c r="N144" s="106" t="s">
        <v>720</v>
      </c>
      <c r="O144" s="106" t="str">
        <f t="shared" si="32"/>
        <v>b</v>
      </c>
      <c r="P144" s="106" t="str">
        <f t="shared" si="33"/>
        <v>6_b</v>
      </c>
      <c r="Q144" s="107">
        <v>3508</v>
      </c>
      <c r="R144" s="107"/>
      <c r="S144" s="106">
        <v>6</v>
      </c>
      <c r="T144" s="106" t="s">
        <v>720</v>
      </c>
      <c r="U144" s="106" t="str">
        <f t="shared" si="34"/>
        <v>b</v>
      </c>
      <c r="V144" s="106" t="str">
        <f t="shared" si="35"/>
        <v>6_b</v>
      </c>
      <c r="W144" s="107">
        <v>3548</v>
      </c>
      <c r="X144" s="107"/>
      <c r="Y144" s="106">
        <v>6</v>
      </c>
      <c r="Z144" s="106" t="s">
        <v>720</v>
      </c>
      <c r="AA144" s="106" t="str">
        <f t="shared" si="36"/>
        <v>b</v>
      </c>
      <c r="AB144" s="106" t="str">
        <f t="shared" si="37"/>
        <v>6_b</v>
      </c>
      <c r="AC144" s="107">
        <v>3619</v>
      </c>
      <c r="AD144" s="49"/>
      <c r="AE144" s="106">
        <v>6</v>
      </c>
      <c r="AF144" s="106" t="s">
        <v>720</v>
      </c>
      <c r="AG144" s="172" t="str">
        <f t="shared" si="38"/>
        <v>b</v>
      </c>
      <c r="AH144" s="106" t="str">
        <f t="shared" si="39"/>
        <v>6_b</v>
      </c>
      <c r="AI144" s="107">
        <v>3872</v>
      </c>
      <c r="AJ144" s="49"/>
      <c r="AK144" s="106">
        <v>6</v>
      </c>
      <c r="AL144" s="106" t="s">
        <v>720</v>
      </c>
      <c r="AM144" s="172" t="str">
        <f t="shared" si="40"/>
        <v>b</v>
      </c>
      <c r="AN144" s="106" t="str">
        <f t="shared" si="41"/>
        <v>6_b</v>
      </c>
      <c r="AO144" s="107">
        <v>4027</v>
      </c>
      <c r="AP144" s="49"/>
      <c r="AQ144" s="106">
        <v>6</v>
      </c>
      <c r="AR144" s="106" t="s">
        <v>720</v>
      </c>
      <c r="AS144" s="172" t="str">
        <f t="shared" si="42"/>
        <v>b</v>
      </c>
      <c r="AT144" s="106" t="str">
        <f t="shared" si="43"/>
        <v>6_b</v>
      </c>
      <c r="AU144" s="107">
        <v>4188</v>
      </c>
      <c r="AV144" s="49"/>
      <c r="AW144" s="106">
        <v>6</v>
      </c>
      <c r="AX144" s="106">
        <v>15</v>
      </c>
      <c r="AY144" s="172">
        <f t="shared" si="23"/>
        <v>15</v>
      </c>
      <c r="AZ144" s="106" t="str">
        <f t="shared" si="24"/>
        <v>6_15</v>
      </c>
      <c r="BA144" s="107">
        <v>4188</v>
      </c>
      <c r="BB144" s="47"/>
      <c r="BC144" s="106">
        <v>6</v>
      </c>
      <c r="BD144" s="106">
        <v>15</v>
      </c>
      <c r="BE144" s="106">
        <f t="shared" si="44"/>
        <v>15</v>
      </c>
      <c r="BF144" s="106" t="str">
        <f t="shared" si="25"/>
        <v>6_15</v>
      </c>
      <c r="BG144" s="64">
        <f t="shared" ref="BG144:BG207" si="46">INDEX($BA$16:$BA$355,MATCH($BF144,$AZ$16:$AZ$355,0))</f>
        <v>4188</v>
      </c>
      <c r="BH144" s="619">
        <f t="shared" si="27"/>
        <v>4188</v>
      </c>
      <c r="BI144" s="620">
        <f t="shared" si="45"/>
        <v>26.846153846153847</v>
      </c>
      <c r="BJ144" s="42"/>
      <c r="BK144" s="42"/>
      <c r="BL144" s="42"/>
      <c r="BM144" s="42"/>
      <c r="BN144" s="42"/>
      <c r="BO144" s="5"/>
      <c r="BP144" s="5"/>
      <c r="BQ144" s="5"/>
      <c r="BR144" s="5"/>
      <c r="BS144" s="5"/>
      <c r="BT144" s="5"/>
      <c r="BU144" s="6"/>
    </row>
    <row r="145" spans="1:73" x14ac:dyDescent="0.25">
      <c r="A145" s="106">
        <v>6</v>
      </c>
      <c r="B145" s="106" t="s">
        <v>721</v>
      </c>
      <c r="C145" s="106" t="str">
        <f t="shared" ref="C145:C208" si="47">B145</f>
        <v>c</v>
      </c>
      <c r="D145" s="106" t="str">
        <f t="shared" ref="D145:D208" si="48">A145&amp;"_"&amp;B145</f>
        <v>6_c</v>
      </c>
      <c r="E145" s="107">
        <v>3384</v>
      </c>
      <c r="F145" s="106"/>
      <c r="G145" s="106">
        <v>6</v>
      </c>
      <c r="H145" s="106" t="s">
        <v>721</v>
      </c>
      <c r="I145" s="106" t="str">
        <f t="shared" ref="I145:I208" si="49">H145</f>
        <v>c</v>
      </c>
      <c r="J145" s="106" t="str">
        <f t="shared" ref="J145:J208" si="50">G145&amp;"_"&amp;H145</f>
        <v>6_c</v>
      </c>
      <c r="K145" s="107">
        <v>3494</v>
      </c>
      <c r="L145" s="5"/>
      <c r="M145" s="106">
        <v>6</v>
      </c>
      <c r="N145" s="106" t="s">
        <v>721</v>
      </c>
      <c r="O145" s="106" t="str">
        <f t="shared" ref="O145:O208" si="51">N145</f>
        <v>c</v>
      </c>
      <c r="P145" s="106" t="str">
        <f t="shared" ref="P145:P208" si="52">M145&amp;"_"&amp;N145</f>
        <v>6_c</v>
      </c>
      <c r="Q145" s="107">
        <v>3581</v>
      </c>
      <c r="R145" s="107"/>
      <c r="S145" s="106">
        <v>6</v>
      </c>
      <c r="T145" s="106" t="s">
        <v>721</v>
      </c>
      <c r="U145" s="106" t="str">
        <f t="shared" ref="U145:U208" si="53">T145</f>
        <v>c</v>
      </c>
      <c r="V145" s="106" t="str">
        <f t="shared" ref="V145:V208" si="54">S145&amp;"_"&amp;T145</f>
        <v>6_c</v>
      </c>
      <c r="W145" s="107">
        <v>3621</v>
      </c>
      <c r="X145" s="107"/>
      <c r="Y145" s="106">
        <v>6</v>
      </c>
      <c r="Z145" s="106" t="s">
        <v>721</v>
      </c>
      <c r="AA145" s="106" t="str">
        <f t="shared" ref="AA145:AA208" si="55">Z145</f>
        <v>c</v>
      </c>
      <c r="AB145" s="106" t="str">
        <f t="shared" ref="AB145:AB208" si="56">Y145&amp;"_"&amp;Z145</f>
        <v>6_c</v>
      </c>
      <c r="AC145" s="107">
        <v>3693</v>
      </c>
      <c r="AD145" s="49"/>
      <c r="AE145" s="106">
        <v>6</v>
      </c>
      <c r="AF145" s="106" t="s">
        <v>721</v>
      </c>
      <c r="AG145" s="172" t="str">
        <f t="shared" ref="AG145:AG208" si="57">AF145</f>
        <v>c</v>
      </c>
      <c r="AH145" s="106" t="str">
        <f t="shared" ref="AH145:AH208" si="58">AE145&amp;"_"&amp;AF145</f>
        <v>6_c</v>
      </c>
      <c r="AI145" s="107">
        <v>3952</v>
      </c>
      <c r="AJ145" s="49"/>
      <c r="AK145" s="106">
        <v>6</v>
      </c>
      <c r="AL145" s="106" t="s">
        <v>721</v>
      </c>
      <c r="AM145" s="172" t="str">
        <f t="shared" ref="AM145:AM208" si="59">AL145</f>
        <v>c</v>
      </c>
      <c r="AN145" s="106" t="str">
        <f t="shared" ref="AN145:AN208" si="60">AK145&amp;"_"&amp;AL145</f>
        <v>6_c</v>
      </c>
      <c r="AO145" s="107">
        <v>4110</v>
      </c>
      <c r="AP145" s="49"/>
      <c r="AQ145" s="106">
        <v>6</v>
      </c>
      <c r="AR145" s="106" t="s">
        <v>721</v>
      </c>
      <c r="AS145" s="172" t="str">
        <f t="shared" ref="AS145:AS208" si="61">AR145</f>
        <v>c</v>
      </c>
      <c r="AT145" s="106" t="str">
        <f t="shared" ref="AT145:AT208" si="62">AQ145&amp;"_"&amp;AR145</f>
        <v>6_c</v>
      </c>
      <c r="AU145" s="107">
        <v>4274</v>
      </c>
      <c r="AV145" s="49"/>
      <c r="AW145" s="106">
        <v>6</v>
      </c>
      <c r="AX145" s="106" t="s">
        <v>717</v>
      </c>
      <c r="AY145" s="172" t="str">
        <f t="shared" si="23"/>
        <v>u1</v>
      </c>
      <c r="AZ145" s="106" t="str">
        <f t="shared" si="24"/>
        <v>6_u1</v>
      </c>
      <c r="BA145" s="1"/>
      <c r="BB145" s="49"/>
      <c r="BC145" s="106">
        <v>6</v>
      </c>
      <c r="BD145" s="106" t="s">
        <v>717</v>
      </c>
      <c r="BE145" s="106" t="str">
        <f t="shared" si="44"/>
        <v>u1</v>
      </c>
      <c r="BF145" s="106" t="str">
        <f t="shared" si="25"/>
        <v>6_u1</v>
      </c>
      <c r="BG145" s="64">
        <f t="shared" si="46"/>
        <v>0</v>
      </c>
      <c r="BH145" s="132">
        <f t="shared" si="27"/>
        <v>0</v>
      </c>
      <c r="BI145" s="42">
        <f t="shared" si="45"/>
        <v>0</v>
      </c>
      <c r="BJ145" s="42"/>
      <c r="BK145" s="42"/>
      <c r="BL145" s="42"/>
      <c r="BM145" s="42"/>
      <c r="BN145" s="42"/>
      <c r="BO145" s="5"/>
      <c r="BP145" s="5"/>
      <c r="BQ145" s="5"/>
      <c r="BR145" s="5"/>
      <c r="BS145" s="5"/>
      <c r="BT145" s="5"/>
      <c r="BU145" s="6"/>
    </row>
    <row r="146" spans="1:73" x14ac:dyDescent="0.25">
      <c r="A146" s="106">
        <v>6</v>
      </c>
      <c r="B146" s="106" t="s">
        <v>722</v>
      </c>
      <c r="C146" s="106" t="str">
        <f t="shared" si="47"/>
        <v>d</v>
      </c>
      <c r="D146" s="106" t="str">
        <f t="shared" si="48"/>
        <v>6_d</v>
      </c>
      <c r="E146" s="107">
        <v>3499</v>
      </c>
      <c r="F146" s="106"/>
      <c r="G146" s="106">
        <v>6</v>
      </c>
      <c r="H146" s="106" t="s">
        <v>722</v>
      </c>
      <c r="I146" s="106" t="str">
        <f t="shared" si="49"/>
        <v>d</v>
      </c>
      <c r="J146" s="106" t="str">
        <f t="shared" si="50"/>
        <v>6_d</v>
      </c>
      <c r="K146" s="107">
        <v>3613</v>
      </c>
      <c r="L146" s="5"/>
      <c r="M146" s="106">
        <v>6</v>
      </c>
      <c r="N146" s="106" t="s">
        <v>722</v>
      </c>
      <c r="O146" s="106" t="str">
        <f t="shared" si="51"/>
        <v>d</v>
      </c>
      <c r="P146" s="106" t="str">
        <f t="shared" si="52"/>
        <v>6_d</v>
      </c>
      <c r="Q146" s="107">
        <v>3703</v>
      </c>
      <c r="R146" s="107"/>
      <c r="S146" s="106">
        <v>6</v>
      </c>
      <c r="T146" s="106" t="s">
        <v>722</v>
      </c>
      <c r="U146" s="106" t="str">
        <f t="shared" si="53"/>
        <v>d</v>
      </c>
      <c r="V146" s="106" t="str">
        <f t="shared" si="54"/>
        <v>6_d</v>
      </c>
      <c r="W146" s="107">
        <v>3745</v>
      </c>
      <c r="X146" s="107"/>
      <c r="Y146" s="106">
        <v>6</v>
      </c>
      <c r="Z146" s="106" t="s">
        <v>722</v>
      </c>
      <c r="AA146" s="106" t="str">
        <f t="shared" si="55"/>
        <v>d</v>
      </c>
      <c r="AB146" s="106" t="str">
        <f t="shared" si="56"/>
        <v>6_d</v>
      </c>
      <c r="AC146" s="107">
        <v>3820</v>
      </c>
      <c r="AD146" s="49"/>
      <c r="AE146" s="106">
        <v>6</v>
      </c>
      <c r="AF146" s="106" t="s">
        <v>722</v>
      </c>
      <c r="AG146" s="172" t="str">
        <f t="shared" si="57"/>
        <v>d</v>
      </c>
      <c r="AH146" s="106" t="str">
        <f t="shared" si="58"/>
        <v>6_d</v>
      </c>
      <c r="AI146" s="107">
        <v>4086.9999999999995</v>
      </c>
      <c r="AJ146" s="49"/>
      <c r="AK146" s="106">
        <v>6</v>
      </c>
      <c r="AL146" s="106" t="s">
        <v>722</v>
      </c>
      <c r="AM146" s="172" t="str">
        <f t="shared" si="59"/>
        <v>d</v>
      </c>
      <c r="AN146" s="106" t="str">
        <f t="shared" si="60"/>
        <v>6_d</v>
      </c>
      <c r="AO146" s="107">
        <v>4250</v>
      </c>
      <c r="AP146" s="49"/>
      <c r="AQ146" s="106">
        <v>6</v>
      </c>
      <c r="AR146" s="106" t="s">
        <v>722</v>
      </c>
      <c r="AS146" s="172" t="str">
        <f t="shared" si="61"/>
        <v>d</v>
      </c>
      <c r="AT146" s="106" t="str">
        <f t="shared" si="62"/>
        <v>6_d</v>
      </c>
      <c r="AU146" s="107">
        <v>4420</v>
      </c>
      <c r="AV146" s="49"/>
      <c r="AW146" s="106">
        <v>6</v>
      </c>
      <c r="AX146" s="106" t="s">
        <v>718</v>
      </c>
      <c r="AY146" s="172" t="str">
        <f t="shared" si="23"/>
        <v>u2</v>
      </c>
      <c r="AZ146" s="106" t="str">
        <f t="shared" si="24"/>
        <v>6_u2</v>
      </c>
      <c r="BA146" s="1"/>
      <c r="BB146" s="49"/>
      <c r="BC146" s="106">
        <v>6</v>
      </c>
      <c r="BD146" s="106" t="s">
        <v>718</v>
      </c>
      <c r="BE146" s="106" t="str">
        <f t="shared" si="44"/>
        <v>u2</v>
      </c>
      <c r="BF146" s="106" t="str">
        <f t="shared" si="25"/>
        <v>6_u2</v>
      </c>
      <c r="BG146" s="64">
        <f t="shared" si="46"/>
        <v>0</v>
      </c>
      <c r="BH146" s="132">
        <f t="shared" si="27"/>
        <v>0</v>
      </c>
      <c r="BI146" s="42">
        <f t="shared" si="45"/>
        <v>0</v>
      </c>
      <c r="BJ146" s="42"/>
      <c r="BK146" s="42"/>
      <c r="BL146" s="42"/>
      <c r="BM146" s="42"/>
      <c r="BN146" s="42"/>
      <c r="BO146" s="5"/>
      <c r="BP146" s="5"/>
      <c r="BQ146" s="5"/>
      <c r="BR146" s="5"/>
      <c r="BS146" s="5"/>
      <c r="BT146" s="5"/>
      <c r="BU146" s="6"/>
    </row>
    <row r="147" spans="1:73" x14ac:dyDescent="0.25">
      <c r="A147" s="106">
        <v>6</v>
      </c>
      <c r="B147" s="106" t="s">
        <v>723</v>
      </c>
      <c r="C147" s="106" t="str">
        <f t="shared" si="47"/>
        <v>e</v>
      </c>
      <c r="D147" s="106" t="str">
        <f t="shared" si="48"/>
        <v>6_e</v>
      </c>
      <c r="E147" s="107">
        <v>3620</v>
      </c>
      <c r="F147" s="106"/>
      <c r="G147" s="106">
        <v>6</v>
      </c>
      <c r="H147" s="106" t="s">
        <v>723</v>
      </c>
      <c r="I147" s="106" t="str">
        <f t="shared" si="49"/>
        <v>e</v>
      </c>
      <c r="J147" s="106" t="str">
        <f t="shared" si="50"/>
        <v>6_e</v>
      </c>
      <c r="K147" s="107">
        <v>3738</v>
      </c>
      <c r="L147" s="5"/>
      <c r="M147" s="106">
        <v>6</v>
      </c>
      <c r="N147" s="106" t="s">
        <v>723</v>
      </c>
      <c r="O147" s="106" t="str">
        <f t="shared" si="51"/>
        <v>e</v>
      </c>
      <c r="P147" s="106" t="str">
        <f t="shared" si="52"/>
        <v>6_e</v>
      </c>
      <c r="Q147" s="107">
        <v>3831</v>
      </c>
      <c r="R147" s="107"/>
      <c r="S147" s="106">
        <v>6</v>
      </c>
      <c r="T147" s="106" t="s">
        <v>723</v>
      </c>
      <c r="U147" s="106" t="str">
        <f t="shared" si="53"/>
        <v>e</v>
      </c>
      <c r="V147" s="106" t="str">
        <f t="shared" si="54"/>
        <v>6_e</v>
      </c>
      <c r="W147" s="107">
        <v>3874</v>
      </c>
      <c r="X147" s="107"/>
      <c r="Y147" s="106">
        <v>6</v>
      </c>
      <c r="Z147" s="106" t="s">
        <v>723</v>
      </c>
      <c r="AA147" s="106" t="str">
        <f t="shared" si="55"/>
        <v>e</v>
      </c>
      <c r="AB147" s="106" t="str">
        <f t="shared" si="56"/>
        <v>6_e</v>
      </c>
      <c r="AC147" s="107">
        <v>3951</v>
      </c>
      <c r="AD147" s="49"/>
      <c r="AE147" s="106">
        <v>6</v>
      </c>
      <c r="AF147" s="106" t="s">
        <v>723</v>
      </c>
      <c r="AG147" s="172" t="str">
        <f t="shared" si="57"/>
        <v>e</v>
      </c>
      <c r="AH147" s="106" t="str">
        <f t="shared" si="58"/>
        <v>6_e</v>
      </c>
      <c r="AI147" s="107">
        <v>4228</v>
      </c>
      <c r="AJ147" s="49"/>
      <c r="AK147" s="106">
        <v>6</v>
      </c>
      <c r="AL147" s="106" t="s">
        <v>723</v>
      </c>
      <c r="AM147" s="172" t="str">
        <f t="shared" si="59"/>
        <v>e</v>
      </c>
      <c r="AN147" s="106" t="str">
        <f t="shared" si="60"/>
        <v>6_e</v>
      </c>
      <c r="AO147" s="107">
        <v>4397</v>
      </c>
      <c r="AP147" s="49"/>
      <c r="AQ147" s="106">
        <v>6</v>
      </c>
      <c r="AR147" s="106" t="s">
        <v>723</v>
      </c>
      <c r="AS147" s="172" t="str">
        <f t="shared" si="61"/>
        <v>e</v>
      </c>
      <c r="AT147" s="106" t="str">
        <f t="shared" si="62"/>
        <v>6_e</v>
      </c>
      <c r="AU147" s="107">
        <v>4573</v>
      </c>
      <c r="AV147" s="49"/>
      <c r="AW147" s="106">
        <v>6</v>
      </c>
      <c r="AX147" s="106" t="s">
        <v>719</v>
      </c>
      <c r="AY147" s="172" t="str">
        <f t="shared" si="23"/>
        <v>a</v>
      </c>
      <c r="AZ147" s="106" t="str">
        <f t="shared" si="24"/>
        <v>6_a</v>
      </c>
      <c r="BA147" s="107">
        <v>4096</v>
      </c>
      <c r="BB147" s="49"/>
      <c r="BC147" s="106">
        <v>6</v>
      </c>
      <c r="BD147" s="106" t="s">
        <v>719</v>
      </c>
      <c r="BE147" s="106" t="str">
        <f t="shared" si="44"/>
        <v>a</v>
      </c>
      <c r="BF147" s="106" t="str">
        <f t="shared" si="25"/>
        <v>6_a</v>
      </c>
      <c r="BG147" s="64">
        <f t="shared" si="46"/>
        <v>4096</v>
      </c>
      <c r="BH147" s="132">
        <f t="shared" si="27"/>
        <v>4096</v>
      </c>
      <c r="BI147" s="42">
        <f t="shared" si="45"/>
        <v>26.256410256410255</v>
      </c>
      <c r="BJ147" s="42"/>
      <c r="BK147" s="42"/>
      <c r="BL147" s="42"/>
      <c r="BM147" s="42"/>
      <c r="BN147" s="42"/>
      <c r="BO147" s="5"/>
      <c r="BP147" s="5"/>
      <c r="BQ147" s="5"/>
      <c r="BR147" s="5"/>
      <c r="BS147" s="5"/>
      <c r="BT147" s="5"/>
      <c r="BU147" s="6"/>
    </row>
    <row r="148" spans="1:73" x14ac:dyDescent="0.25">
      <c r="A148" s="106">
        <v>7</v>
      </c>
      <c r="B148" s="106" t="s">
        <v>715</v>
      </c>
      <c r="C148" s="106" t="str">
        <f t="shared" si="47"/>
        <v>Start</v>
      </c>
      <c r="D148" s="106" t="str">
        <f t="shared" si="48"/>
        <v>7_Start</v>
      </c>
      <c r="E148" s="107">
        <v>2422</v>
      </c>
      <c r="F148" s="106"/>
      <c r="G148" s="106">
        <v>7</v>
      </c>
      <c r="H148" s="106" t="s">
        <v>715</v>
      </c>
      <c r="I148" s="106" t="str">
        <f t="shared" si="49"/>
        <v>Start</v>
      </c>
      <c r="J148" s="106" t="str">
        <f t="shared" si="50"/>
        <v>7_Start</v>
      </c>
      <c r="K148" s="107">
        <v>2501</v>
      </c>
      <c r="L148" s="5"/>
      <c r="M148" s="106">
        <v>7</v>
      </c>
      <c r="N148" s="106" t="s">
        <v>715</v>
      </c>
      <c r="O148" s="106" t="str">
        <f t="shared" si="51"/>
        <v>Start</v>
      </c>
      <c r="P148" s="106" t="str">
        <f t="shared" si="52"/>
        <v>7_Start</v>
      </c>
      <c r="Q148" s="107">
        <v>2564</v>
      </c>
      <c r="R148" s="107"/>
      <c r="S148" s="106">
        <v>7</v>
      </c>
      <c r="T148" s="106" t="s">
        <v>715</v>
      </c>
      <c r="U148" s="106" t="str">
        <f t="shared" si="53"/>
        <v>Start</v>
      </c>
      <c r="V148" s="106" t="str">
        <f t="shared" si="54"/>
        <v>7_Start</v>
      </c>
      <c r="W148" s="107">
        <v>2593</v>
      </c>
      <c r="X148" s="107"/>
      <c r="Y148" s="106">
        <v>7</v>
      </c>
      <c r="Z148" s="106" t="s">
        <v>715</v>
      </c>
      <c r="AA148" s="106" t="str">
        <f t="shared" si="55"/>
        <v>Start</v>
      </c>
      <c r="AB148" s="106" t="str">
        <f t="shared" si="56"/>
        <v>7_Start</v>
      </c>
      <c r="AC148" s="107">
        <v>2645</v>
      </c>
      <c r="AD148" s="49"/>
      <c r="AE148" s="106">
        <v>7</v>
      </c>
      <c r="AF148" s="106" t="s">
        <v>715</v>
      </c>
      <c r="AG148" s="172" t="str">
        <f t="shared" si="57"/>
        <v>Start</v>
      </c>
      <c r="AH148" s="106" t="str">
        <f t="shared" si="58"/>
        <v>7_Start</v>
      </c>
      <c r="AI148" s="107">
        <v>2830</v>
      </c>
      <c r="AJ148" s="49"/>
      <c r="AK148" s="106">
        <v>7</v>
      </c>
      <c r="AL148" s="106" t="s">
        <v>715</v>
      </c>
      <c r="AM148" s="172" t="str">
        <f t="shared" si="59"/>
        <v>Start</v>
      </c>
      <c r="AN148" s="106" t="str">
        <f t="shared" si="60"/>
        <v>7_Start</v>
      </c>
      <c r="AO148" s="107">
        <v>2943</v>
      </c>
      <c r="AP148" s="49"/>
      <c r="AQ148" s="106">
        <v>7</v>
      </c>
      <c r="AR148" s="106" t="s">
        <v>715</v>
      </c>
      <c r="AS148" s="172" t="str">
        <f t="shared" si="61"/>
        <v>Start</v>
      </c>
      <c r="AT148" s="106" t="str">
        <f t="shared" si="62"/>
        <v>7_Start</v>
      </c>
      <c r="AU148" s="107">
        <v>3061</v>
      </c>
      <c r="AV148" s="49"/>
      <c r="AW148" s="106">
        <v>6</v>
      </c>
      <c r="AX148" s="106" t="s">
        <v>720</v>
      </c>
      <c r="AY148" s="172" t="str">
        <f t="shared" ref="AY148:AY217" si="63">AX148</f>
        <v>b</v>
      </c>
      <c r="AZ148" s="106" t="str">
        <f t="shared" ref="AZ148:AZ217" si="64">AW148&amp;"_"&amp;AX148</f>
        <v>6_b</v>
      </c>
      <c r="BA148" s="107">
        <v>4188</v>
      </c>
      <c r="BB148" s="49"/>
      <c r="BC148" s="106">
        <v>6</v>
      </c>
      <c r="BD148" s="106" t="s">
        <v>720</v>
      </c>
      <c r="BE148" s="106" t="str">
        <f t="shared" si="44"/>
        <v>b</v>
      </c>
      <c r="BF148" s="106" t="str">
        <f t="shared" ref="BF148:BF217" si="65">BC148&amp;"_"&amp;BD148</f>
        <v>6_b</v>
      </c>
      <c r="BG148" s="64">
        <f t="shared" si="46"/>
        <v>4188</v>
      </c>
      <c r="BH148" s="132">
        <f t="shared" ref="BH148:BH217" si="66">IFERROR($D$6*BG148,"")</f>
        <v>4188</v>
      </c>
      <c r="BI148" s="42">
        <f t="shared" si="45"/>
        <v>26.846153846153847</v>
      </c>
      <c r="BJ148" s="42"/>
      <c r="BK148" s="42"/>
      <c r="BL148" s="42"/>
      <c r="BM148" s="42"/>
      <c r="BN148" s="42"/>
      <c r="BO148" s="5"/>
      <c r="BP148" s="5"/>
      <c r="BQ148" s="5"/>
      <c r="BR148" s="5"/>
      <c r="BS148" s="5"/>
      <c r="BT148" s="5"/>
      <c r="BU148" s="6"/>
    </row>
    <row r="149" spans="1:73" x14ac:dyDescent="0.25">
      <c r="A149" s="106">
        <v>7</v>
      </c>
      <c r="B149" s="106">
        <v>0</v>
      </c>
      <c r="C149" s="106">
        <f t="shared" si="47"/>
        <v>0</v>
      </c>
      <c r="D149" s="106" t="str">
        <f t="shared" si="48"/>
        <v>7_0</v>
      </c>
      <c r="E149" s="107">
        <v>2470</v>
      </c>
      <c r="F149" s="106"/>
      <c r="G149" s="106">
        <v>7</v>
      </c>
      <c r="H149" s="106">
        <v>0</v>
      </c>
      <c r="I149" s="106">
        <f t="shared" si="49"/>
        <v>0</v>
      </c>
      <c r="J149" s="106" t="str">
        <f t="shared" si="50"/>
        <v>7_0</v>
      </c>
      <c r="K149" s="107">
        <v>2550</v>
      </c>
      <c r="L149" s="5"/>
      <c r="M149" s="106">
        <v>7</v>
      </c>
      <c r="N149" s="106">
        <v>0</v>
      </c>
      <c r="O149" s="106">
        <f t="shared" si="51"/>
        <v>0</v>
      </c>
      <c r="P149" s="106" t="str">
        <f t="shared" si="52"/>
        <v>7_0</v>
      </c>
      <c r="Q149" s="107">
        <v>2614</v>
      </c>
      <c r="R149" s="107"/>
      <c r="S149" s="106">
        <v>7</v>
      </c>
      <c r="T149" s="106">
        <v>0</v>
      </c>
      <c r="U149" s="106">
        <f t="shared" si="53"/>
        <v>0</v>
      </c>
      <c r="V149" s="106" t="str">
        <f t="shared" si="54"/>
        <v>7_0</v>
      </c>
      <c r="W149" s="107">
        <v>2644</v>
      </c>
      <c r="X149" s="107"/>
      <c r="Y149" s="106">
        <v>7</v>
      </c>
      <c r="Z149" s="106">
        <v>0</v>
      </c>
      <c r="AA149" s="106">
        <f t="shared" si="55"/>
        <v>0</v>
      </c>
      <c r="AB149" s="106" t="str">
        <f t="shared" si="56"/>
        <v>7_0</v>
      </c>
      <c r="AC149" s="107">
        <v>2697</v>
      </c>
      <c r="AD149" s="49"/>
      <c r="AE149" s="106">
        <v>7</v>
      </c>
      <c r="AF149" s="106">
        <v>0</v>
      </c>
      <c r="AG149" s="172">
        <f t="shared" si="57"/>
        <v>0</v>
      </c>
      <c r="AH149" s="106" t="str">
        <f t="shared" si="58"/>
        <v>7_0</v>
      </c>
      <c r="AI149" s="107">
        <v>2886</v>
      </c>
      <c r="AJ149" s="49"/>
      <c r="AK149" s="106">
        <v>7</v>
      </c>
      <c r="AL149" s="106">
        <v>0</v>
      </c>
      <c r="AM149" s="172">
        <f t="shared" si="59"/>
        <v>0</v>
      </c>
      <c r="AN149" s="106" t="str">
        <f t="shared" si="60"/>
        <v>7_0</v>
      </c>
      <c r="AO149" s="107">
        <v>3001</v>
      </c>
      <c r="AP149" s="49"/>
      <c r="AQ149" s="106">
        <v>7</v>
      </c>
      <c r="AR149" s="106">
        <v>0</v>
      </c>
      <c r="AS149" s="172">
        <f t="shared" si="61"/>
        <v>0</v>
      </c>
      <c r="AT149" s="106" t="str">
        <f t="shared" si="62"/>
        <v>7_0</v>
      </c>
      <c r="AU149" s="107">
        <v>3121</v>
      </c>
      <c r="AV149" s="49"/>
      <c r="AW149" s="106">
        <v>6</v>
      </c>
      <c r="AX149" s="106" t="s">
        <v>721</v>
      </c>
      <c r="AY149" s="172" t="str">
        <f t="shared" si="63"/>
        <v>c</v>
      </c>
      <c r="AZ149" s="106" t="str">
        <f t="shared" si="64"/>
        <v>6_c</v>
      </c>
      <c r="BA149" s="107">
        <v>4274</v>
      </c>
      <c r="BB149" s="49"/>
      <c r="BC149" s="106">
        <v>6</v>
      </c>
      <c r="BD149" s="106" t="s">
        <v>721</v>
      </c>
      <c r="BE149" s="106" t="str">
        <f t="shared" ref="BE149:BE218" si="67">BD149</f>
        <v>c</v>
      </c>
      <c r="BF149" s="106" t="str">
        <f t="shared" si="65"/>
        <v>6_c</v>
      </c>
      <c r="BG149" s="64">
        <f t="shared" si="46"/>
        <v>4274</v>
      </c>
      <c r="BH149" s="132">
        <f t="shared" si="66"/>
        <v>4274</v>
      </c>
      <c r="BI149" s="42">
        <f t="shared" si="45"/>
        <v>27.397435897435898</v>
      </c>
      <c r="BJ149" s="42"/>
      <c r="BK149" s="42"/>
      <c r="BL149" s="42"/>
      <c r="BM149" s="42"/>
      <c r="BN149" s="42"/>
      <c r="BO149" s="5"/>
      <c r="BP149" s="5"/>
      <c r="BQ149" s="5"/>
      <c r="BR149" s="5"/>
      <c r="BS149" s="5"/>
      <c r="BT149" s="5"/>
      <c r="BU149" s="6"/>
    </row>
    <row r="150" spans="1:73" x14ac:dyDescent="0.25">
      <c r="A150" s="106">
        <v>7</v>
      </c>
      <c r="B150" s="106">
        <v>1</v>
      </c>
      <c r="C150" s="106">
        <f t="shared" si="47"/>
        <v>1</v>
      </c>
      <c r="D150" s="106" t="str">
        <f t="shared" si="48"/>
        <v>7_1</v>
      </c>
      <c r="E150" s="107">
        <v>2544</v>
      </c>
      <c r="F150" s="106"/>
      <c r="G150" s="106">
        <v>7</v>
      </c>
      <c r="H150" s="106">
        <v>1</v>
      </c>
      <c r="I150" s="106">
        <f t="shared" si="49"/>
        <v>1</v>
      </c>
      <c r="J150" s="106" t="str">
        <f t="shared" si="50"/>
        <v>7_1</v>
      </c>
      <c r="K150" s="107">
        <v>2627</v>
      </c>
      <c r="L150" s="5"/>
      <c r="M150" s="106">
        <v>7</v>
      </c>
      <c r="N150" s="106">
        <v>1</v>
      </c>
      <c r="O150" s="106">
        <f t="shared" si="51"/>
        <v>1</v>
      </c>
      <c r="P150" s="106" t="str">
        <f t="shared" si="52"/>
        <v>7_1</v>
      </c>
      <c r="Q150" s="107">
        <v>2693</v>
      </c>
      <c r="R150" s="107"/>
      <c r="S150" s="106">
        <v>7</v>
      </c>
      <c r="T150" s="106">
        <v>1</v>
      </c>
      <c r="U150" s="106">
        <f t="shared" si="53"/>
        <v>1</v>
      </c>
      <c r="V150" s="106" t="str">
        <f t="shared" si="54"/>
        <v>7_1</v>
      </c>
      <c r="W150" s="107">
        <v>2723</v>
      </c>
      <c r="X150" s="107"/>
      <c r="Y150" s="106">
        <v>7</v>
      </c>
      <c r="Z150" s="106">
        <v>1</v>
      </c>
      <c r="AA150" s="106">
        <f t="shared" si="55"/>
        <v>1</v>
      </c>
      <c r="AB150" s="106" t="str">
        <f t="shared" si="56"/>
        <v>7_1</v>
      </c>
      <c r="AC150" s="107">
        <v>2777</v>
      </c>
      <c r="AD150" s="49"/>
      <c r="AE150" s="106">
        <v>7</v>
      </c>
      <c r="AF150" s="106">
        <v>1</v>
      </c>
      <c r="AG150" s="172">
        <f t="shared" si="57"/>
        <v>1</v>
      </c>
      <c r="AH150" s="106" t="str">
        <f t="shared" si="58"/>
        <v>7_1</v>
      </c>
      <c r="AI150" s="107">
        <v>2971</v>
      </c>
      <c r="AJ150" s="49"/>
      <c r="AK150" s="106">
        <v>7</v>
      </c>
      <c r="AL150" s="106">
        <v>1</v>
      </c>
      <c r="AM150" s="172">
        <f t="shared" si="59"/>
        <v>1</v>
      </c>
      <c r="AN150" s="106" t="str">
        <f t="shared" si="60"/>
        <v>7_1</v>
      </c>
      <c r="AO150" s="107">
        <v>3090</v>
      </c>
      <c r="AP150" s="49"/>
      <c r="AQ150" s="106">
        <v>7</v>
      </c>
      <c r="AR150" s="106">
        <v>1</v>
      </c>
      <c r="AS150" s="172">
        <f t="shared" si="61"/>
        <v>1</v>
      </c>
      <c r="AT150" s="106" t="str">
        <f t="shared" si="62"/>
        <v>7_1</v>
      </c>
      <c r="AU150" s="107">
        <v>3214</v>
      </c>
      <c r="AV150" s="49"/>
      <c r="AW150" s="106">
        <v>6</v>
      </c>
      <c r="AX150" s="106" t="s">
        <v>722</v>
      </c>
      <c r="AY150" s="172" t="str">
        <f t="shared" si="63"/>
        <v>d</v>
      </c>
      <c r="AZ150" s="106" t="str">
        <f t="shared" si="64"/>
        <v>6_d</v>
      </c>
      <c r="BA150" s="107">
        <v>4420</v>
      </c>
      <c r="BB150" s="49"/>
      <c r="BC150" s="106">
        <v>6</v>
      </c>
      <c r="BD150" s="106" t="s">
        <v>722</v>
      </c>
      <c r="BE150" s="106" t="str">
        <f t="shared" si="67"/>
        <v>d</v>
      </c>
      <c r="BF150" s="106" t="str">
        <f t="shared" si="65"/>
        <v>6_d</v>
      </c>
      <c r="BG150" s="64">
        <f t="shared" si="46"/>
        <v>4420</v>
      </c>
      <c r="BH150" s="132">
        <f t="shared" si="66"/>
        <v>4420</v>
      </c>
      <c r="BI150" s="42">
        <f t="shared" ref="BI150:BI219" si="68">IFERROR(BH150/$D$9,"")</f>
        <v>28.333333333333332</v>
      </c>
      <c r="BJ150" s="42"/>
      <c r="BK150" s="42"/>
      <c r="BL150" s="42"/>
      <c r="BM150" s="42"/>
      <c r="BN150" s="42"/>
      <c r="BO150" s="5"/>
      <c r="BP150" s="5"/>
      <c r="BQ150" s="5"/>
      <c r="BR150" s="5"/>
      <c r="BS150" s="5"/>
      <c r="BT150" s="5"/>
      <c r="BU150" s="6"/>
    </row>
    <row r="151" spans="1:73" x14ac:dyDescent="0.25">
      <c r="A151" s="106">
        <v>7</v>
      </c>
      <c r="B151" s="106">
        <v>2</v>
      </c>
      <c r="C151" s="106">
        <f t="shared" si="47"/>
        <v>2</v>
      </c>
      <c r="D151" s="106" t="str">
        <f t="shared" si="48"/>
        <v>7_2</v>
      </c>
      <c r="E151" s="107">
        <v>2609</v>
      </c>
      <c r="F151" s="106"/>
      <c r="G151" s="106">
        <v>7</v>
      </c>
      <c r="H151" s="106">
        <v>2</v>
      </c>
      <c r="I151" s="106">
        <f t="shared" si="49"/>
        <v>2</v>
      </c>
      <c r="J151" s="106" t="str">
        <f t="shared" si="50"/>
        <v>7_2</v>
      </c>
      <c r="K151" s="107">
        <v>2694</v>
      </c>
      <c r="L151" s="5"/>
      <c r="M151" s="106">
        <v>7</v>
      </c>
      <c r="N151" s="106">
        <v>2</v>
      </c>
      <c r="O151" s="106">
        <f t="shared" si="51"/>
        <v>2</v>
      </c>
      <c r="P151" s="106" t="str">
        <f t="shared" si="52"/>
        <v>7_2</v>
      </c>
      <c r="Q151" s="107">
        <v>2761</v>
      </c>
      <c r="R151" s="107"/>
      <c r="S151" s="106">
        <v>7</v>
      </c>
      <c r="T151" s="106">
        <v>2</v>
      </c>
      <c r="U151" s="106">
        <f t="shared" si="53"/>
        <v>2</v>
      </c>
      <c r="V151" s="106" t="str">
        <f t="shared" si="54"/>
        <v>7_2</v>
      </c>
      <c r="W151" s="107">
        <v>2792</v>
      </c>
      <c r="X151" s="107"/>
      <c r="Y151" s="106">
        <v>7</v>
      </c>
      <c r="Z151" s="106">
        <v>2</v>
      </c>
      <c r="AA151" s="106">
        <f t="shared" si="55"/>
        <v>2</v>
      </c>
      <c r="AB151" s="106" t="str">
        <f t="shared" si="56"/>
        <v>7_2</v>
      </c>
      <c r="AC151" s="107">
        <v>2848</v>
      </c>
      <c r="AD151" s="49"/>
      <c r="AE151" s="106">
        <v>7</v>
      </c>
      <c r="AF151" s="106">
        <v>2</v>
      </c>
      <c r="AG151" s="172">
        <f t="shared" si="57"/>
        <v>2</v>
      </c>
      <c r="AH151" s="106" t="str">
        <f t="shared" si="58"/>
        <v>7_2</v>
      </c>
      <c r="AI151" s="107">
        <v>3047</v>
      </c>
      <c r="AJ151" s="49"/>
      <c r="AK151" s="106">
        <v>7</v>
      </c>
      <c r="AL151" s="106">
        <v>2</v>
      </c>
      <c r="AM151" s="172">
        <f t="shared" si="59"/>
        <v>2</v>
      </c>
      <c r="AN151" s="106" t="str">
        <f t="shared" si="60"/>
        <v>7_2</v>
      </c>
      <c r="AO151" s="107">
        <v>3169</v>
      </c>
      <c r="AP151" s="49"/>
      <c r="AQ151" s="106">
        <v>7</v>
      </c>
      <c r="AR151" s="106">
        <v>2</v>
      </c>
      <c r="AS151" s="172">
        <f t="shared" si="61"/>
        <v>2</v>
      </c>
      <c r="AT151" s="106" t="str">
        <f t="shared" si="62"/>
        <v>7_2</v>
      </c>
      <c r="AU151" s="107">
        <v>3296</v>
      </c>
      <c r="AV151" s="49"/>
      <c r="AW151" s="106">
        <v>6</v>
      </c>
      <c r="AX151" s="106" t="s">
        <v>723</v>
      </c>
      <c r="AY151" s="172" t="str">
        <f t="shared" si="63"/>
        <v>e</v>
      </c>
      <c r="AZ151" s="106" t="str">
        <f t="shared" si="64"/>
        <v>6_e</v>
      </c>
      <c r="BA151" s="107">
        <v>4573</v>
      </c>
      <c r="BB151" s="49"/>
      <c r="BC151" s="106">
        <v>6</v>
      </c>
      <c r="BD151" s="106" t="s">
        <v>723</v>
      </c>
      <c r="BE151" s="106" t="str">
        <f t="shared" si="67"/>
        <v>e</v>
      </c>
      <c r="BF151" s="106" t="str">
        <f t="shared" si="65"/>
        <v>6_e</v>
      </c>
      <c r="BG151" s="64">
        <f t="shared" si="46"/>
        <v>4573</v>
      </c>
      <c r="BH151" s="132">
        <f t="shared" si="66"/>
        <v>4573</v>
      </c>
      <c r="BI151" s="42">
        <f t="shared" si="68"/>
        <v>29.314102564102566</v>
      </c>
      <c r="BJ151" s="42"/>
      <c r="BK151" s="42"/>
      <c r="BL151" s="42"/>
      <c r="BM151" s="42"/>
      <c r="BN151" s="42"/>
      <c r="BO151" s="5"/>
      <c r="BP151" s="5"/>
      <c r="BQ151" s="5"/>
      <c r="BR151" s="5"/>
      <c r="BS151" s="5"/>
      <c r="BT151" s="5"/>
      <c r="BU151" s="6"/>
    </row>
    <row r="152" spans="1:73" x14ac:dyDescent="0.25">
      <c r="A152" s="106">
        <v>7</v>
      </c>
      <c r="B152" s="106">
        <v>3</v>
      </c>
      <c r="C152" s="106">
        <f t="shared" si="47"/>
        <v>3</v>
      </c>
      <c r="D152" s="106" t="str">
        <f t="shared" si="48"/>
        <v>7_3</v>
      </c>
      <c r="E152" s="107">
        <v>2676</v>
      </c>
      <c r="F152" s="106"/>
      <c r="G152" s="106">
        <v>7</v>
      </c>
      <c r="H152" s="106">
        <v>3</v>
      </c>
      <c r="I152" s="106">
        <f t="shared" si="49"/>
        <v>3</v>
      </c>
      <c r="J152" s="106" t="str">
        <f t="shared" si="50"/>
        <v>7_3</v>
      </c>
      <c r="K152" s="107">
        <v>2763</v>
      </c>
      <c r="L152" s="5"/>
      <c r="M152" s="106">
        <v>7</v>
      </c>
      <c r="N152" s="106">
        <v>3</v>
      </c>
      <c r="O152" s="106">
        <f t="shared" si="51"/>
        <v>3</v>
      </c>
      <c r="P152" s="106" t="str">
        <f t="shared" si="52"/>
        <v>7_3</v>
      </c>
      <c r="Q152" s="107">
        <v>2832</v>
      </c>
      <c r="R152" s="107"/>
      <c r="S152" s="106">
        <v>7</v>
      </c>
      <c r="T152" s="106">
        <v>3</v>
      </c>
      <c r="U152" s="106">
        <f t="shared" si="53"/>
        <v>3</v>
      </c>
      <c r="V152" s="106" t="str">
        <f t="shared" si="54"/>
        <v>7_3</v>
      </c>
      <c r="W152" s="107">
        <v>2864</v>
      </c>
      <c r="X152" s="107"/>
      <c r="Y152" s="106">
        <v>7</v>
      </c>
      <c r="Z152" s="106">
        <v>3</v>
      </c>
      <c r="AA152" s="106">
        <f t="shared" si="55"/>
        <v>3</v>
      </c>
      <c r="AB152" s="106" t="str">
        <f t="shared" si="56"/>
        <v>7_3</v>
      </c>
      <c r="AC152" s="107">
        <v>2921</v>
      </c>
      <c r="AD152" s="49"/>
      <c r="AE152" s="106">
        <v>7</v>
      </c>
      <c r="AF152" s="106">
        <v>3</v>
      </c>
      <c r="AG152" s="172">
        <f t="shared" si="57"/>
        <v>3</v>
      </c>
      <c r="AH152" s="106" t="str">
        <f t="shared" si="58"/>
        <v>7_3</v>
      </c>
      <c r="AI152" s="107">
        <v>3125</v>
      </c>
      <c r="AJ152" s="49"/>
      <c r="AK152" s="106">
        <v>7</v>
      </c>
      <c r="AL152" s="106">
        <v>3</v>
      </c>
      <c r="AM152" s="172">
        <f t="shared" si="59"/>
        <v>3</v>
      </c>
      <c r="AN152" s="106" t="str">
        <f t="shared" si="60"/>
        <v>7_3</v>
      </c>
      <c r="AO152" s="107">
        <v>3250</v>
      </c>
      <c r="AP152" s="49"/>
      <c r="AQ152" s="106">
        <v>7</v>
      </c>
      <c r="AR152" s="106">
        <v>3</v>
      </c>
      <c r="AS152" s="172">
        <f t="shared" si="61"/>
        <v>3</v>
      </c>
      <c r="AT152" s="106" t="str">
        <f t="shared" si="62"/>
        <v>7_3</v>
      </c>
      <c r="AU152" s="107">
        <v>3380</v>
      </c>
      <c r="AV152" s="49"/>
      <c r="AW152" s="106">
        <v>7</v>
      </c>
      <c r="AX152" s="106" t="s">
        <v>715</v>
      </c>
      <c r="AY152" s="172" t="str">
        <f t="shared" si="63"/>
        <v>Start</v>
      </c>
      <c r="AZ152" s="106" t="str">
        <f t="shared" si="64"/>
        <v>7_Start</v>
      </c>
      <c r="BA152" s="107">
        <v>3061</v>
      </c>
      <c r="BB152" s="49"/>
      <c r="BC152" s="106">
        <v>7</v>
      </c>
      <c r="BD152" s="106" t="s">
        <v>715</v>
      </c>
      <c r="BE152" s="106" t="str">
        <f t="shared" si="67"/>
        <v>Start</v>
      </c>
      <c r="BF152" s="106" t="str">
        <f t="shared" si="65"/>
        <v>7_Start</v>
      </c>
      <c r="BG152" s="64">
        <f t="shared" si="46"/>
        <v>3061</v>
      </c>
      <c r="BH152" s="132">
        <f t="shared" si="66"/>
        <v>3061</v>
      </c>
      <c r="BI152" s="42">
        <f t="shared" si="68"/>
        <v>19.621794871794872</v>
      </c>
      <c r="BJ152" s="42"/>
      <c r="BK152" s="42"/>
      <c r="BL152" s="42"/>
      <c r="BM152" s="42"/>
      <c r="BN152" s="42"/>
      <c r="BO152" s="5"/>
      <c r="BP152" s="5"/>
      <c r="BQ152" s="5"/>
      <c r="BR152" s="5"/>
      <c r="BS152" s="5"/>
      <c r="BT152" s="5"/>
      <c r="BU152" s="6"/>
    </row>
    <row r="153" spans="1:73" x14ac:dyDescent="0.25">
      <c r="A153" s="106">
        <v>7</v>
      </c>
      <c r="B153" s="106">
        <v>4</v>
      </c>
      <c r="C153" s="106">
        <f t="shared" si="47"/>
        <v>4</v>
      </c>
      <c r="D153" s="106" t="str">
        <f t="shared" si="48"/>
        <v>7_4</v>
      </c>
      <c r="E153" s="107">
        <v>2729</v>
      </c>
      <c r="F153" s="106"/>
      <c r="G153" s="106">
        <v>7</v>
      </c>
      <c r="H153" s="106">
        <v>4</v>
      </c>
      <c r="I153" s="106">
        <f t="shared" si="49"/>
        <v>4</v>
      </c>
      <c r="J153" s="106" t="str">
        <f t="shared" si="50"/>
        <v>7_4</v>
      </c>
      <c r="K153" s="107">
        <v>2818</v>
      </c>
      <c r="L153" s="5"/>
      <c r="M153" s="106">
        <v>7</v>
      </c>
      <c r="N153" s="106">
        <v>4</v>
      </c>
      <c r="O153" s="106">
        <f t="shared" si="51"/>
        <v>4</v>
      </c>
      <c r="P153" s="106" t="str">
        <f t="shared" si="52"/>
        <v>7_4</v>
      </c>
      <c r="Q153" s="107">
        <v>2888</v>
      </c>
      <c r="R153" s="107"/>
      <c r="S153" s="106">
        <v>7</v>
      </c>
      <c r="T153" s="106">
        <v>4</v>
      </c>
      <c r="U153" s="106">
        <f t="shared" si="53"/>
        <v>4</v>
      </c>
      <c r="V153" s="106" t="str">
        <f t="shared" si="54"/>
        <v>7_4</v>
      </c>
      <c r="W153" s="107">
        <v>2921</v>
      </c>
      <c r="X153" s="107"/>
      <c r="Y153" s="106">
        <v>7</v>
      </c>
      <c r="Z153" s="106">
        <v>4</v>
      </c>
      <c r="AA153" s="106">
        <f t="shared" si="55"/>
        <v>4</v>
      </c>
      <c r="AB153" s="106" t="str">
        <f t="shared" si="56"/>
        <v>7_4</v>
      </c>
      <c r="AC153" s="107">
        <v>2979</v>
      </c>
      <c r="AD153" s="49"/>
      <c r="AE153" s="106">
        <v>7</v>
      </c>
      <c r="AF153" s="106">
        <v>4</v>
      </c>
      <c r="AG153" s="172">
        <f t="shared" si="57"/>
        <v>4</v>
      </c>
      <c r="AH153" s="106" t="str">
        <f t="shared" si="58"/>
        <v>7_4</v>
      </c>
      <c r="AI153" s="107">
        <v>3188</v>
      </c>
      <c r="AJ153" s="49"/>
      <c r="AK153" s="106">
        <v>7</v>
      </c>
      <c r="AL153" s="106">
        <v>4</v>
      </c>
      <c r="AM153" s="172">
        <f t="shared" si="59"/>
        <v>4</v>
      </c>
      <c r="AN153" s="106" t="str">
        <f t="shared" si="60"/>
        <v>7_4</v>
      </c>
      <c r="AO153" s="107">
        <v>3316</v>
      </c>
      <c r="AP153" s="49"/>
      <c r="AQ153" s="106">
        <v>7</v>
      </c>
      <c r="AR153" s="106">
        <v>4</v>
      </c>
      <c r="AS153" s="172">
        <f t="shared" si="61"/>
        <v>4</v>
      </c>
      <c r="AT153" s="106" t="str">
        <f t="shared" si="62"/>
        <v>7_4</v>
      </c>
      <c r="AU153" s="107">
        <v>3449</v>
      </c>
      <c r="AV153" s="49"/>
      <c r="AW153" s="106">
        <v>7</v>
      </c>
      <c r="AX153" s="106">
        <v>0</v>
      </c>
      <c r="AY153" s="172">
        <f t="shared" si="63"/>
        <v>0</v>
      </c>
      <c r="AZ153" s="106" t="str">
        <f t="shared" si="64"/>
        <v>7_0</v>
      </c>
      <c r="BA153" s="107">
        <v>3121</v>
      </c>
      <c r="BB153" s="49"/>
      <c r="BC153" s="106">
        <v>7</v>
      </c>
      <c r="BD153" s="106">
        <v>0</v>
      </c>
      <c r="BE153" s="106">
        <f t="shared" si="67"/>
        <v>0</v>
      </c>
      <c r="BF153" s="106" t="str">
        <f t="shared" si="65"/>
        <v>7_0</v>
      </c>
      <c r="BG153" s="64">
        <f t="shared" si="46"/>
        <v>3121</v>
      </c>
      <c r="BH153" s="132">
        <f t="shared" si="66"/>
        <v>3121</v>
      </c>
      <c r="BI153" s="42">
        <f t="shared" si="68"/>
        <v>20.006410256410255</v>
      </c>
      <c r="BJ153" s="42"/>
      <c r="BK153" s="42"/>
      <c r="BL153" s="42"/>
      <c r="BM153" s="42"/>
      <c r="BN153" s="42"/>
      <c r="BO153" s="5"/>
      <c r="BP153" s="5"/>
      <c r="BQ153" s="5"/>
      <c r="BR153" s="5"/>
      <c r="BS153" s="5"/>
      <c r="BT153" s="5"/>
      <c r="BU153" s="6"/>
    </row>
    <row r="154" spans="1:73" x14ac:dyDescent="0.25">
      <c r="A154" s="106">
        <v>7</v>
      </c>
      <c r="B154" s="106">
        <v>5</v>
      </c>
      <c r="C154" s="106">
        <f t="shared" si="47"/>
        <v>5</v>
      </c>
      <c r="D154" s="106" t="str">
        <f t="shared" si="48"/>
        <v>7_5</v>
      </c>
      <c r="E154" s="107">
        <v>2789</v>
      </c>
      <c r="F154" s="106"/>
      <c r="G154" s="106">
        <v>7</v>
      </c>
      <c r="H154" s="106">
        <v>5</v>
      </c>
      <c r="I154" s="106">
        <f t="shared" si="49"/>
        <v>5</v>
      </c>
      <c r="J154" s="106" t="str">
        <f t="shared" si="50"/>
        <v>7_5</v>
      </c>
      <c r="K154" s="107">
        <v>2880</v>
      </c>
      <c r="L154" s="5"/>
      <c r="M154" s="106">
        <v>7</v>
      </c>
      <c r="N154" s="106">
        <v>5</v>
      </c>
      <c r="O154" s="106">
        <f t="shared" si="51"/>
        <v>5</v>
      </c>
      <c r="P154" s="106" t="str">
        <f t="shared" si="52"/>
        <v>7_5</v>
      </c>
      <c r="Q154" s="107">
        <v>2952</v>
      </c>
      <c r="R154" s="107"/>
      <c r="S154" s="106">
        <v>7</v>
      </c>
      <c r="T154" s="106">
        <v>5</v>
      </c>
      <c r="U154" s="106">
        <f t="shared" si="53"/>
        <v>5</v>
      </c>
      <c r="V154" s="106" t="str">
        <f t="shared" si="54"/>
        <v>7_5</v>
      </c>
      <c r="W154" s="107">
        <v>2985</v>
      </c>
      <c r="X154" s="107"/>
      <c r="Y154" s="106">
        <v>7</v>
      </c>
      <c r="Z154" s="106">
        <v>5</v>
      </c>
      <c r="AA154" s="106">
        <f t="shared" si="55"/>
        <v>5</v>
      </c>
      <c r="AB154" s="106" t="str">
        <f t="shared" si="56"/>
        <v>7_5</v>
      </c>
      <c r="AC154" s="107">
        <v>3045</v>
      </c>
      <c r="AD154" s="49"/>
      <c r="AE154" s="106">
        <v>7</v>
      </c>
      <c r="AF154" s="106">
        <v>5</v>
      </c>
      <c r="AG154" s="172">
        <f t="shared" si="57"/>
        <v>5</v>
      </c>
      <c r="AH154" s="106" t="str">
        <f t="shared" si="58"/>
        <v>7_5</v>
      </c>
      <c r="AI154" s="107">
        <v>3258</v>
      </c>
      <c r="AJ154" s="49"/>
      <c r="AK154" s="106">
        <v>7</v>
      </c>
      <c r="AL154" s="106">
        <v>5</v>
      </c>
      <c r="AM154" s="172">
        <f t="shared" si="59"/>
        <v>5</v>
      </c>
      <c r="AN154" s="106" t="str">
        <f t="shared" si="60"/>
        <v>7_5</v>
      </c>
      <c r="AO154" s="107">
        <v>3388</v>
      </c>
      <c r="AP154" s="49"/>
      <c r="AQ154" s="106">
        <v>7</v>
      </c>
      <c r="AR154" s="106">
        <v>5</v>
      </c>
      <c r="AS154" s="172">
        <f t="shared" si="61"/>
        <v>5</v>
      </c>
      <c r="AT154" s="106" t="str">
        <f t="shared" si="62"/>
        <v>7_5</v>
      </c>
      <c r="AU154" s="107">
        <v>3524</v>
      </c>
      <c r="AV154" s="49"/>
      <c r="AW154" s="106">
        <v>7</v>
      </c>
      <c r="AX154" s="106">
        <v>1</v>
      </c>
      <c r="AY154" s="172">
        <f t="shared" si="63"/>
        <v>1</v>
      </c>
      <c r="AZ154" s="106" t="str">
        <f t="shared" si="64"/>
        <v>7_1</v>
      </c>
      <c r="BA154" s="107">
        <v>3214</v>
      </c>
      <c r="BB154" s="49"/>
      <c r="BC154" s="106">
        <v>7</v>
      </c>
      <c r="BD154" s="106">
        <v>1</v>
      </c>
      <c r="BE154" s="106">
        <f t="shared" si="67"/>
        <v>1</v>
      </c>
      <c r="BF154" s="106" t="str">
        <f t="shared" si="65"/>
        <v>7_1</v>
      </c>
      <c r="BG154" s="64">
        <f t="shared" si="46"/>
        <v>3214</v>
      </c>
      <c r="BH154" s="132">
        <f t="shared" si="66"/>
        <v>3214</v>
      </c>
      <c r="BI154" s="42">
        <f t="shared" si="68"/>
        <v>20.602564102564102</v>
      </c>
      <c r="BJ154" s="42"/>
      <c r="BK154" s="42"/>
      <c r="BL154" s="42"/>
      <c r="BM154" s="42"/>
      <c r="BN154" s="42"/>
      <c r="BO154" s="5"/>
      <c r="BP154" s="5"/>
      <c r="BQ154" s="5"/>
      <c r="BR154" s="5"/>
      <c r="BS154" s="5"/>
      <c r="BT154" s="5"/>
      <c r="BU154" s="6"/>
    </row>
    <row r="155" spans="1:73" x14ac:dyDescent="0.25">
      <c r="A155" s="106">
        <v>7</v>
      </c>
      <c r="B155" s="106">
        <v>6</v>
      </c>
      <c r="C155" s="106">
        <f t="shared" si="47"/>
        <v>6</v>
      </c>
      <c r="D155" s="106" t="str">
        <f t="shared" si="48"/>
        <v>7_6</v>
      </c>
      <c r="E155" s="107">
        <v>2844</v>
      </c>
      <c r="F155" s="106"/>
      <c r="G155" s="106">
        <v>7</v>
      </c>
      <c r="H155" s="106">
        <v>6</v>
      </c>
      <c r="I155" s="106">
        <f t="shared" si="49"/>
        <v>6</v>
      </c>
      <c r="J155" s="106" t="str">
        <f t="shared" si="50"/>
        <v>7_6</v>
      </c>
      <c r="K155" s="107">
        <v>2936</v>
      </c>
      <c r="L155" s="5"/>
      <c r="M155" s="106">
        <v>7</v>
      </c>
      <c r="N155" s="106">
        <v>6</v>
      </c>
      <c r="O155" s="106">
        <f t="shared" si="51"/>
        <v>6</v>
      </c>
      <c r="P155" s="106" t="str">
        <f t="shared" si="52"/>
        <v>7_6</v>
      </c>
      <c r="Q155" s="107">
        <v>3009</v>
      </c>
      <c r="R155" s="107"/>
      <c r="S155" s="106">
        <v>7</v>
      </c>
      <c r="T155" s="106">
        <v>6</v>
      </c>
      <c r="U155" s="106">
        <f t="shared" si="53"/>
        <v>6</v>
      </c>
      <c r="V155" s="106" t="str">
        <f t="shared" si="54"/>
        <v>7_6</v>
      </c>
      <c r="W155" s="107">
        <v>3043</v>
      </c>
      <c r="X155" s="107"/>
      <c r="Y155" s="106">
        <v>7</v>
      </c>
      <c r="Z155" s="106">
        <v>6</v>
      </c>
      <c r="AA155" s="106">
        <f t="shared" si="55"/>
        <v>6</v>
      </c>
      <c r="AB155" s="106" t="str">
        <f t="shared" si="56"/>
        <v>7_6</v>
      </c>
      <c r="AC155" s="107">
        <v>3104</v>
      </c>
      <c r="AD155" s="49"/>
      <c r="AE155" s="106">
        <v>7</v>
      </c>
      <c r="AF155" s="106">
        <v>6</v>
      </c>
      <c r="AG155" s="172">
        <f t="shared" si="57"/>
        <v>6</v>
      </c>
      <c r="AH155" s="106" t="str">
        <f t="shared" si="58"/>
        <v>7_6</v>
      </c>
      <c r="AI155" s="107">
        <v>3321</v>
      </c>
      <c r="AJ155" s="49"/>
      <c r="AK155" s="106">
        <v>7</v>
      </c>
      <c r="AL155" s="106">
        <v>6</v>
      </c>
      <c r="AM155" s="172">
        <f t="shared" si="59"/>
        <v>6</v>
      </c>
      <c r="AN155" s="106" t="str">
        <f t="shared" si="60"/>
        <v>7_6</v>
      </c>
      <c r="AO155" s="107">
        <v>3454</v>
      </c>
      <c r="AP155" s="49"/>
      <c r="AQ155" s="106">
        <v>7</v>
      </c>
      <c r="AR155" s="106">
        <v>6</v>
      </c>
      <c r="AS155" s="172">
        <f t="shared" si="61"/>
        <v>6</v>
      </c>
      <c r="AT155" s="106" t="str">
        <f t="shared" si="62"/>
        <v>7_6</v>
      </c>
      <c r="AU155" s="107">
        <v>3592</v>
      </c>
      <c r="AV155" s="49"/>
      <c r="AW155" s="106">
        <v>7</v>
      </c>
      <c r="AX155" s="106">
        <v>2</v>
      </c>
      <c r="AY155" s="172">
        <f t="shared" si="63"/>
        <v>2</v>
      </c>
      <c r="AZ155" s="106" t="str">
        <f t="shared" si="64"/>
        <v>7_2</v>
      </c>
      <c r="BA155" s="107">
        <v>3296</v>
      </c>
      <c r="BB155" s="49"/>
      <c r="BC155" s="106">
        <v>7</v>
      </c>
      <c r="BD155" s="106">
        <v>2</v>
      </c>
      <c r="BE155" s="106">
        <f t="shared" si="67"/>
        <v>2</v>
      </c>
      <c r="BF155" s="106" t="str">
        <f t="shared" si="65"/>
        <v>7_2</v>
      </c>
      <c r="BG155" s="64">
        <f t="shared" si="46"/>
        <v>3296</v>
      </c>
      <c r="BH155" s="132">
        <f t="shared" si="66"/>
        <v>3296</v>
      </c>
      <c r="BI155" s="42">
        <f t="shared" si="68"/>
        <v>21.128205128205128</v>
      </c>
      <c r="BJ155" s="42"/>
      <c r="BK155" s="42"/>
      <c r="BL155" s="42"/>
      <c r="BM155" s="42"/>
      <c r="BN155" s="42"/>
      <c r="BO155" s="5"/>
      <c r="BP155" s="5"/>
      <c r="BQ155" s="5"/>
      <c r="BR155" s="5"/>
      <c r="BS155" s="5"/>
      <c r="BT155" s="5"/>
      <c r="BU155" s="6"/>
    </row>
    <row r="156" spans="1:73" x14ac:dyDescent="0.25">
      <c r="A156" s="106">
        <v>7</v>
      </c>
      <c r="B156" s="106">
        <v>7</v>
      </c>
      <c r="C156" s="106">
        <f t="shared" si="47"/>
        <v>7</v>
      </c>
      <c r="D156" s="106" t="str">
        <f t="shared" si="48"/>
        <v>7_7</v>
      </c>
      <c r="E156" s="107">
        <v>2951</v>
      </c>
      <c r="F156" s="106"/>
      <c r="G156" s="106">
        <v>7</v>
      </c>
      <c r="H156" s="106">
        <v>7</v>
      </c>
      <c r="I156" s="106">
        <f t="shared" si="49"/>
        <v>7</v>
      </c>
      <c r="J156" s="106" t="str">
        <f t="shared" si="50"/>
        <v>7_7</v>
      </c>
      <c r="K156" s="107">
        <v>3047</v>
      </c>
      <c r="L156" s="5"/>
      <c r="M156" s="106">
        <v>7</v>
      </c>
      <c r="N156" s="106">
        <v>7</v>
      </c>
      <c r="O156" s="106">
        <f t="shared" si="51"/>
        <v>7</v>
      </c>
      <c r="P156" s="106" t="str">
        <f t="shared" si="52"/>
        <v>7_7</v>
      </c>
      <c r="Q156" s="107">
        <v>3123</v>
      </c>
      <c r="R156" s="107"/>
      <c r="S156" s="106">
        <v>7</v>
      </c>
      <c r="T156" s="106">
        <v>7</v>
      </c>
      <c r="U156" s="106">
        <f t="shared" si="53"/>
        <v>7</v>
      </c>
      <c r="V156" s="106" t="str">
        <f t="shared" si="54"/>
        <v>7_7</v>
      </c>
      <c r="W156" s="107">
        <v>3158</v>
      </c>
      <c r="X156" s="107"/>
      <c r="Y156" s="106">
        <v>7</v>
      </c>
      <c r="Z156" s="106">
        <v>7</v>
      </c>
      <c r="AA156" s="106">
        <f t="shared" si="55"/>
        <v>7</v>
      </c>
      <c r="AB156" s="106" t="str">
        <f t="shared" si="56"/>
        <v>7_7</v>
      </c>
      <c r="AC156" s="107">
        <v>3221</v>
      </c>
      <c r="AD156" s="49"/>
      <c r="AE156" s="106">
        <v>7</v>
      </c>
      <c r="AF156" s="106">
        <v>7</v>
      </c>
      <c r="AG156" s="172">
        <f t="shared" si="57"/>
        <v>7</v>
      </c>
      <c r="AH156" s="106" t="str">
        <f t="shared" si="58"/>
        <v>7_7</v>
      </c>
      <c r="AI156" s="107">
        <v>3446</v>
      </c>
      <c r="AJ156" s="49"/>
      <c r="AK156" s="106">
        <v>7</v>
      </c>
      <c r="AL156" s="106">
        <v>7</v>
      </c>
      <c r="AM156" s="172">
        <f t="shared" si="59"/>
        <v>7</v>
      </c>
      <c r="AN156" s="106" t="str">
        <f t="shared" si="60"/>
        <v>7_7</v>
      </c>
      <c r="AO156" s="107">
        <v>3584</v>
      </c>
      <c r="AP156" s="49"/>
      <c r="AQ156" s="106">
        <v>7</v>
      </c>
      <c r="AR156" s="106">
        <v>7</v>
      </c>
      <c r="AS156" s="172">
        <f t="shared" si="61"/>
        <v>7</v>
      </c>
      <c r="AT156" s="106" t="str">
        <f t="shared" si="62"/>
        <v>7_7</v>
      </c>
      <c r="AU156" s="107">
        <v>3727</v>
      </c>
      <c r="AV156" s="49"/>
      <c r="AW156" s="106">
        <v>7</v>
      </c>
      <c r="AX156" s="106">
        <v>3</v>
      </c>
      <c r="AY156" s="172">
        <f t="shared" si="63"/>
        <v>3</v>
      </c>
      <c r="AZ156" s="106" t="str">
        <f t="shared" si="64"/>
        <v>7_3</v>
      </c>
      <c r="BA156" s="107">
        <v>3380</v>
      </c>
      <c r="BB156" s="49"/>
      <c r="BC156" s="106">
        <v>7</v>
      </c>
      <c r="BD156" s="106">
        <v>3</v>
      </c>
      <c r="BE156" s="106">
        <f t="shared" si="67"/>
        <v>3</v>
      </c>
      <c r="BF156" s="106" t="str">
        <f t="shared" si="65"/>
        <v>7_3</v>
      </c>
      <c r="BG156" s="64">
        <f t="shared" si="46"/>
        <v>3380</v>
      </c>
      <c r="BH156" s="132">
        <f t="shared" si="66"/>
        <v>3380</v>
      </c>
      <c r="BI156" s="42">
        <f t="shared" si="68"/>
        <v>21.666666666666668</v>
      </c>
      <c r="BJ156" s="42"/>
      <c r="BK156" s="42"/>
      <c r="BL156" s="42"/>
      <c r="BM156" s="42"/>
      <c r="BN156" s="42"/>
      <c r="BO156" s="5"/>
      <c r="BP156" s="5"/>
      <c r="BQ156" s="5"/>
      <c r="BR156" s="5"/>
      <c r="BS156" s="5"/>
      <c r="BT156" s="5"/>
      <c r="BU156" s="6"/>
    </row>
    <row r="157" spans="1:73" x14ac:dyDescent="0.25">
      <c r="A157" s="106">
        <v>7</v>
      </c>
      <c r="B157" s="106">
        <v>8</v>
      </c>
      <c r="C157" s="106">
        <f t="shared" si="47"/>
        <v>8</v>
      </c>
      <c r="D157" s="106" t="str">
        <f t="shared" si="48"/>
        <v>7_8</v>
      </c>
      <c r="E157" s="107">
        <v>3021</v>
      </c>
      <c r="F157" s="106"/>
      <c r="G157" s="106">
        <v>7</v>
      </c>
      <c r="H157" s="106">
        <v>8</v>
      </c>
      <c r="I157" s="106">
        <f t="shared" si="49"/>
        <v>8</v>
      </c>
      <c r="J157" s="106" t="str">
        <f t="shared" si="50"/>
        <v>7_8</v>
      </c>
      <c r="K157" s="107">
        <v>3119</v>
      </c>
      <c r="L157" s="5"/>
      <c r="M157" s="106">
        <v>7</v>
      </c>
      <c r="N157" s="106">
        <v>8</v>
      </c>
      <c r="O157" s="106">
        <f t="shared" si="51"/>
        <v>8</v>
      </c>
      <c r="P157" s="106" t="str">
        <f t="shared" si="52"/>
        <v>7_8</v>
      </c>
      <c r="Q157" s="107">
        <v>3197</v>
      </c>
      <c r="R157" s="107"/>
      <c r="S157" s="106">
        <v>7</v>
      </c>
      <c r="T157" s="106">
        <v>8</v>
      </c>
      <c r="U157" s="106">
        <f t="shared" si="53"/>
        <v>8</v>
      </c>
      <c r="V157" s="106" t="str">
        <f t="shared" si="54"/>
        <v>7_8</v>
      </c>
      <c r="W157" s="107">
        <v>3233</v>
      </c>
      <c r="X157" s="107"/>
      <c r="Y157" s="106">
        <v>7</v>
      </c>
      <c r="Z157" s="106">
        <v>8</v>
      </c>
      <c r="AA157" s="106">
        <f t="shared" si="55"/>
        <v>8</v>
      </c>
      <c r="AB157" s="106" t="str">
        <f t="shared" si="56"/>
        <v>7_8</v>
      </c>
      <c r="AC157" s="107">
        <v>3298</v>
      </c>
      <c r="AD157" s="49"/>
      <c r="AE157" s="106">
        <v>7</v>
      </c>
      <c r="AF157" s="106">
        <v>8</v>
      </c>
      <c r="AG157" s="172">
        <f t="shared" si="57"/>
        <v>8</v>
      </c>
      <c r="AH157" s="106" t="str">
        <f t="shared" si="58"/>
        <v>7_8</v>
      </c>
      <c r="AI157" s="107">
        <v>3529</v>
      </c>
      <c r="AJ157" s="49"/>
      <c r="AK157" s="106">
        <v>7</v>
      </c>
      <c r="AL157" s="106">
        <v>8</v>
      </c>
      <c r="AM157" s="172">
        <f t="shared" si="59"/>
        <v>8</v>
      </c>
      <c r="AN157" s="106" t="str">
        <f t="shared" si="60"/>
        <v>7_8</v>
      </c>
      <c r="AO157" s="107">
        <v>3670</v>
      </c>
      <c r="AP157" s="49"/>
      <c r="AQ157" s="106">
        <v>7</v>
      </c>
      <c r="AR157" s="106">
        <v>8</v>
      </c>
      <c r="AS157" s="172">
        <f t="shared" si="61"/>
        <v>8</v>
      </c>
      <c r="AT157" s="106" t="str">
        <f t="shared" si="62"/>
        <v>7_8</v>
      </c>
      <c r="AU157" s="107">
        <v>3817</v>
      </c>
      <c r="AV157" s="49"/>
      <c r="AW157" s="106">
        <v>7</v>
      </c>
      <c r="AX157" s="106">
        <v>4</v>
      </c>
      <c r="AY157" s="172">
        <f t="shared" si="63"/>
        <v>4</v>
      </c>
      <c r="AZ157" s="106" t="str">
        <f t="shared" si="64"/>
        <v>7_4</v>
      </c>
      <c r="BA157" s="107">
        <v>3449</v>
      </c>
      <c r="BB157" s="49"/>
      <c r="BC157" s="106">
        <v>7</v>
      </c>
      <c r="BD157" s="106">
        <v>4</v>
      </c>
      <c r="BE157" s="106">
        <f t="shared" si="67"/>
        <v>4</v>
      </c>
      <c r="BF157" s="106" t="str">
        <f t="shared" si="65"/>
        <v>7_4</v>
      </c>
      <c r="BG157" s="64">
        <f t="shared" si="46"/>
        <v>3449</v>
      </c>
      <c r="BH157" s="132">
        <f t="shared" si="66"/>
        <v>3449</v>
      </c>
      <c r="BI157" s="42">
        <f t="shared" si="68"/>
        <v>22.108974358974358</v>
      </c>
      <c r="BJ157" s="42"/>
      <c r="BK157" s="42"/>
      <c r="BL157" s="42"/>
      <c r="BM157" s="42"/>
      <c r="BN157" s="42"/>
      <c r="BO157" s="5"/>
      <c r="BP157" s="5"/>
      <c r="BQ157" s="5"/>
      <c r="BR157" s="5"/>
      <c r="BS157" s="5"/>
      <c r="BT157" s="5"/>
      <c r="BU157" s="6"/>
    </row>
    <row r="158" spans="1:73" x14ac:dyDescent="0.25">
      <c r="A158" s="106">
        <v>7</v>
      </c>
      <c r="B158" s="106">
        <v>9</v>
      </c>
      <c r="C158" s="106">
        <f t="shared" si="47"/>
        <v>9</v>
      </c>
      <c r="D158" s="106" t="str">
        <f t="shared" si="48"/>
        <v>7_9</v>
      </c>
      <c r="E158" s="107">
        <v>3096</v>
      </c>
      <c r="F158" s="106"/>
      <c r="G158" s="106">
        <v>7</v>
      </c>
      <c r="H158" s="106">
        <v>9</v>
      </c>
      <c r="I158" s="106">
        <f t="shared" si="49"/>
        <v>9</v>
      </c>
      <c r="J158" s="106" t="str">
        <f t="shared" si="50"/>
        <v>7_9</v>
      </c>
      <c r="K158" s="107">
        <v>3197</v>
      </c>
      <c r="L158" s="5"/>
      <c r="M158" s="106">
        <v>7</v>
      </c>
      <c r="N158" s="106">
        <v>9</v>
      </c>
      <c r="O158" s="106">
        <f t="shared" si="51"/>
        <v>9</v>
      </c>
      <c r="P158" s="106" t="str">
        <f t="shared" si="52"/>
        <v>7_9</v>
      </c>
      <c r="Q158" s="107">
        <v>3277</v>
      </c>
      <c r="R158" s="107"/>
      <c r="S158" s="106">
        <v>7</v>
      </c>
      <c r="T158" s="106">
        <v>9</v>
      </c>
      <c r="U158" s="106">
        <f t="shared" si="53"/>
        <v>9</v>
      </c>
      <c r="V158" s="106" t="str">
        <f t="shared" si="54"/>
        <v>7_9</v>
      </c>
      <c r="W158" s="107">
        <v>3314</v>
      </c>
      <c r="X158" s="107"/>
      <c r="Y158" s="106">
        <v>7</v>
      </c>
      <c r="Z158" s="106">
        <v>9</v>
      </c>
      <c r="AA158" s="106">
        <f t="shared" si="55"/>
        <v>9</v>
      </c>
      <c r="AB158" s="106" t="str">
        <f t="shared" si="56"/>
        <v>7_9</v>
      </c>
      <c r="AC158" s="107">
        <v>3380</v>
      </c>
      <c r="AD158" s="49"/>
      <c r="AE158" s="106">
        <v>7</v>
      </c>
      <c r="AF158" s="106">
        <v>9</v>
      </c>
      <c r="AG158" s="172">
        <f t="shared" si="57"/>
        <v>9</v>
      </c>
      <c r="AH158" s="106" t="str">
        <f t="shared" si="58"/>
        <v>7_9</v>
      </c>
      <c r="AI158" s="107">
        <v>3617</v>
      </c>
      <c r="AJ158" s="49"/>
      <c r="AK158" s="106">
        <v>7</v>
      </c>
      <c r="AL158" s="106">
        <v>9</v>
      </c>
      <c r="AM158" s="172">
        <f t="shared" si="59"/>
        <v>9</v>
      </c>
      <c r="AN158" s="106" t="str">
        <f t="shared" si="60"/>
        <v>7_9</v>
      </c>
      <c r="AO158" s="107">
        <v>3762</v>
      </c>
      <c r="AP158" s="49"/>
      <c r="AQ158" s="106">
        <v>7</v>
      </c>
      <c r="AR158" s="106">
        <v>9</v>
      </c>
      <c r="AS158" s="172">
        <f t="shared" si="61"/>
        <v>9</v>
      </c>
      <c r="AT158" s="106" t="str">
        <f t="shared" si="62"/>
        <v>7_9</v>
      </c>
      <c r="AU158" s="107">
        <v>3912</v>
      </c>
      <c r="AV158" s="49"/>
      <c r="AW158" s="106">
        <v>7</v>
      </c>
      <c r="AX158" s="106">
        <v>5</v>
      </c>
      <c r="AY158" s="172">
        <f t="shared" si="63"/>
        <v>5</v>
      </c>
      <c r="AZ158" s="106" t="str">
        <f t="shared" si="64"/>
        <v>7_5</v>
      </c>
      <c r="BA158" s="107">
        <v>3524</v>
      </c>
      <c r="BB158" s="49"/>
      <c r="BC158" s="106">
        <v>7</v>
      </c>
      <c r="BD158" s="106">
        <v>5</v>
      </c>
      <c r="BE158" s="106">
        <f t="shared" si="67"/>
        <v>5</v>
      </c>
      <c r="BF158" s="106" t="str">
        <f t="shared" si="65"/>
        <v>7_5</v>
      </c>
      <c r="BG158" s="64">
        <f t="shared" si="46"/>
        <v>3524</v>
      </c>
      <c r="BH158" s="132">
        <f t="shared" si="66"/>
        <v>3524</v>
      </c>
      <c r="BI158" s="42">
        <f t="shared" si="68"/>
        <v>22.589743589743591</v>
      </c>
      <c r="BJ158" s="42"/>
      <c r="BK158" s="42"/>
      <c r="BL158" s="42"/>
      <c r="BM158" s="42"/>
      <c r="BN158" s="42"/>
      <c r="BO158" s="5"/>
      <c r="BP158" s="5"/>
      <c r="BQ158" s="5"/>
      <c r="BR158" s="5"/>
      <c r="BS158" s="5"/>
      <c r="BT158" s="5"/>
      <c r="BU158" s="6"/>
    </row>
    <row r="159" spans="1:73" x14ac:dyDescent="0.25">
      <c r="A159" s="106">
        <v>7</v>
      </c>
      <c r="B159" s="106">
        <v>10</v>
      </c>
      <c r="C159" s="106">
        <f t="shared" si="47"/>
        <v>10</v>
      </c>
      <c r="D159" s="106" t="str">
        <f t="shared" si="48"/>
        <v>7_10</v>
      </c>
      <c r="E159" s="107">
        <v>3176</v>
      </c>
      <c r="F159" s="106"/>
      <c r="G159" s="106">
        <v>7</v>
      </c>
      <c r="H159" s="106">
        <v>10</v>
      </c>
      <c r="I159" s="106">
        <f t="shared" si="49"/>
        <v>10</v>
      </c>
      <c r="J159" s="106" t="str">
        <f t="shared" si="50"/>
        <v>7_10</v>
      </c>
      <c r="K159" s="107">
        <v>3279</v>
      </c>
      <c r="L159" s="5"/>
      <c r="M159" s="106">
        <v>7</v>
      </c>
      <c r="N159" s="106">
        <v>10</v>
      </c>
      <c r="O159" s="106">
        <f t="shared" si="51"/>
        <v>10</v>
      </c>
      <c r="P159" s="106" t="str">
        <f t="shared" si="52"/>
        <v>7_10</v>
      </c>
      <c r="Q159" s="107">
        <v>3361</v>
      </c>
      <c r="R159" s="107"/>
      <c r="S159" s="106">
        <v>7</v>
      </c>
      <c r="T159" s="106">
        <v>10</v>
      </c>
      <c r="U159" s="106">
        <f t="shared" si="53"/>
        <v>10</v>
      </c>
      <c r="V159" s="106" t="str">
        <f t="shared" si="54"/>
        <v>7_10</v>
      </c>
      <c r="W159" s="107">
        <v>3399</v>
      </c>
      <c r="X159" s="107"/>
      <c r="Y159" s="106">
        <v>7</v>
      </c>
      <c r="Z159" s="106">
        <v>10</v>
      </c>
      <c r="AA159" s="106">
        <f t="shared" si="55"/>
        <v>10</v>
      </c>
      <c r="AB159" s="106" t="str">
        <f t="shared" si="56"/>
        <v>7_10</v>
      </c>
      <c r="AC159" s="107">
        <v>3467</v>
      </c>
      <c r="AD159" s="49"/>
      <c r="AE159" s="106">
        <v>7</v>
      </c>
      <c r="AF159" s="106">
        <v>10</v>
      </c>
      <c r="AG159" s="172">
        <f t="shared" si="57"/>
        <v>10</v>
      </c>
      <c r="AH159" s="106" t="str">
        <f t="shared" si="58"/>
        <v>7_10</v>
      </c>
      <c r="AI159" s="107">
        <v>3710</v>
      </c>
      <c r="AJ159" s="49"/>
      <c r="AK159" s="106">
        <v>7</v>
      </c>
      <c r="AL159" s="106">
        <v>10</v>
      </c>
      <c r="AM159" s="172">
        <f t="shared" si="59"/>
        <v>10</v>
      </c>
      <c r="AN159" s="106" t="str">
        <f t="shared" si="60"/>
        <v>7_10</v>
      </c>
      <c r="AO159" s="107">
        <v>3858</v>
      </c>
      <c r="AP159" s="49"/>
      <c r="AQ159" s="106">
        <v>7</v>
      </c>
      <c r="AR159" s="106">
        <v>10</v>
      </c>
      <c r="AS159" s="172">
        <f t="shared" si="61"/>
        <v>10</v>
      </c>
      <c r="AT159" s="106" t="str">
        <f t="shared" si="62"/>
        <v>7_10</v>
      </c>
      <c r="AU159" s="107">
        <v>4011.9999999999995</v>
      </c>
      <c r="AV159" s="49"/>
      <c r="AW159" s="106">
        <v>7</v>
      </c>
      <c r="AX159" s="106">
        <v>6</v>
      </c>
      <c r="AY159" s="172">
        <f t="shared" si="63"/>
        <v>6</v>
      </c>
      <c r="AZ159" s="106" t="str">
        <f t="shared" si="64"/>
        <v>7_6</v>
      </c>
      <c r="BA159" s="107">
        <v>3592</v>
      </c>
      <c r="BB159" s="49"/>
      <c r="BC159" s="106">
        <v>7</v>
      </c>
      <c r="BD159" s="106">
        <v>6</v>
      </c>
      <c r="BE159" s="106">
        <f t="shared" si="67"/>
        <v>6</v>
      </c>
      <c r="BF159" s="106" t="str">
        <f t="shared" si="65"/>
        <v>7_6</v>
      </c>
      <c r="BG159" s="64">
        <f t="shared" si="46"/>
        <v>3592</v>
      </c>
      <c r="BH159" s="132">
        <f t="shared" si="66"/>
        <v>3592</v>
      </c>
      <c r="BI159" s="42">
        <f t="shared" si="68"/>
        <v>23.025641025641026</v>
      </c>
      <c r="BJ159" s="42"/>
      <c r="BK159" s="42"/>
      <c r="BL159" s="42"/>
      <c r="BM159" s="42"/>
      <c r="BN159" s="42"/>
      <c r="BO159" s="5"/>
      <c r="BP159" s="5"/>
      <c r="BQ159" s="5"/>
      <c r="BR159" s="5"/>
      <c r="BS159" s="5"/>
      <c r="BT159" s="5"/>
      <c r="BU159" s="6"/>
    </row>
    <row r="160" spans="1:73" x14ac:dyDescent="0.25">
      <c r="A160" s="106">
        <v>7</v>
      </c>
      <c r="B160" s="106">
        <v>11</v>
      </c>
      <c r="C160" s="106">
        <f t="shared" si="47"/>
        <v>11</v>
      </c>
      <c r="D160" s="106" t="str">
        <f t="shared" si="48"/>
        <v>7_11</v>
      </c>
      <c r="E160" s="107">
        <v>3242</v>
      </c>
      <c r="F160" s="106"/>
      <c r="G160" s="106">
        <v>7</v>
      </c>
      <c r="H160" s="106">
        <v>11</v>
      </c>
      <c r="I160" s="106">
        <f t="shared" si="49"/>
        <v>11</v>
      </c>
      <c r="J160" s="106" t="str">
        <f t="shared" si="50"/>
        <v>7_11</v>
      </c>
      <c r="K160" s="107">
        <v>3347</v>
      </c>
      <c r="L160" s="5"/>
      <c r="M160" s="106">
        <v>7</v>
      </c>
      <c r="N160" s="106">
        <v>11</v>
      </c>
      <c r="O160" s="106">
        <f t="shared" si="51"/>
        <v>11</v>
      </c>
      <c r="P160" s="106" t="str">
        <f t="shared" si="52"/>
        <v>7_11</v>
      </c>
      <c r="Q160" s="107">
        <v>3431</v>
      </c>
      <c r="R160" s="107"/>
      <c r="S160" s="106">
        <v>7</v>
      </c>
      <c r="T160" s="106">
        <v>11</v>
      </c>
      <c r="U160" s="106">
        <f t="shared" si="53"/>
        <v>11</v>
      </c>
      <c r="V160" s="106" t="str">
        <f t="shared" si="54"/>
        <v>7_11</v>
      </c>
      <c r="W160" s="107">
        <v>3470</v>
      </c>
      <c r="X160" s="107"/>
      <c r="Y160" s="106">
        <v>7</v>
      </c>
      <c r="Z160" s="106">
        <v>11</v>
      </c>
      <c r="AA160" s="106">
        <f t="shared" si="55"/>
        <v>11</v>
      </c>
      <c r="AB160" s="106" t="str">
        <f t="shared" si="56"/>
        <v>7_11</v>
      </c>
      <c r="AC160" s="107">
        <v>3539</v>
      </c>
      <c r="AD160" s="49"/>
      <c r="AE160" s="106">
        <v>7</v>
      </c>
      <c r="AF160" s="106">
        <v>11</v>
      </c>
      <c r="AG160" s="172">
        <f t="shared" si="57"/>
        <v>11</v>
      </c>
      <c r="AH160" s="106" t="str">
        <f t="shared" si="58"/>
        <v>7_11</v>
      </c>
      <c r="AI160" s="107">
        <v>3787</v>
      </c>
      <c r="AJ160" s="49"/>
      <c r="AK160" s="106">
        <v>7</v>
      </c>
      <c r="AL160" s="106">
        <v>11</v>
      </c>
      <c r="AM160" s="172">
        <f t="shared" si="59"/>
        <v>11</v>
      </c>
      <c r="AN160" s="106" t="str">
        <f t="shared" si="60"/>
        <v>7_11</v>
      </c>
      <c r="AO160" s="107">
        <v>3938</v>
      </c>
      <c r="AP160" s="49"/>
      <c r="AQ160" s="106">
        <v>7</v>
      </c>
      <c r="AR160" s="106">
        <v>11</v>
      </c>
      <c r="AS160" s="172">
        <f t="shared" si="61"/>
        <v>11</v>
      </c>
      <c r="AT160" s="106" t="str">
        <f t="shared" si="62"/>
        <v>7_11</v>
      </c>
      <c r="AU160" s="107">
        <v>4096</v>
      </c>
      <c r="AV160" s="49"/>
      <c r="AW160" s="106">
        <v>7</v>
      </c>
      <c r="AX160" s="106">
        <v>7</v>
      </c>
      <c r="AY160" s="172">
        <f t="shared" si="63"/>
        <v>7</v>
      </c>
      <c r="AZ160" s="106" t="str">
        <f t="shared" si="64"/>
        <v>7_7</v>
      </c>
      <c r="BA160" s="107">
        <v>3727</v>
      </c>
      <c r="BB160" s="49"/>
      <c r="BC160" s="106">
        <v>7</v>
      </c>
      <c r="BD160" s="106">
        <v>7</v>
      </c>
      <c r="BE160" s="106">
        <f t="shared" si="67"/>
        <v>7</v>
      </c>
      <c r="BF160" s="106" t="str">
        <f t="shared" si="65"/>
        <v>7_7</v>
      </c>
      <c r="BG160" s="64">
        <f t="shared" si="46"/>
        <v>3727</v>
      </c>
      <c r="BH160" s="132">
        <f t="shared" si="66"/>
        <v>3727</v>
      </c>
      <c r="BI160" s="42">
        <f t="shared" si="68"/>
        <v>23.891025641025642</v>
      </c>
      <c r="BJ160" s="42"/>
      <c r="BK160" s="42"/>
      <c r="BL160" s="42"/>
      <c r="BM160" s="42"/>
      <c r="BN160" s="42"/>
      <c r="BO160" s="5"/>
      <c r="BP160" s="5"/>
      <c r="BQ160" s="5"/>
      <c r="BR160" s="5"/>
      <c r="BS160" s="5"/>
      <c r="BT160" s="5"/>
      <c r="BU160" s="6"/>
    </row>
    <row r="161" spans="1:73" x14ac:dyDescent="0.25">
      <c r="A161" s="106">
        <v>7</v>
      </c>
      <c r="B161" s="106">
        <v>12</v>
      </c>
      <c r="C161" s="106">
        <f t="shared" si="47"/>
        <v>12</v>
      </c>
      <c r="D161" s="106" t="str">
        <f t="shared" si="48"/>
        <v>7_12</v>
      </c>
      <c r="E161" s="107">
        <v>3314</v>
      </c>
      <c r="F161" s="106"/>
      <c r="G161" s="106">
        <v>7</v>
      </c>
      <c r="H161" s="106">
        <v>12</v>
      </c>
      <c r="I161" s="106">
        <f t="shared" si="49"/>
        <v>12</v>
      </c>
      <c r="J161" s="106" t="str">
        <f t="shared" si="50"/>
        <v>7_12</v>
      </c>
      <c r="K161" s="107">
        <v>3422</v>
      </c>
      <c r="L161" s="5"/>
      <c r="M161" s="106">
        <v>7</v>
      </c>
      <c r="N161" s="106">
        <v>12</v>
      </c>
      <c r="O161" s="106">
        <f t="shared" si="51"/>
        <v>12</v>
      </c>
      <c r="P161" s="106" t="str">
        <f t="shared" si="52"/>
        <v>7_12</v>
      </c>
      <c r="Q161" s="107">
        <v>3508</v>
      </c>
      <c r="R161" s="107"/>
      <c r="S161" s="106">
        <v>7</v>
      </c>
      <c r="T161" s="106">
        <v>12</v>
      </c>
      <c r="U161" s="106">
        <f t="shared" si="53"/>
        <v>12</v>
      </c>
      <c r="V161" s="106" t="str">
        <f t="shared" si="54"/>
        <v>7_12</v>
      </c>
      <c r="W161" s="107">
        <v>3548</v>
      </c>
      <c r="X161" s="107"/>
      <c r="Y161" s="106">
        <v>7</v>
      </c>
      <c r="Z161" s="106">
        <v>12</v>
      </c>
      <c r="AA161" s="106">
        <f t="shared" si="55"/>
        <v>12</v>
      </c>
      <c r="AB161" s="106" t="str">
        <f t="shared" si="56"/>
        <v>7_12</v>
      </c>
      <c r="AC161" s="107">
        <v>3619</v>
      </c>
      <c r="AD161" s="49"/>
      <c r="AE161" s="106">
        <v>7</v>
      </c>
      <c r="AF161" s="106">
        <v>12</v>
      </c>
      <c r="AG161" s="172">
        <f t="shared" si="57"/>
        <v>12</v>
      </c>
      <c r="AH161" s="106" t="str">
        <f t="shared" si="58"/>
        <v>7_12</v>
      </c>
      <c r="AI161" s="107">
        <v>3872</v>
      </c>
      <c r="AJ161" s="49"/>
      <c r="AK161" s="106">
        <v>7</v>
      </c>
      <c r="AL161" s="106">
        <v>12</v>
      </c>
      <c r="AM161" s="172">
        <f t="shared" si="59"/>
        <v>12</v>
      </c>
      <c r="AN161" s="106" t="str">
        <f t="shared" si="60"/>
        <v>7_12</v>
      </c>
      <c r="AO161" s="107">
        <v>4027</v>
      </c>
      <c r="AP161" s="49"/>
      <c r="AQ161" s="106">
        <v>7</v>
      </c>
      <c r="AR161" s="106">
        <v>12</v>
      </c>
      <c r="AS161" s="172">
        <f t="shared" si="61"/>
        <v>12</v>
      </c>
      <c r="AT161" s="106" t="str">
        <f t="shared" si="62"/>
        <v>7_12</v>
      </c>
      <c r="AU161" s="107">
        <v>4188</v>
      </c>
      <c r="AV161" s="49"/>
      <c r="AW161" s="106">
        <v>7</v>
      </c>
      <c r="AX161" s="106">
        <v>8</v>
      </c>
      <c r="AY161" s="172">
        <f t="shared" si="63"/>
        <v>8</v>
      </c>
      <c r="AZ161" s="106" t="str">
        <f t="shared" si="64"/>
        <v>7_8</v>
      </c>
      <c r="BA161" s="107">
        <v>3817</v>
      </c>
      <c r="BB161" s="49"/>
      <c r="BC161" s="106">
        <v>7</v>
      </c>
      <c r="BD161" s="106">
        <v>8</v>
      </c>
      <c r="BE161" s="106">
        <f t="shared" si="67"/>
        <v>8</v>
      </c>
      <c r="BF161" s="106" t="str">
        <f t="shared" si="65"/>
        <v>7_8</v>
      </c>
      <c r="BG161" s="64">
        <f t="shared" si="46"/>
        <v>3817</v>
      </c>
      <c r="BH161" s="132">
        <f t="shared" si="66"/>
        <v>3817</v>
      </c>
      <c r="BI161" s="42">
        <f t="shared" si="68"/>
        <v>24.467948717948719</v>
      </c>
      <c r="BJ161" s="42"/>
      <c r="BK161" s="42"/>
      <c r="BL161" s="42"/>
      <c r="BM161" s="42"/>
      <c r="BN161" s="42"/>
      <c r="BO161" s="5"/>
      <c r="BP161" s="5"/>
      <c r="BQ161" s="5"/>
      <c r="BR161" s="5"/>
      <c r="BS161" s="5"/>
      <c r="BT161" s="5"/>
      <c r="BU161" s="6"/>
    </row>
    <row r="162" spans="1:73" x14ac:dyDescent="0.25">
      <c r="A162" s="106">
        <v>7</v>
      </c>
      <c r="B162" s="106">
        <v>13</v>
      </c>
      <c r="C162" s="106">
        <f t="shared" si="47"/>
        <v>13</v>
      </c>
      <c r="D162" s="106" t="str">
        <f t="shared" si="48"/>
        <v>7_13</v>
      </c>
      <c r="E162" s="107">
        <v>3384</v>
      </c>
      <c r="F162" s="106"/>
      <c r="G162" s="106">
        <v>7</v>
      </c>
      <c r="H162" s="106">
        <v>13</v>
      </c>
      <c r="I162" s="106">
        <f t="shared" si="49"/>
        <v>13</v>
      </c>
      <c r="J162" s="106" t="str">
        <f t="shared" si="50"/>
        <v>7_13</v>
      </c>
      <c r="K162" s="107">
        <v>3494</v>
      </c>
      <c r="L162" s="5"/>
      <c r="M162" s="106">
        <v>7</v>
      </c>
      <c r="N162" s="106">
        <v>13</v>
      </c>
      <c r="O162" s="106">
        <f t="shared" si="51"/>
        <v>13</v>
      </c>
      <c r="P162" s="106" t="str">
        <f t="shared" si="52"/>
        <v>7_13</v>
      </c>
      <c r="Q162" s="107">
        <v>3581</v>
      </c>
      <c r="R162" s="107"/>
      <c r="S162" s="106">
        <v>7</v>
      </c>
      <c r="T162" s="106">
        <v>13</v>
      </c>
      <c r="U162" s="106">
        <f t="shared" si="53"/>
        <v>13</v>
      </c>
      <c r="V162" s="106" t="str">
        <f t="shared" si="54"/>
        <v>7_13</v>
      </c>
      <c r="W162" s="107">
        <v>3621</v>
      </c>
      <c r="X162" s="107"/>
      <c r="Y162" s="106">
        <v>7</v>
      </c>
      <c r="Z162" s="106">
        <v>13</v>
      </c>
      <c r="AA162" s="106">
        <f t="shared" si="55"/>
        <v>13</v>
      </c>
      <c r="AB162" s="106" t="str">
        <f t="shared" si="56"/>
        <v>7_13</v>
      </c>
      <c r="AC162" s="107">
        <v>3693</v>
      </c>
      <c r="AD162" s="49"/>
      <c r="AE162" s="106">
        <v>7</v>
      </c>
      <c r="AF162" s="106">
        <v>13</v>
      </c>
      <c r="AG162" s="172">
        <f t="shared" si="57"/>
        <v>13</v>
      </c>
      <c r="AH162" s="106" t="str">
        <f t="shared" si="58"/>
        <v>7_13</v>
      </c>
      <c r="AI162" s="107">
        <v>3952</v>
      </c>
      <c r="AJ162" s="49"/>
      <c r="AK162" s="106">
        <v>7</v>
      </c>
      <c r="AL162" s="106">
        <v>13</v>
      </c>
      <c r="AM162" s="172">
        <f t="shared" si="59"/>
        <v>13</v>
      </c>
      <c r="AN162" s="106" t="str">
        <f t="shared" si="60"/>
        <v>7_13</v>
      </c>
      <c r="AO162" s="107">
        <v>4110</v>
      </c>
      <c r="AP162" s="49"/>
      <c r="AQ162" s="106">
        <v>7</v>
      </c>
      <c r="AR162" s="106">
        <v>13</v>
      </c>
      <c r="AS162" s="172">
        <f t="shared" si="61"/>
        <v>13</v>
      </c>
      <c r="AT162" s="106" t="str">
        <f t="shared" si="62"/>
        <v>7_13</v>
      </c>
      <c r="AU162" s="107">
        <v>4274</v>
      </c>
      <c r="AV162" s="49"/>
      <c r="AW162" s="106">
        <v>7</v>
      </c>
      <c r="AX162" s="106">
        <v>9</v>
      </c>
      <c r="AY162" s="172">
        <f t="shared" si="63"/>
        <v>9</v>
      </c>
      <c r="AZ162" s="106" t="str">
        <f t="shared" si="64"/>
        <v>7_9</v>
      </c>
      <c r="BA162" s="107">
        <v>3912</v>
      </c>
      <c r="BB162" s="49"/>
      <c r="BC162" s="106">
        <v>7</v>
      </c>
      <c r="BD162" s="106">
        <v>9</v>
      </c>
      <c r="BE162" s="106">
        <f t="shared" si="67"/>
        <v>9</v>
      </c>
      <c r="BF162" s="106" t="str">
        <f t="shared" si="65"/>
        <v>7_9</v>
      </c>
      <c r="BG162" s="64">
        <f t="shared" si="46"/>
        <v>3912</v>
      </c>
      <c r="BH162" s="132">
        <f t="shared" si="66"/>
        <v>3912</v>
      </c>
      <c r="BI162" s="42">
        <f t="shared" si="68"/>
        <v>25.076923076923077</v>
      </c>
      <c r="BJ162" s="42"/>
      <c r="BK162" s="42"/>
      <c r="BL162" s="42"/>
      <c r="BM162" s="42"/>
      <c r="BN162" s="42"/>
      <c r="BO162" s="5"/>
      <c r="BP162" s="5"/>
      <c r="BQ162" s="5"/>
      <c r="BR162" s="5"/>
      <c r="BS162" s="5"/>
      <c r="BT162" s="5"/>
      <c r="BU162" s="6"/>
    </row>
    <row r="163" spans="1:73" x14ac:dyDescent="0.25">
      <c r="A163" s="106">
        <v>7</v>
      </c>
      <c r="B163" s="106" t="s">
        <v>717</v>
      </c>
      <c r="C163" s="106" t="str">
        <f t="shared" si="47"/>
        <v>u1</v>
      </c>
      <c r="D163" s="106" t="str">
        <f t="shared" si="48"/>
        <v>7_u1</v>
      </c>
      <c r="E163" s="107">
        <v>3499</v>
      </c>
      <c r="F163" s="106"/>
      <c r="G163" s="106">
        <v>7</v>
      </c>
      <c r="H163" s="106" t="s">
        <v>717</v>
      </c>
      <c r="I163" s="106" t="str">
        <f t="shared" si="49"/>
        <v>u1</v>
      </c>
      <c r="J163" s="106" t="str">
        <f t="shared" si="50"/>
        <v>7_u1</v>
      </c>
      <c r="K163" s="107">
        <v>3613</v>
      </c>
      <c r="L163" s="5"/>
      <c r="M163" s="106">
        <v>7</v>
      </c>
      <c r="N163" s="106" t="s">
        <v>717</v>
      </c>
      <c r="O163" s="106" t="str">
        <f t="shared" si="51"/>
        <v>u1</v>
      </c>
      <c r="P163" s="106" t="str">
        <f t="shared" si="52"/>
        <v>7_u1</v>
      </c>
      <c r="Q163" s="107">
        <v>3703</v>
      </c>
      <c r="R163" s="107"/>
      <c r="S163" s="106">
        <v>7</v>
      </c>
      <c r="T163" s="106" t="s">
        <v>717</v>
      </c>
      <c r="U163" s="106" t="str">
        <f t="shared" si="53"/>
        <v>u1</v>
      </c>
      <c r="V163" s="106" t="str">
        <f t="shared" si="54"/>
        <v>7_u1</v>
      </c>
      <c r="W163" s="107">
        <v>3745</v>
      </c>
      <c r="X163" s="107"/>
      <c r="Y163" s="106">
        <v>7</v>
      </c>
      <c r="Z163" s="106" t="s">
        <v>717</v>
      </c>
      <c r="AA163" s="106" t="str">
        <f t="shared" si="55"/>
        <v>u1</v>
      </c>
      <c r="AB163" s="106" t="str">
        <f t="shared" si="56"/>
        <v>7_u1</v>
      </c>
      <c r="AC163" s="107">
        <v>3820</v>
      </c>
      <c r="AD163" s="49"/>
      <c r="AE163" s="106">
        <v>7</v>
      </c>
      <c r="AF163" s="106" t="s">
        <v>717</v>
      </c>
      <c r="AG163" s="172" t="str">
        <f t="shared" si="57"/>
        <v>u1</v>
      </c>
      <c r="AH163" s="106" t="str">
        <f t="shared" si="58"/>
        <v>7_u1</v>
      </c>
      <c r="AI163" s="107">
        <v>4086.9999999999995</v>
      </c>
      <c r="AJ163" s="49"/>
      <c r="AK163" s="106">
        <v>7</v>
      </c>
      <c r="AL163" s="106" t="s">
        <v>717</v>
      </c>
      <c r="AM163" s="172" t="str">
        <f t="shared" si="59"/>
        <v>u1</v>
      </c>
      <c r="AN163" s="106" t="str">
        <f t="shared" si="60"/>
        <v>7_u1</v>
      </c>
      <c r="AO163" s="107">
        <v>4250</v>
      </c>
      <c r="AP163" s="49"/>
      <c r="AQ163" s="106">
        <v>7</v>
      </c>
      <c r="AR163" s="106" t="s">
        <v>717</v>
      </c>
      <c r="AS163" s="172" t="str">
        <f t="shared" si="61"/>
        <v>u1</v>
      </c>
      <c r="AT163" s="106" t="str">
        <f t="shared" si="62"/>
        <v>7_u1</v>
      </c>
      <c r="AU163" s="107">
        <v>4420</v>
      </c>
      <c r="AV163" s="49"/>
      <c r="AW163" s="106">
        <v>7</v>
      </c>
      <c r="AX163" s="106">
        <v>10</v>
      </c>
      <c r="AY163" s="172">
        <f t="shared" si="63"/>
        <v>10</v>
      </c>
      <c r="AZ163" s="106" t="str">
        <f t="shared" si="64"/>
        <v>7_10</v>
      </c>
      <c r="BA163" s="107">
        <v>4012</v>
      </c>
      <c r="BB163" s="49"/>
      <c r="BC163" s="106">
        <v>7</v>
      </c>
      <c r="BD163" s="106">
        <v>10</v>
      </c>
      <c r="BE163" s="106">
        <f t="shared" si="67"/>
        <v>10</v>
      </c>
      <c r="BF163" s="106" t="str">
        <f t="shared" si="65"/>
        <v>7_10</v>
      </c>
      <c r="BG163" s="64">
        <f t="shared" si="46"/>
        <v>4012</v>
      </c>
      <c r="BH163" s="132">
        <f t="shared" si="66"/>
        <v>4012</v>
      </c>
      <c r="BI163" s="42">
        <f t="shared" si="68"/>
        <v>25.717948717948719</v>
      </c>
      <c r="BJ163" s="42"/>
      <c r="BK163" s="42"/>
      <c r="BL163" s="42"/>
      <c r="BM163" s="42"/>
      <c r="BN163" s="42"/>
      <c r="BO163" s="5"/>
      <c r="BP163" s="5"/>
      <c r="BQ163" s="5"/>
      <c r="BR163" s="5"/>
      <c r="BS163" s="5"/>
      <c r="BT163" s="5"/>
      <c r="BU163" s="6"/>
    </row>
    <row r="164" spans="1:73" x14ac:dyDescent="0.25">
      <c r="A164" s="106">
        <v>7</v>
      </c>
      <c r="B164" s="106" t="s">
        <v>718</v>
      </c>
      <c r="C164" s="106" t="str">
        <f t="shared" si="47"/>
        <v>u2</v>
      </c>
      <c r="D164" s="106" t="str">
        <f t="shared" si="48"/>
        <v>7_u2</v>
      </c>
      <c r="E164" s="107">
        <v>3620</v>
      </c>
      <c r="F164" s="106"/>
      <c r="G164" s="106">
        <v>7</v>
      </c>
      <c r="H164" s="106" t="s">
        <v>718</v>
      </c>
      <c r="I164" s="106" t="str">
        <f t="shared" si="49"/>
        <v>u2</v>
      </c>
      <c r="J164" s="106" t="str">
        <f t="shared" si="50"/>
        <v>7_u2</v>
      </c>
      <c r="K164" s="107">
        <v>3738</v>
      </c>
      <c r="L164" s="5"/>
      <c r="M164" s="106">
        <v>7</v>
      </c>
      <c r="N164" s="106" t="s">
        <v>718</v>
      </c>
      <c r="O164" s="106" t="str">
        <f t="shared" si="51"/>
        <v>u2</v>
      </c>
      <c r="P164" s="106" t="str">
        <f t="shared" si="52"/>
        <v>7_u2</v>
      </c>
      <c r="Q164" s="107">
        <v>3831</v>
      </c>
      <c r="R164" s="107"/>
      <c r="S164" s="106">
        <v>7</v>
      </c>
      <c r="T164" s="106" t="s">
        <v>718</v>
      </c>
      <c r="U164" s="106" t="str">
        <f t="shared" si="53"/>
        <v>u2</v>
      </c>
      <c r="V164" s="106" t="str">
        <f t="shared" si="54"/>
        <v>7_u2</v>
      </c>
      <c r="W164" s="107">
        <v>3874</v>
      </c>
      <c r="X164" s="107"/>
      <c r="Y164" s="106">
        <v>7</v>
      </c>
      <c r="Z164" s="106" t="s">
        <v>718</v>
      </c>
      <c r="AA164" s="106" t="str">
        <f t="shared" si="55"/>
        <v>u2</v>
      </c>
      <c r="AB164" s="106" t="str">
        <f t="shared" si="56"/>
        <v>7_u2</v>
      </c>
      <c r="AC164" s="107">
        <v>3951</v>
      </c>
      <c r="AD164" s="49"/>
      <c r="AE164" s="106">
        <v>7</v>
      </c>
      <c r="AF164" s="106" t="s">
        <v>718</v>
      </c>
      <c r="AG164" s="172" t="str">
        <f t="shared" si="57"/>
        <v>u2</v>
      </c>
      <c r="AH164" s="106" t="str">
        <f t="shared" si="58"/>
        <v>7_u2</v>
      </c>
      <c r="AI164" s="107">
        <v>4228</v>
      </c>
      <c r="AJ164" s="49"/>
      <c r="AK164" s="106">
        <v>7</v>
      </c>
      <c r="AL164" s="106" t="s">
        <v>718</v>
      </c>
      <c r="AM164" s="172" t="str">
        <f t="shared" si="59"/>
        <v>u2</v>
      </c>
      <c r="AN164" s="106" t="str">
        <f t="shared" si="60"/>
        <v>7_u2</v>
      </c>
      <c r="AO164" s="107">
        <v>4397</v>
      </c>
      <c r="AP164" s="49"/>
      <c r="AQ164" s="106">
        <v>7</v>
      </c>
      <c r="AR164" s="106" t="s">
        <v>718</v>
      </c>
      <c r="AS164" s="172" t="str">
        <f t="shared" si="61"/>
        <v>u2</v>
      </c>
      <c r="AT164" s="106" t="str">
        <f t="shared" si="62"/>
        <v>7_u2</v>
      </c>
      <c r="AU164" s="107">
        <v>4573</v>
      </c>
      <c r="AV164" s="49"/>
      <c r="AW164" s="106">
        <v>7</v>
      </c>
      <c r="AX164" s="106">
        <v>11</v>
      </c>
      <c r="AY164" s="172">
        <f t="shared" si="63"/>
        <v>11</v>
      </c>
      <c r="AZ164" s="106" t="str">
        <f t="shared" si="64"/>
        <v>7_11</v>
      </c>
      <c r="BA164" s="107">
        <v>4096</v>
      </c>
      <c r="BB164" s="49"/>
      <c r="BC164" s="106">
        <v>7</v>
      </c>
      <c r="BD164" s="106">
        <v>11</v>
      </c>
      <c r="BE164" s="106">
        <f t="shared" si="67"/>
        <v>11</v>
      </c>
      <c r="BF164" s="106" t="str">
        <f t="shared" si="65"/>
        <v>7_11</v>
      </c>
      <c r="BG164" s="64">
        <f t="shared" si="46"/>
        <v>4096</v>
      </c>
      <c r="BH164" s="132">
        <f t="shared" si="66"/>
        <v>4096</v>
      </c>
      <c r="BI164" s="42">
        <f t="shared" si="68"/>
        <v>26.256410256410255</v>
      </c>
      <c r="BJ164" s="42"/>
      <c r="BK164" s="42"/>
      <c r="BL164" s="42"/>
      <c r="BM164" s="42"/>
      <c r="BN164" s="42"/>
      <c r="BO164" s="5"/>
      <c r="BP164" s="5"/>
      <c r="BQ164" s="5"/>
      <c r="BR164" s="5"/>
      <c r="BS164" s="5"/>
      <c r="BT164" s="5"/>
      <c r="BU164" s="6"/>
    </row>
    <row r="165" spans="1:73" x14ac:dyDescent="0.25">
      <c r="A165" s="106">
        <v>7</v>
      </c>
      <c r="B165" s="106" t="s">
        <v>719</v>
      </c>
      <c r="C165" s="106" t="str">
        <f t="shared" si="47"/>
        <v>a</v>
      </c>
      <c r="D165" s="106" t="str">
        <f t="shared" si="48"/>
        <v>7_a</v>
      </c>
      <c r="E165" s="107">
        <v>3499</v>
      </c>
      <c r="F165" s="106"/>
      <c r="G165" s="106">
        <v>7</v>
      </c>
      <c r="H165" s="106" t="s">
        <v>719</v>
      </c>
      <c r="I165" s="106" t="str">
        <f t="shared" si="49"/>
        <v>a</v>
      </c>
      <c r="J165" s="106" t="str">
        <f t="shared" si="50"/>
        <v>7_a</v>
      </c>
      <c r="K165" s="107">
        <v>3613</v>
      </c>
      <c r="L165" s="5"/>
      <c r="M165" s="106">
        <v>7</v>
      </c>
      <c r="N165" s="106" t="s">
        <v>719</v>
      </c>
      <c r="O165" s="106" t="str">
        <f t="shared" si="51"/>
        <v>a</v>
      </c>
      <c r="P165" s="106" t="str">
        <f t="shared" si="52"/>
        <v>7_a</v>
      </c>
      <c r="Q165" s="107">
        <v>3703</v>
      </c>
      <c r="R165" s="107"/>
      <c r="S165" s="106">
        <v>7</v>
      </c>
      <c r="T165" s="106" t="s">
        <v>719</v>
      </c>
      <c r="U165" s="106" t="str">
        <f t="shared" si="53"/>
        <v>a</v>
      </c>
      <c r="V165" s="106" t="str">
        <f t="shared" si="54"/>
        <v>7_a</v>
      </c>
      <c r="W165" s="107">
        <v>3745</v>
      </c>
      <c r="X165" s="107"/>
      <c r="Y165" s="106">
        <v>7</v>
      </c>
      <c r="Z165" s="106" t="s">
        <v>719</v>
      </c>
      <c r="AA165" s="106" t="str">
        <f t="shared" si="55"/>
        <v>a</v>
      </c>
      <c r="AB165" s="106" t="str">
        <f t="shared" si="56"/>
        <v>7_a</v>
      </c>
      <c r="AC165" s="107">
        <v>3820</v>
      </c>
      <c r="AD165" s="49"/>
      <c r="AE165" s="106">
        <v>7</v>
      </c>
      <c r="AF165" s="106" t="s">
        <v>719</v>
      </c>
      <c r="AG165" s="172" t="str">
        <f t="shared" si="57"/>
        <v>a</v>
      </c>
      <c r="AH165" s="106" t="str">
        <f t="shared" si="58"/>
        <v>7_a</v>
      </c>
      <c r="AI165" s="107">
        <v>4086.9999999999995</v>
      </c>
      <c r="AJ165" s="49"/>
      <c r="AK165" s="106">
        <v>7</v>
      </c>
      <c r="AL165" s="106" t="s">
        <v>719</v>
      </c>
      <c r="AM165" s="172" t="str">
        <f t="shared" si="59"/>
        <v>a</v>
      </c>
      <c r="AN165" s="106" t="str">
        <f t="shared" si="60"/>
        <v>7_a</v>
      </c>
      <c r="AO165" s="107">
        <v>4250</v>
      </c>
      <c r="AP165" s="49"/>
      <c r="AQ165" s="106">
        <v>7</v>
      </c>
      <c r="AR165" s="106" t="s">
        <v>719</v>
      </c>
      <c r="AS165" s="172" t="str">
        <f t="shared" si="61"/>
        <v>a</v>
      </c>
      <c r="AT165" s="106" t="str">
        <f t="shared" si="62"/>
        <v>7_a</v>
      </c>
      <c r="AU165" s="107">
        <v>4420</v>
      </c>
      <c r="AV165" s="49"/>
      <c r="AW165" s="106">
        <v>7</v>
      </c>
      <c r="AX165" s="106">
        <v>12</v>
      </c>
      <c r="AY165" s="172">
        <f t="shared" si="63"/>
        <v>12</v>
      </c>
      <c r="AZ165" s="106" t="str">
        <f t="shared" si="64"/>
        <v>7_12</v>
      </c>
      <c r="BA165" s="107">
        <v>4188</v>
      </c>
      <c r="BB165" s="49"/>
      <c r="BC165" s="106">
        <v>7</v>
      </c>
      <c r="BD165" s="106">
        <v>12</v>
      </c>
      <c r="BE165" s="106">
        <f t="shared" si="67"/>
        <v>12</v>
      </c>
      <c r="BF165" s="106" t="str">
        <f t="shared" si="65"/>
        <v>7_12</v>
      </c>
      <c r="BG165" s="64">
        <f t="shared" si="46"/>
        <v>4188</v>
      </c>
      <c r="BH165" s="132">
        <f t="shared" si="66"/>
        <v>4188</v>
      </c>
      <c r="BI165" s="42">
        <f t="shared" si="68"/>
        <v>26.846153846153847</v>
      </c>
      <c r="BJ165" s="42"/>
      <c r="BK165" s="42"/>
      <c r="BL165" s="42"/>
      <c r="BM165" s="42"/>
      <c r="BN165" s="42"/>
      <c r="BO165" s="5"/>
      <c r="BP165" s="5"/>
      <c r="BQ165" s="5"/>
      <c r="BR165" s="5"/>
      <c r="BS165" s="5"/>
      <c r="BT165" s="5"/>
      <c r="BU165" s="6"/>
    </row>
    <row r="166" spans="1:73" x14ac:dyDescent="0.25">
      <c r="A166" s="106">
        <v>7</v>
      </c>
      <c r="B166" s="106" t="s">
        <v>720</v>
      </c>
      <c r="C166" s="106" t="str">
        <f t="shared" si="47"/>
        <v>b</v>
      </c>
      <c r="D166" s="106" t="str">
        <f t="shared" si="48"/>
        <v>7_b</v>
      </c>
      <c r="E166" s="107">
        <v>3620</v>
      </c>
      <c r="F166" s="106"/>
      <c r="G166" s="106">
        <v>7</v>
      </c>
      <c r="H166" s="106" t="s">
        <v>720</v>
      </c>
      <c r="I166" s="106" t="str">
        <f t="shared" si="49"/>
        <v>b</v>
      </c>
      <c r="J166" s="106" t="str">
        <f t="shared" si="50"/>
        <v>7_b</v>
      </c>
      <c r="K166" s="107">
        <v>3738</v>
      </c>
      <c r="L166" s="5"/>
      <c r="M166" s="106">
        <v>7</v>
      </c>
      <c r="N166" s="106" t="s">
        <v>720</v>
      </c>
      <c r="O166" s="106" t="str">
        <f t="shared" si="51"/>
        <v>b</v>
      </c>
      <c r="P166" s="106" t="str">
        <f t="shared" si="52"/>
        <v>7_b</v>
      </c>
      <c r="Q166" s="107">
        <v>3831</v>
      </c>
      <c r="R166" s="107"/>
      <c r="S166" s="106">
        <v>7</v>
      </c>
      <c r="T166" s="106" t="s">
        <v>720</v>
      </c>
      <c r="U166" s="106" t="str">
        <f t="shared" si="53"/>
        <v>b</v>
      </c>
      <c r="V166" s="106" t="str">
        <f t="shared" si="54"/>
        <v>7_b</v>
      </c>
      <c r="W166" s="107">
        <v>3874</v>
      </c>
      <c r="X166" s="107"/>
      <c r="Y166" s="106">
        <v>7</v>
      </c>
      <c r="Z166" s="106" t="s">
        <v>720</v>
      </c>
      <c r="AA166" s="106" t="str">
        <f t="shared" si="55"/>
        <v>b</v>
      </c>
      <c r="AB166" s="106" t="str">
        <f t="shared" si="56"/>
        <v>7_b</v>
      </c>
      <c r="AC166" s="107">
        <v>3951</v>
      </c>
      <c r="AD166" s="49"/>
      <c r="AE166" s="106">
        <v>7</v>
      </c>
      <c r="AF166" s="106" t="s">
        <v>720</v>
      </c>
      <c r="AG166" s="172" t="str">
        <f t="shared" si="57"/>
        <v>b</v>
      </c>
      <c r="AH166" s="106" t="str">
        <f t="shared" si="58"/>
        <v>7_b</v>
      </c>
      <c r="AI166" s="107">
        <v>4228</v>
      </c>
      <c r="AJ166" s="49"/>
      <c r="AK166" s="106">
        <v>7</v>
      </c>
      <c r="AL166" s="106" t="s">
        <v>720</v>
      </c>
      <c r="AM166" s="172" t="str">
        <f t="shared" si="59"/>
        <v>b</v>
      </c>
      <c r="AN166" s="106" t="str">
        <f t="shared" si="60"/>
        <v>7_b</v>
      </c>
      <c r="AO166" s="107">
        <v>4397</v>
      </c>
      <c r="AP166" s="49"/>
      <c r="AQ166" s="106">
        <v>7</v>
      </c>
      <c r="AR166" s="106" t="s">
        <v>720</v>
      </c>
      <c r="AS166" s="172" t="str">
        <f t="shared" si="61"/>
        <v>b</v>
      </c>
      <c r="AT166" s="106" t="str">
        <f t="shared" si="62"/>
        <v>7_b</v>
      </c>
      <c r="AU166" s="107">
        <v>4573</v>
      </c>
      <c r="AV166" s="49"/>
      <c r="AW166" s="106">
        <v>7</v>
      </c>
      <c r="AX166" s="106">
        <v>13</v>
      </c>
      <c r="AY166" s="172">
        <f t="shared" si="63"/>
        <v>13</v>
      </c>
      <c r="AZ166" s="106" t="str">
        <f t="shared" si="64"/>
        <v>7_13</v>
      </c>
      <c r="BA166" s="107">
        <v>4274</v>
      </c>
      <c r="BB166" s="49"/>
      <c r="BC166" s="106">
        <v>7</v>
      </c>
      <c r="BD166" s="106">
        <v>13</v>
      </c>
      <c r="BE166" s="106">
        <f t="shared" si="67"/>
        <v>13</v>
      </c>
      <c r="BF166" s="106" t="str">
        <f t="shared" si="65"/>
        <v>7_13</v>
      </c>
      <c r="BG166" s="64">
        <f t="shared" si="46"/>
        <v>4274</v>
      </c>
      <c r="BH166" s="132">
        <f t="shared" si="66"/>
        <v>4274</v>
      </c>
      <c r="BI166" s="42">
        <f t="shared" si="68"/>
        <v>27.397435897435898</v>
      </c>
      <c r="BJ166" s="42"/>
      <c r="BK166" s="42"/>
      <c r="BL166" s="42"/>
      <c r="BM166" s="42"/>
      <c r="BN166" s="42"/>
      <c r="BO166" s="5"/>
      <c r="BP166" s="5"/>
      <c r="BQ166" s="5"/>
      <c r="BR166" s="5"/>
      <c r="BS166" s="5"/>
      <c r="BT166" s="5"/>
      <c r="BU166" s="6"/>
    </row>
    <row r="167" spans="1:73" x14ac:dyDescent="0.25">
      <c r="A167" s="106">
        <v>7</v>
      </c>
      <c r="B167" s="106" t="s">
        <v>721</v>
      </c>
      <c r="C167" s="106" t="str">
        <f t="shared" si="47"/>
        <v>c</v>
      </c>
      <c r="D167" s="106" t="str">
        <f t="shared" si="48"/>
        <v>7_c</v>
      </c>
      <c r="E167" s="107">
        <v>3742</v>
      </c>
      <c r="F167" s="106"/>
      <c r="G167" s="106">
        <v>7</v>
      </c>
      <c r="H167" s="106" t="s">
        <v>721</v>
      </c>
      <c r="I167" s="106" t="str">
        <f t="shared" si="49"/>
        <v>c</v>
      </c>
      <c r="J167" s="106" t="str">
        <f t="shared" si="50"/>
        <v>7_c</v>
      </c>
      <c r="K167" s="107">
        <v>3864</v>
      </c>
      <c r="L167" s="5"/>
      <c r="M167" s="106">
        <v>7</v>
      </c>
      <c r="N167" s="106" t="s">
        <v>721</v>
      </c>
      <c r="O167" s="106" t="str">
        <f t="shared" si="51"/>
        <v>c</v>
      </c>
      <c r="P167" s="106" t="str">
        <f t="shared" si="52"/>
        <v>7_c</v>
      </c>
      <c r="Q167" s="107">
        <v>3961</v>
      </c>
      <c r="R167" s="107"/>
      <c r="S167" s="106">
        <v>7</v>
      </c>
      <c r="T167" s="106" t="s">
        <v>721</v>
      </c>
      <c r="U167" s="106" t="str">
        <f t="shared" si="53"/>
        <v>c</v>
      </c>
      <c r="V167" s="106" t="str">
        <f t="shared" si="54"/>
        <v>7_c</v>
      </c>
      <c r="W167" s="107">
        <v>4006</v>
      </c>
      <c r="X167" s="107"/>
      <c r="Y167" s="106">
        <v>7</v>
      </c>
      <c r="Z167" s="106" t="s">
        <v>721</v>
      </c>
      <c r="AA167" s="106" t="str">
        <f t="shared" si="55"/>
        <v>c</v>
      </c>
      <c r="AB167" s="106" t="str">
        <f t="shared" si="56"/>
        <v>7_c</v>
      </c>
      <c r="AC167" s="107">
        <v>4086</v>
      </c>
      <c r="AD167" s="49"/>
      <c r="AE167" s="106">
        <v>7</v>
      </c>
      <c r="AF167" s="106" t="s">
        <v>721</v>
      </c>
      <c r="AG167" s="172" t="str">
        <f t="shared" si="57"/>
        <v>c</v>
      </c>
      <c r="AH167" s="106" t="str">
        <f t="shared" si="58"/>
        <v>7_c</v>
      </c>
      <c r="AI167" s="107">
        <v>4372</v>
      </c>
      <c r="AJ167" s="49"/>
      <c r="AK167" s="106">
        <v>7</v>
      </c>
      <c r="AL167" s="106" t="s">
        <v>721</v>
      </c>
      <c r="AM167" s="172" t="str">
        <f t="shared" si="59"/>
        <v>c</v>
      </c>
      <c r="AN167" s="106" t="str">
        <f t="shared" si="60"/>
        <v>7_c</v>
      </c>
      <c r="AO167" s="107">
        <v>4547</v>
      </c>
      <c r="AP167" s="49"/>
      <c r="AQ167" s="106">
        <v>7</v>
      </c>
      <c r="AR167" s="106" t="s">
        <v>721</v>
      </c>
      <c r="AS167" s="172" t="str">
        <f t="shared" si="61"/>
        <v>c</v>
      </c>
      <c r="AT167" s="106" t="str">
        <f t="shared" si="62"/>
        <v>7_c</v>
      </c>
      <c r="AU167" s="107">
        <v>4729</v>
      </c>
      <c r="AV167" s="49"/>
      <c r="AW167" s="106">
        <v>7</v>
      </c>
      <c r="AX167" s="106">
        <v>14</v>
      </c>
      <c r="AY167" s="172">
        <f t="shared" si="63"/>
        <v>14</v>
      </c>
      <c r="AZ167" s="106" t="str">
        <f t="shared" si="64"/>
        <v>7_14</v>
      </c>
      <c r="BA167" s="107">
        <v>4420</v>
      </c>
      <c r="BB167" s="47"/>
      <c r="BC167" s="106">
        <v>7</v>
      </c>
      <c r="BD167" s="106">
        <v>14</v>
      </c>
      <c r="BE167" s="106">
        <f t="shared" si="67"/>
        <v>14</v>
      </c>
      <c r="BF167" s="106" t="str">
        <f t="shared" si="65"/>
        <v>7_14</v>
      </c>
      <c r="BG167" s="64">
        <f t="shared" si="46"/>
        <v>4420</v>
      </c>
      <c r="BH167" s="619">
        <f t="shared" si="66"/>
        <v>4420</v>
      </c>
      <c r="BI167" s="620">
        <f t="shared" si="68"/>
        <v>28.333333333333332</v>
      </c>
      <c r="BJ167" s="42"/>
      <c r="BK167" s="42"/>
      <c r="BL167" s="42"/>
      <c r="BM167" s="42"/>
      <c r="BN167" s="42"/>
      <c r="BO167" s="5"/>
      <c r="BP167" s="5"/>
      <c r="BQ167" s="5"/>
      <c r="BR167" s="5"/>
      <c r="BS167" s="5"/>
      <c r="BT167" s="5"/>
      <c r="BU167" s="6"/>
    </row>
    <row r="168" spans="1:73" x14ac:dyDescent="0.25">
      <c r="A168" s="106">
        <v>7</v>
      </c>
      <c r="B168" s="106" t="s">
        <v>722</v>
      </c>
      <c r="C168" s="106" t="str">
        <f t="shared" si="47"/>
        <v>d</v>
      </c>
      <c r="D168" s="106" t="str">
        <f t="shared" si="48"/>
        <v>7_d</v>
      </c>
      <c r="E168" s="107">
        <v>3864</v>
      </c>
      <c r="F168" s="106"/>
      <c r="G168" s="106">
        <v>7</v>
      </c>
      <c r="H168" s="106" t="s">
        <v>722</v>
      </c>
      <c r="I168" s="106" t="str">
        <f t="shared" si="49"/>
        <v>d</v>
      </c>
      <c r="J168" s="106" t="str">
        <f t="shared" si="50"/>
        <v>7_d</v>
      </c>
      <c r="K168" s="107">
        <v>3990</v>
      </c>
      <c r="L168" s="5"/>
      <c r="M168" s="106">
        <v>7</v>
      </c>
      <c r="N168" s="106" t="s">
        <v>722</v>
      </c>
      <c r="O168" s="106" t="str">
        <f t="shared" si="51"/>
        <v>d</v>
      </c>
      <c r="P168" s="106" t="str">
        <f t="shared" si="52"/>
        <v>7_d</v>
      </c>
      <c r="Q168" s="107">
        <v>4090</v>
      </c>
      <c r="R168" s="107"/>
      <c r="S168" s="106">
        <v>7</v>
      </c>
      <c r="T168" s="106" t="s">
        <v>722</v>
      </c>
      <c r="U168" s="106" t="str">
        <f t="shared" si="53"/>
        <v>d</v>
      </c>
      <c r="V168" s="106" t="str">
        <f t="shared" si="54"/>
        <v>7_d</v>
      </c>
      <c r="W168" s="107">
        <v>4136</v>
      </c>
      <c r="X168" s="107"/>
      <c r="Y168" s="106">
        <v>7</v>
      </c>
      <c r="Z168" s="106" t="s">
        <v>722</v>
      </c>
      <c r="AA168" s="106" t="str">
        <f t="shared" si="55"/>
        <v>d</v>
      </c>
      <c r="AB168" s="106" t="str">
        <f t="shared" si="56"/>
        <v>7_d</v>
      </c>
      <c r="AC168" s="107">
        <v>4219</v>
      </c>
      <c r="AD168" s="49"/>
      <c r="AE168" s="106">
        <v>7</v>
      </c>
      <c r="AF168" s="106" t="s">
        <v>722</v>
      </c>
      <c r="AG168" s="172" t="str">
        <f t="shared" si="57"/>
        <v>d</v>
      </c>
      <c r="AH168" s="106" t="str">
        <f t="shared" si="58"/>
        <v>7_d</v>
      </c>
      <c r="AI168" s="107">
        <v>4514</v>
      </c>
      <c r="AJ168" s="49"/>
      <c r="AK168" s="106">
        <v>7</v>
      </c>
      <c r="AL168" s="106" t="s">
        <v>722</v>
      </c>
      <c r="AM168" s="172" t="str">
        <f t="shared" si="59"/>
        <v>d</v>
      </c>
      <c r="AN168" s="106" t="str">
        <f t="shared" si="60"/>
        <v>7_d</v>
      </c>
      <c r="AO168" s="107">
        <v>4695</v>
      </c>
      <c r="AP168" s="49"/>
      <c r="AQ168" s="106">
        <v>7</v>
      </c>
      <c r="AR168" s="106" t="s">
        <v>722</v>
      </c>
      <c r="AS168" s="172" t="str">
        <f t="shared" si="61"/>
        <v>d</v>
      </c>
      <c r="AT168" s="106" t="str">
        <f t="shared" si="62"/>
        <v>7_d</v>
      </c>
      <c r="AU168" s="107">
        <v>4883</v>
      </c>
      <c r="AV168" s="49"/>
      <c r="AW168" s="106">
        <v>7</v>
      </c>
      <c r="AX168" s="106">
        <v>15</v>
      </c>
      <c r="AY168" s="172">
        <f t="shared" si="63"/>
        <v>15</v>
      </c>
      <c r="AZ168" s="106" t="str">
        <f t="shared" si="64"/>
        <v>7_15</v>
      </c>
      <c r="BA168" s="107">
        <v>4573</v>
      </c>
      <c r="BB168" s="47"/>
      <c r="BC168" s="106">
        <v>7</v>
      </c>
      <c r="BD168" s="106">
        <v>15</v>
      </c>
      <c r="BE168" s="106">
        <f t="shared" si="67"/>
        <v>15</v>
      </c>
      <c r="BF168" s="106" t="str">
        <f t="shared" si="65"/>
        <v>7_15</v>
      </c>
      <c r="BG168" s="64">
        <f t="shared" si="46"/>
        <v>4573</v>
      </c>
      <c r="BH168" s="619">
        <f t="shared" si="66"/>
        <v>4573</v>
      </c>
      <c r="BI168" s="620">
        <f t="shared" si="68"/>
        <v>29.314102564102566</v>
      </c>
      <c r="BJ168" s="42"/>
      <c r="BK168" s="42"/>
      <c r="BL168" s="42"/>
      <c r="BM168" s="42"/>
      <c r="BN168" s="42"/>
      <c r="BO168" s="5"/>
      <c r="BP168" s="5"/>
      <c r="BQ168" s="5"/>
      <c r="BR168" s="5"/>
      <c r="BS168" s="5"/>
      <c r="BT168" s="5"/>
      <c r="BU168" s="6"/>
    </row>
    <row r="169" spans="1:73" x14ac:dyDescent="0.25">
      <c r="A169" s="106">
        <v>7</v>
      </c>
      <c r="B169" s="106" t="s">
        <v>723</v>
      </c>
      <c r="C169" s="106" t="str">
        <f t="shared" si="47"/>
        <v>e</v>
      </c>
      <c r="D169" s="106" t="str">
        <f t="shared" si="48"/>
        <v>7_e</v>
      </c>
      <c r="E169" s="107">
        <v>3989</v>
      </c>
      <c r="F169" s="106"/>
      <c r="G169" s="106">
        <v>7</v>
      </c>
      <c r="H169" s="106" t="s">
        <v>723</v>
      </c>
      <c r="I169" s="106" t="str">
        <f t="shared" si="49"/>
        <v>e</v>
      </c>
      <c r="J169" s="106" t="str">
        <f t="shared" si="50"/>
        <v>7_e</v>
      </c>
      <c r="K169" s="107">
        <v>4119</v>
      </c>
      <c r="L169" s="5"/>
      <c r="M169" s="106">
        <v>7</v>
      </c>
      <c r="N169" s="106" t="s">
        <v>723</v>
      </c>
      <c r="O169" s="106" t="str">
        <f t="shared" si="51"/>
        <v>e</v>
      </c>
      <c r="P169" s="106" t="str">
        <f t="shared" si="52"/>
        <v>7_e</v>
      </c>
      <c r="Q169" s="107">
        <v>4222</v>
      </c>
      <c r="R169" s="107"/>
      <c r="S169" s="106">
        <v>7</v>
      </c>
      <c r="T169" s="106" t="s">
        <v>723</v>
      </c>
      <c r="U169" s="106" t="str">
        <f t="shared" si="53"/>
        <v>e</v>
      </c>
      <c r="V169" s="106" t="str">
        <f t="shared" si="54"/>
        <v>7_e</v>
      </c>
      <c r="W169" s="107">
        <v>4270</v>
      </c>
      <c r="X169" s="107"/>
      <c r="Y169" s="106">
        <v>7</v>
      </c>
      <c r="Z169" s="106" t="s">
        <v>723</v>
      </c>
      <c r="AA169" s="106" t="str">
        <f t="shared" si="55"/>
        <v>e</v>
      </c>
      <c r="AB169" s="106" t="str">
        <f t="shared" si="56"/>
        <v>7_e</v>
      </c>
      <c r="AC169" s="107">
        <v>4355</v>
      </c>
      <c r="AD169" s="49"/>
      <c r="AE169" s="106">
        <v>7</v>
      </c>
      <c r="AF169" s="106" t="s">
        <v>723</v>
      </c>
      <c r="AG169" s="172" t="str">
        <f t="shared" si="57"/>
        <v>e</v>
      </c>
      <c r="AH169" s="106" t="str">
        <f t="shared" si="58"/>
        <v>7_e</v>
      </c>
      <c r="AI169" s="107">
        <v>4660</v>
      </c>
      <c r="AJ169" s="49"/>
      <c r="AK169" s="106">
        <v>7</v>
      </c>
      <c r="AL169" s="106" t="s">
        <v>723</v>
      </c>
      <c r="AM169" s="172" t="str">
        <f t="shared" si="59"/>
        <v>e</v>
      </c>
      <c r="AN169" s="106" t="str">
        <f t="shared" si="60"/>
        <v>7_e</v>
      </c>
      <c r="AO169" s="107">
        <v>4846</v>
      </c>
      <c r="AP169" s="49"/>
      <c r="AQ169" s="106">
        <v>7</v>
      </c>
      <c r="AR169" s="106" t="s">
        <v>723</v>
      </c>
      <c r="AS169" s="172" t="str">
        <f t="shared" si="61"/>
        <v>e</v>
      </c>
      <c r="AT169" s="106" t="str">
        <f t="shared" si="62"/>
        <v>7_e</v>
      </c>
      <c r="AU169" s="107">
        <v>5040</v>
      </c>
      <c r="AV169" s="49"/>
      <c r="AW169" s="106">
        <v>7</v>
      </c>
      <c r="AX169" s="106" t="s">
        <v>717</v>
      </c>
      <c r="AY169" s="172" t="str">
        <f t="shared" si="63"/>
        <v>u1</v>
      </c>
      <c r="AZ169" s="106" t="str">
        <f t="shared" si="64"/>
        <v>7_u1</v>
      </c>
      <c r="BA169" s="107"/>
      <c r="BB169" s="49"/>
      <c r="BC169" s="106">
        <v>7</v>
      </c>
      <c r="BD169" s="106" t="s">
        <v>717</v>
      </c>
      <c r="BE169" s="106" t="str">
        <f t="shared" si="67"/>
        <v>u1</v>
      </c>
      <c r="BF169" s="106" t="str">
        <f t="shared" si="65"/>
        <v>7_u1</v>
      </c>
      <c r="BG169" s="64">
        <f t="shared" si="46"/>
        <v>0</v>
      </c>
      <c r="BH169" s="132">
        <f t="shared" si="66"/>
        <v>0</v>
      </c>
      <c r="BI169" s="42">
        <f t="shared" si="68"/>
        <v>0</v>
      </c>
      <c r="BJ169" s="42"/>
      <c r="BK169" s="42"/>
      <c r="BL169" s="42"/>
      <c r="BM169" s="42"/>
      <c r="BN169" s="42"/>
      <c r="BO169" s="5"/>
      <c r="BP169" s="5"/>
      <c r="BQ169" s="5"/>
      <c r="BR169" s="5"/>
      <c r="BS169" s="5"/>
      <c r="BT169" s="5"/>
      <c r="BU169" s="6"/>
    </row>
    <row r="170" spans="1:73" x14ac:dyDescent="0.25">
      <c r="A170" s="106">
        <v>8</v>
      </c>
      <c r="B170" s="106" t="s">
        <v>715</v>
      </c>
      <c r="C170" s="106" t="str">
        <f t="shared" si="47"/>
        <v>Start</v>
      </c>
      <c r="D170" s="106" t="str">
        <f t="shared" si="48"/>
        <v>8_Start</v>
      </c>
      <c r="E170" s="107">
        <v>2627</v>
      </c>
      <c r="F170" s="106"/>
      <c r="G170" s="106">
        <v>8</v>
      </c>
      <c r="H170" s="106" t="s">
        <v>715</v>
      </c>
      <c r="I170" s="106" t="str">
        <f t="shared" si="49"/>
        <v>Start</v>
      </c>
      <c r="J170" s="106" t="str">
        <f t="shared" si="50"/>
        <v>8_Start</v>
      </c>
      <c r="K170" s="107">
        <v>2712</v>
      </c>
      <c r="L170" s="5"/>
      <c r="M170" s="106">
        <v>8</v>
      </c>
      <c r="N170" s="106" t="s">
        <v>715</v>
      </c>
      <c r="O170" s="106" t="str">
        <f t="shared" si="51"/>
        <v>Start</v>
      </c>
      <c r="P170" s="106" t="str">
        <f t="shared" si="52"/>
        <v>8_Start</v>
      </c>
      <c r="Q170" s="107">
        <v>2780</v>
      </c>
      <c r="R170" s="107"/>
      <c r="S170" s="106">
        <v>8</v>
      </c>
      <c r="T170" s="106" t="s">
        <v>715</v>
      </c>
      <c r="U170" s="106" t="str">
        <f t="shared" si="53"/>
        <v>Start</v>
      </c>
      <c r="V170" s="106" t="str">
        <f t="shared" si="54"/>
        <v>8_Start</v>
      </c>
      <c r="W170" s="107">
        <v>2811</v>
      </c>
      <c r="X170" s="107"/>
      <c r="Y170" s="106">
        <v>8</v>
      </c>
      <c r="Z170" s="106" t="s">
        <v>715</v>
      </c>
      <c r="AA170" s="106" t="str">
        <f t="shared" si="55"/>
        <v>Start</v>
      </c>
      <c r="AB170" s="106" t="str">
        <f t="shared" si="56"/>
        <v>8_Start</v>
      </c>
      <c r="AC170" s="107">
        <v>2867</v>
      </c>
      <c r="AD170" s="49"/>
      <c r="AE170" s="106">
        <v>8</v>
      </c>
      <c r="AF170" s="106" t="s">
        <v>715</v>
      </c>
      <c r="AG170" s="172" t="str">
        <f t="shared" si="57"/>
        <v>Start</v>
      </c>
      <c r="AH170" s="106" t="str">
        <f t="shared" si="58"/>
        <v>8_Start</v>
      </c>
      <c r="AI170" s="107">
        <v>3068</v>
      </c>
      <c r="AJ170" s="49"/>
      <c r="AK170" s="106">
        <v>8</v>
      </c>
      <c r="AL170" s="106" t="s">
        <v>715</v>
      </c>
      <c r="AM170" s="172" t="str">
        <f t="shared" si="59"/>
        <v>Start</v>
      </c>
      <c r="AN170" s="106" t="str">
        <f t="shared" si="60"/>
        <v>8_Start</v>
      </c>
      <c r="AO170" s="107">
        <v>3191</v>
      </c>
      <c r="AP170" s="49"/>
      <c r="AQ170" s="106">
        <v>8</v>
      </c>
      <c r="AR170" s="106" t="s">
        <v>715</v>
      </c>
      <c r="AS170" s="172" t="str">
        <f t="shared" si="61"/>
        <v>Start</v>
      </c>
      <c r="AT170" s="106" t="str">
        <f t="shared" si="62"/>
        <v>8_Start</v>
      </c>
      <c r="AU170" s="107">
        <v>3319</v>
      </c>
      <c r="AV170" s="49"/>
      <c r="AW170" s="106">
        <v>7</v>
      </c>
      <c r="AX170" s="106" t="s">
        <v>718</v>
      </c>
      <c r="AY170" s="172" t="str">
        <f t="shared" si="63"/>
        <v>u2</v>
      </c>
      <c r="AZ170" s="106" t="str">
        <f t="shared" si="64"/>
        <v>7_u2</v>
      </c>
      <c r="BA170" s="107"/>
      <c r="BB170" s="49"/>
      <c r="BC170" s="106">
        <v>7</v>
      </c>
      <c r="BD170" s="106" t="s">
        <v>718</v>
      </c>
      <c r="BE170" s="106" t="str">
        <f t="shared" si="67"/>
        <v>u2</v>
      </c>
      <c r="BF170" s="106" t="str">
        <f t="shared" si="65"/>
        <v>7_u2</v>
      </c>
      <c r="BG170" s="64">
        <f t="shared" si="46"/>
        <v>0</v>
      </c>
      <c r="BH170" s="132">
        <f t="shared" si="66"/>
        <v>0</v>
      </c>
      <c r="BI170" s="42">
        <f t="shared" si="68"/>
        <v>0</v>
      </c>
      <c r="BJ170" s="42"/>
      <c r="BK170" s="42"/>
      <c r="BL170" s="42"/>
      <c r="BM170" s="42"/>
      <c r="BN170" s="42"/>
      <c r="BO170" s="5"/>
      <c r="BP170" s="5"/>
      <c r="BQ170" s="5"/>
      <c r="BR170" s="5"/>
      <c r="BS170" s="5"/>
      <c r="BT170" s="5"/>
      <c r="BU170" s="6"/>
    </row>
    <row r="171" spans="1:73" x14ac:dyDescent="0.25">
      <c r="A171" s="106">
        <v>8</v>
      </c>
      <c r="B171" s="106">
        <v>0</v>
      </c>
      <c r="C171" s="106">
        <f t="shared" si="47"/>
        <v>0</v>
      </c>
      <c r="D171" s="106" t="str">
        <f t="shared" si="48"/>
        <v>8_0</v>
      </c>
      <c r="E171" s="107">
        <v>2676</v>
      </c>
      <c r="F171" s="106"/>
      <c r="G171" s="106">
        <v>8</v>
      </c>
      <c r="H171" s="106">
        <v>0</v>
      </c>
      <c r="I171" s="106">
        <f t="shared" si="49"/>
        <v>0</v>
      </c>
      <c r="J171" s="106" t="str">
        <f t="shared" si="50"/>
        <v>8_0</v>
      </c>
      <c r="K171" s="107">
        <v>2763</v>
      </c>
      <c r="L171" s="5"/>
      <c r="M171" s="106">
        <v>8</v>
      </c>
      <c r="N171" s="106">
        <v>0</v>
      </c>
      <c r="O171" s="106">
        <f t="shared" si="51"/>
        <v>0</v>
      </c>
      <c r="P171" s="106" t="str">
        <f t="shared" si="52"/>
        <v>8_0</v>
      </c>
      <c r="Q171" s="107">
        <v>2832</v>
      </c>
      <c r="R171" s="107"/>
      <c r="S171" s="106">
        <v>8</v>
      </c>
      <c r="T171" s="106">
        <v>0</v>
      </c>
      <c r="U171" s="106">
        <f t="shared" si="53"/>
        <v>0</v>
      </c>
      <c r="V171" s="106" t="str">
        <f t="shared" si="54"/>
        <v>8_0</v>
      </c>
      <c r="W171" s="107">
        <v>2864</v>
      </c>
      <c r="X171" s="107"/>
      <c r="Y171" s="106">
        <v>8</v>
      </c>
      <c r="Z171" s="106">
        <v>0</v>
      </c>
      <c r="AA171" s="106">
        <f t="shared" si="55"/>
        <v>0</v>
      </c>
      <c r="AB171" s="106" t="str">
        <f t="shared" si="56"/>
        <v>8_0</v>
      </c>
      <c r="AC171" s="107">
        <v>2921</v>
      </c>
      <c r="AD171" s="49"/>
      <c r="AE171" s="106">
        <v>8</v>
      </c>
      <c r="AF171" s="106">
        <v>0</v>
      </c>
      <c r="AG171" s="172">
        <f t="shared" si="57"/>
        <v>0</v>
      </c>
      <c r="AH171" s="106" t="str">
        <f t="shared" si="58"/>
        <v>8_0</v>
      </c>
      <c r="AI171" s="107">
        <v>3125</v>
      </c>
      <c r="AJ171" s="49"/>
      <c r="AK171" s="106">
        <v>8</v>
      </c>
      <c r="AL171" s="106">
        <v>0</v>
      </c>
      <c r="AM171" s="172">
        <f t="shared" si="59"/>
        <v>0</v>
      </c>
      <c r="AN171" s="106" t="str">
        <f t="shared" si="60"/>
        <v>8_0</v>
      </c>
      <c r="AO171" s="107">
        <v>3250</v>
      </c>
      <c r="AP171" s="49"/>
      <c r="AQ171" s="106">
        <v>8</v>
      </c>
      <c r="AR171" s="106">
        <v>0</v>
      </c>
      <c r="AS171" s="172">
        <f t="shared" si="61"/>
        <v>0</v>
      </c>
      <c r="AT171" s="106" t="str">
        <f t="shared" si="62"/>
        <v>8_0</v>
      </c>
      <c r="AU171" s="107">
        <v>3380</v>
      </c>
      <c r="AV171" s="49"/>
      <c r="AW171" s="106">
        <v>7</v>
      </c>
      <c r="AX171" s="106" t="s">
        <v>719</v>
      </c>
      <c r="AY171" s="172" t="str">
        <f t="shared" si="63"/>
        <v>a</v>
      </c>
      <c r="AZ171" s="106" t="str">
        <f t="shared" si="64"/>
        <v>7_a</v>
      </c>
      <c r="BA171" s="107">
        <v>4420</v>
      </c>
      <c r="BB171" s="49"/>
      <c r="BC171" s="106">
        <v>7</v>
      </c>
      <c r="BD171" s="106" t="s">
        <v>719</v>
      </c>
      <c r="BE171" s="106" t="str">
        <f t="shared" si="67"/>
        <v>a</v>
      </c>
      <c r="BF171" s="106" t="str">
        <f t="shared" si="65"/>
        <v>7_a</v>
      </c>
      <c r="BG171" s="64">
        <f t="shared" si="46"/>
        <v>4420</v>
      </c>
      <c r="BH171" s="132">
        <f t="shared" si="66"/>
        <v>4420</v>
      </c>
      <c r="BI171" s="42">
        <f t="shared" si="68"/>
        <v>28.333333333333332</v>
      </c>
      <c r="BJ171" s="42"/>
      <c r="BK171" s="42"/>
      <c r="BL171" s="42"/>
      <c r="BM171" s="42"/>
      <c r="BN171" s="42"/>
      <c r="BO171" s="5"/>
      <c r="BP171" s="5"/>
      <c r="BQ171" s="5"/>
      <c r="BR171" s="5"/>
      <c r="BS171" s="5"/>
      <c r="BT171" s="5"/>
      <c r="BU171" s="6"/>
    </row>
    <row r="172" spans="1:73" x14ac:dyDescent="0.25">
      <c r="A172" s="106">
        <v>8</v>
      </c>
      <c r="B172" s="106">
        <v>1</v>
      </c>
      <c r="C172" s="106">
        <f t="shared" si="47"/>
        <v>1</v>
      </c>
      <c r="D172" s="106" t="str">
        <f t="shared" si="48"/>
        <v>8_1</v>
      </c>
      <c r="E172" s="107">
        <v>2729</v>
      </c>
      <c r="F172" s="106"/>
      <c r="G172" s="106">
        <v>8</v>
      </c>
      <c r="H172" s="106">
        <v>1</v>
      </c>
      <c r="I172" s="106">
        <f t="shared" si="49"/>
        <v>1</v>
      </c>
      <c r="J172" s="106" t="str">
        <f t="shared" si="50"/>
        <v>8_1</v>
      </c>
      <c r="K172" s="107">
        <v>2818</v>
      </c>
      <c r="L172" s="5"/>
      <c r="M172" s="106">
        <v>8</v>
      </c>
      <c r="N172" s="106">
        <v>1</v>
      </c>
      <c r="O172" s="106">
        <f t="shared" si="51"/>
        <v>1</v>
      </c>
      <c r="P172" s="106" t="str">
        <f t="shared" si="52"/>
        <v>8_1</v>
      </c>
      <c r="Q172" s="107">
        <v>2888</v>
      </c>
      <c r="R172" s="107"/>
      <c r="S172" s="106">
        <v>8</v>
      </c>
      <c r="T172" s="106">
        <v>1</v>
      </c>
      <c r="U172" s="106">
        <f t="shared" si="53"/>
        <v>1</v>
      </c>
      <c r="V172" s="106" t="str">
        <f t="shared" si="54"/>
        <v>8_1</v>
      </c>
      <c r="W172" s="107">
        <v>2921</v>
      </c>
      <c r="X172" s="107"/>
      <c r="Y172" s="106">
        <v>8</v>
      </c>
      <c r="Z172" s="106">
        <v>1</v>
      </c>
      <c r="AA172" s="106">
        <f t="shared" si="55"/>
        <v>1</v>
      </c>
      <c r="AB172" s="106" t="str">
        <f t="shared" si="56"/>
        <v>8_1</v>
      </c>
      <c r="AC172" s="107">
        <v>2979</v>
      </c>
      <c r="AD172" s="49"/>
      <c r="AE172" s="106">
        <v>8</v>
      </c>
      <c r="AF172" s="106">
        <v>1</v>
      </c>
      <c r="AG172" s="172">
        <f t="shared" si="57"/>
        <v>1</v>
      </c>
      <c r="AH172" s="106" t="str">
        <f t="shared" si="58"/>
        <v>8_1</v>
      </c>
      <c r="AI172" s="107">
        <v>3188</v>
      </c>
      <c r="AJ172" s="49"/>
      <c r="AK172" s="106">
        <v>8</v>
      </c>
      <c r="AL172" s="106">
        <v>1</v>
      </c>
      <c r="AM172" s="172">
        <f t="shared" si="59"/>
        <v>1</v>
      </c>
      <c r="AN172" s="106" t="str">
        <f t="shared" si="60"/>
        <v>8_1</v>
      </c>
      <c r="AO172" s="107">
        <v>3316</v>
      </c>
      <c r="AP172" s="49"/>
      <c r="AQ172" s="106">
        <v>8</v>
      </c>
      <c r="AR172" s="106">
        <v>1</v>
      </c>
      <c r="AS172" s="172">
        <f t="shared" si="61"/>
        <v>1</v>
      </c>
      <c r="AT172" s="106" t="str">
        <f t="shared" si="62"/>
        <v>8_1</v>
      </c>
      <c r="AU172" s="107">
        <v>3449</v>
      </c>
      <c r="AV172" s="49"/>
      <c r="AW172" s="106">
        <v>7</v>
      </c>
      <c r="AX172" s="106" t="s">
        <v>720</v>
      </c>
      <c r="AY172" s="172" t="str">
        <f t="shared" si="63"/>
        <v>b</v>
      </c>
      <c r="AZ172" s="106" t="str">
        <f t="shared" si="64"/>
        <v>7_b</v>
      </c>
      <c r="BA172" s="107">
        <v>4573</v>
      </c>
      <c r="BB172" s="49"/>
      <c r="BC172" s="106">
        <v>7</v>
      </c>
      <c r="BD172" s="106" t="s">
        <v>720</v>
      </c>
      <c r="BE172" s="106" t="str">
        <f t="shared" si="67"/>
        <v>b</v>
      </c>
      <c r="BF172" s="106" t="str">
        <f t="shared" si="65"/>
        <v>7_b</v>
      </c>
      <c r="BG172" s="64">
        <f t="shared" si="46"/>
        <v>4573</v>
      </c>
      <c r="BH172" s="132">
        <f t="shared" si="66"/>
        <v>4573</v>
      </c>
      <c r="BI172" s="42">
        <f t="shared" si="68"/>
        <v>29.314102564102566</v>
      </c>
      <c r="BJ172" s="42"/>
      <c r="BK172" s="42"/>
      <c r="BL172" s="42"/>
      <c r="BM172" s="42"/>
      <c r="BN172" s="42"/>
      <c r="BO172" s="5"/>
      <c r="BP172" s="5"/>
      <c r="BQ172" s="5"/>
      <c r="BR172" s="5"/>
      <c r="BS172" s="5"/>
      <c r="BT172" s="5"/>
      <c r="BU172" s="6"/>
    </row>
    <row r="173" spans="1:73" x14ac:dyDescent="0.25">
      <c r="A173" s="106">
        <v>8</v>
      </c>
      <c r="B173" s="106">
        <v>2</v>
      </c>
      <c r="C173" s="106">
        <f t="shared" si="47"/>
        <v>2</v>
      </c>
      <c r="D173" s="106" t="str">
        <f t="shared" si="48"/>
        <v>8_2</v>
      </c>
      <c r="E173" s="107">
        <v>2789</v>
      </c>
      <c r="F173" s="106"/>
      <c r="G173" s="106">
        <v>8</v>
      </c>
      <c r="H173" s="106">
        <v>2</v>
      </c>
      <c r="I173" s="106">
        <f t="shared" si="49"/>
        <v>2</v>
      </c>
      <c r="J173" s="106" t="str">
        <f t="shared" si="50"/>
        <v>8_2</v>
      </c>
      <c r="K173" s="107">
        <v>2880</v>
      </c>
      <c r="L173" s="5"/>
      <c r="M173" s="106">
        <v>8</v>
      </c>
      <c r="N173" s="106">
        <v>2</v>
      </c>
      <c r="O173" s="106">
        <f t="shared" si="51"/>
        <v>2</v>
      </c>
      <c r="P173" s="106" t="str">
        <f t="shared" si="52"/>
        <v>8_2</v>
      </c>
      <c r="Q173" s="107">
        <v>2952</v>
      </c>
      <c r="R173" s="107"/>
      <c r="S173" s="106">
        <v>8</v>
      </c>
      <c r="T173" s="106">
        <v>2</v>
      </c>
      <c r="U173" s="106">
        <f t="shared" si="53"/>
        <v>2</v>
      </c>
      <c r="V173" s="106" t="str">
        <f t="shared" si="54"/>
        <v>8_2</v>
      </c>
      <c r="W173" s="107">
        <v>2985</v>
      </c>
      <c r="X173" s="107"/>
      <c r="Y173" s="106">
        <v>8</v>
      </c>
      <c r="Z173" s="106">
        <v>2</v>
      </c>
      <c r="AA173" s="106">
        <f t="shared" si="55"/>
        <v>2</v>
      </c>
      <c r="AB173" s="106" t="str">
        <f t="shared" si="56"/>
        <v>8_2</v>
      </c>
      <c r="AC173" s="107">
        <v>3045</v>
      </c>
      <c r="AD173" s="49"/>
      <c r="AE173" s="106">
        <v>8</v>
      </c>
      <c r="AF173" s="106">
        <v>2</v>
      </c>
      <c r="AG173" s="172">
        <f t="shared" si="57"/>
        <v>2</v>
      </c>
      <c r="AH173" s="106" t="str">
        <f t="shared" si="58"/>
        <v>8_2</v>
      </c>
      <c r="AI173" s="107">
        <v>3258</v>
      </c>
      <c r="AJ173" s="49"/>
      <c r="AK173" s="106">
        <v>8</v>
      </c>
      <c r="AL173" s="106">
        <v>2</v>
      </c>
      <c r="AM173" s="172">
        <f t="shared" si="59"/>
        <v>2</v>
      </c>
      <c r="AN173" s="106" t="str">
        <f t="shared" si="60"/>
        <v>8_2</v>
      </c>
      <c r="AO173" s="107">
        <v>3388</v>
      </c>
      <c r="AP173" s="49"/>
      <c r="AQ173" s="106">
        <v>8</v>
      </c>
      <c r="AR173" s="106">
        <v>2</v>
      </c>
      <c r="AS173" s="172">
        <f t="shared" si="61"/>
        <v>2</v>
      </c>
      <c r="AT173" s="106" t="str">
        <f t="shared" si="62"/>
        <v>8_2</v>
      </c>
      <c r="AU173" s="107">
        <v>3524</v>
      </c>
      <c r="AV173" s="49"/>
      <c r="AW173" s="106">
        <v>7</v>
      </c>
      <c r="AX173" s="106" t="s">
        <v>721</v>
      </c>
      <c r="AY173" s="172" t="str">
        <f t="shared" si="63"/>
        <v>c</v>
      </c>
      <c r="AZ173" s="106" t="str">
        <f t="shared" si="64"/>
        <v>7_c</v>
      </c>
      <c r="BA173" s="107">
        <v>4729</v>
      </c>
      <c r="BB173" s="49"/>
      <c r="BC173" s="106">
        <v>7</v>
      </c>
      <c r="BD173" s="106" t="s">
        <v>721</v>
      </c>
      <c r="BE173" s="106" t="str">
        <f t="shared" si="67"/>
        <v>c</v>
      </c>
      <c r="BF173" s="106" t="str">
        <f t="shared" si="65"/>
        <v>7_c</v>
      </c>
      <c r="BG173" s="64">
        <f t="shared" si="46"/>
        <v>4729</v>
      </c>
      <c r="BH173" s="132">
        <f t="shared" si="66"/>
        <v>4729</v>
      </c>
      <c r="BI173" s="42">
        <f t="shared" si="68"/>
        <v>30.314102564102566</v>
      </c>
      <c r="BJ173" s="42"/>
      <c r="BK173" s="42"/>
      <c r="BL173" s="42"/>
      <c r="BM173" s="42"/>
      <c r="BN173" s="42"/>
      <c r="BO173" s="5"/>
      <c r="BP173" s="5"/>
      <c r="BQ173" s="5"/>
      <c r="BR173" s="5"/>
      <c r="BS173" s="5"/>
      <c r="BT173" s="5"/>
      <c r="BU173" s="6"/>
    </row>
    <row r="174" spans="1:73" x14ac:dyDescent="0.25">
      <c r="A174" s="106">
        <v>8</v>
      </c>
      <c r="B174" s="106">
        <v>3</v>
      </c>
      <c r="C174" s="106">
        <f t="shared" si="47"/>
        <v>3</v>
      </c>
      <c r="D174" s="106" t="str">
        <f t="shared" si="48"/>
        <v>8_3</v>
      </c>
      <c r="E174" s="107">
        <v>2844</v>
      </c>
      <c r="F174" s="106"/>
      <c r="G174" s="106">
        <v>8</v>
      </c>
      <c r="H174" s="106">
        <v>3</v>
      </c>
      <c r="I174" s="106">
        <f t="shared" si="49"/>
        <v>3</v>
      </c>
      <c r="J174" s="106" t="str">
        <f t="shared" si="50"/>
        <v>8_3</v>
      </c>
      <c r="K174" s="107">
        <v>2936</v>
      </c>
      <c r="L174" s="5"/>
      <c r="M174" s="106">
        <v>8</v>
      </c>
      <c r="N174" s="106">
        <v>3</v>
      </c>
      <c r="O174" s="106">
        <f t="shared" si="51"/>
        <v>3</v>
      </c>
      <c r="P174" s="106" t="str">
        <f t="shared" si="52"/>
        <v>8_3</v>
      </c>
      <c r="Q174" s="107">
        <v>3009</v>
      </c>
      <c r="R174" s="107"/>
      <c r="S174" s="106">
        <v>8</v>
      </c>
      <c r="T174" s="106">
        <v>3</v>
      </c>
      <c r="U174" s="106">
        <f t="shared" si="53"/>
        <v>3</v>
      </c>
      <c r="V174" s="106" t="str">
        <f t="shared" si="54"/>
        <v>8_3</v>
      </c>
      <c r="W174" s="107">
        <v>3043</v>
      </c>
      <c r="X174" s="107"/>
      <c r="Y174" s="106">
        <v>8</v>
      </c>
      <c r="Z174" s="106">
        <v>3</v>
      </c>
      <c r="AA174" s="106">
        <f t="shared" si="55"/>
        <v>3</v>
      </c>
      <c r="AB174" s="106" t="str">
        <f t="shared" si="56"/>
        <v>8_3</v>
      </c>
      <c r="AC174" s="107">
        <v>3104</v>
      </c>
      <c r="AD174" s="49"/>
      <c r="AE174" s="106">
        <v>8</v>
      </c>
      <c r="AF174" s="106">
        <v>3</v>
      </c>
      <c r="AG174" s="172">
        <f t="shared" si="57"/>
        <v>3</v>
      </c>
      <c r="AH174" s="106" t="str">
        <f t="shared" si="58"/>
        <v>8_3</v>
      </c>
      <c r="AI174" s="107">
        <v>3321</v>
      </c>
      <c r="AJ174" s="49"/>
      <c r="AK174" s="106">
        <v>8</v>
      </c>
      <c r="AL174" s="106">
        <v>3</v>
      </c>
      <c r="AM174" s="172">
        <f t="shared" si="59"/>
        <v>3</v>
      </c>
      <c r="AN174" s="106" t="str">
        <f t="shared" si="60"/>
        <v>8_3</v>
      </c>
      <c r="AO174" s="107">
        <v>3454</v>
      </c>
      <c r="AP174" s="49"/>
      <c r="AQ174" s="106">
        <v>8</v>
      </c>
      <c r="AR174" s="106">
        <v>3</v>
      </c>
      <c r="AS174" s="172">
        <f t="shared" si="61"/>
        <v>3</v>
      </c>
      <c r="AT174" s="106" t="str">
        <f t="shared" si="62"/>
        <v>8_3</v>
      </c>
      <c r="AU174" s="107">
        <v>3592</v>
      </c>
      <c r="AV174" s="49"/>
      <c r="AW174" s="106">
        <v>7</v>
      </c>
      <c r="AX174" s="106" t="s">
        <v>722</v>
      </c>
      <c r="AY174" s="172" t="str">
        <f t="shared" si="63"/>
        <v>d</v>
      </c>
      <c r="AZ174" s="106" t="str">
        <f t="shared" si="64"/>
        <v>7_d</v>
      </c>
      <c r="BA174" s="107">
        <v>4883</v>
      </c>
      <c r="BB174" s="49"/>
      <c r="BC174" s="106">
        <v>7</v>
      </c>
      <c r="BD174" s="106" t="s">
        <v>722</v>
      </c>
      <c r="BE174" s="106" t="str">
        <f t="shared" si="67"/>
        <v>d</v>
      </c>
      <c r="BF174" s="106" t="str">
        <f t="shared" si="65"/>
        <v>7_d</v>
      </c>
      <c r="BG174" s="64">
        <f t="shared" si="46"/>
        <v>4883</v>
      </c>
      <c r="BH174" s="132">
        <f t="shared" si="66"/>
        <v>4883</v>
      </c>
      <c r="BI174" s="42">
        <f t="shared" si="68"/>
        <v>31.301282051282051</v>
      </c>
      <c r="BJ174" s="42"/>
      <c r="BK174" s="42"/>
      <c r="BL174" s="42"/>
      <c r="BM174" s="42"/>
      <c r="BN174" s="42"/>
      <c r="BO174" s="5"/>
      <c r="BP174" s="5"/>
      <c r="BQ174" s="5"/>
      <c r="BR174" s="5"/>
      <c r="BS174" s="5"/>
      <c r="BT174" s="5"/>
      <c r="BU174" s="6"/>
    </row>
    <row r="175" spans="1:73" x14ac:dyDescent="0.25">
      <c r="A175" s="106">
        <v>8</v>
      </c>
      <c r="B175" s="106">
        <v>4</v>
      </c>
      <c r="C175" s="106">
        <f t="shared" si="47"/>
        <v>4</v>
      </c>
      <c r="D175" s="106" t="str">
        <f t="shared" si="48"/>
        <v>8_4</v>
      </c>
      <c r="E175" s="107">
        <v>2951</v>
      </c>
      <c r="F175" s="106"/>
      <c r="G175" s="106">
        <v>8</v>
      </c>
      <c r="H175" s="106">
        <v>4</v>
      </c>
      <c r="I175" s="106">
        <f t="shared" si="49"/>
        <v>4</v>
      </c>
      <c r="J175" s="106" t="str">
        <f t="shared" si="50"/>
        <v>8_4</v>
      </c>
      <c r="K175" s="107">
        <v>3047</v>
      </c>
      <c r="L175" s="5"/>
      <c r="M175" s="106">
        <v>8</v>
      </c>
      <c r="N175" s="106">
        <v>4</v>
      </c>
      <c r="O175" s="106">
        <f t="shared" si="51"/>
        <v>4</v>
      </c>
      <c r="P175" s="106" t="str">
        <f t="shared" si="52"/>
        <v>8_4</v>
      </c>
      <c r="Q175" s="107">
        <v>3123</v>
      </c>
      <c r="R175" s="107"/>
      <c r="S175" s="106">
        <v>8</v>
      </c>
      <c r="T175" s="106">
        <v>4</v>
      </c>
      <c r="U175" s="106">
        <f t="shared" si="53"/>
        <v>4</v>
      </c>
      <c r="V175" s="106" t="str">
        <f t="shared" si="54"/>
        <v>8_4</v>
      </c>
      <c r="W175" s="107">
        <v>3158</v>
      </c>
      <c r="X175" s="107"/>
      <c r="Y175" s="106">
        <v>8</v>
      </c>
      <c r="Z175" s="106">
        <v>4</v>
      </c>
      <c r="AA175" s="106">
        <f t="shared" si="55"/>
        <v>4</v>
      </c>
      <c r="AB175" s="106" t="str">
        <f t="shared" si="56"/>
        <v>8_4</v>
      </c>
      <c r="AC175" s="107">
        <v>3221</v>
      </c>
      <c r="AD175" s="49"/>
      <c r="AE175" s="106">
        <v>8</v>
      </c>
      <c r="AF175" s="106">
        <v>4</v>
      </c>
      <c r="AG175" s="172">
        <f t="shared" si="57"/>
        <v>4</v>
      </c>
      <c r="AH175" s="106" t="str">
        <f t="shared" si="58"/>
        <v>8_4</v>
      </c>
      <c r="AI175" s="107">
        <v>3446</v>
      </c>
      <c r="AJ175" s="49"/>
      <c r="AK175" s="106">
        <v>8</v>
      </c>
      <c r="AL175" s="106">
        <v>4</v>
      </c>
      <c r="AM175" s="172">
        <f t="shared" si="59"/>
        <v>4</v>
      </c>
      <c r="AN175" s="106" t="str">
        <f t="shared" si="60"/>
        <v>8_4</v>
      </c>
      <c r="AO175" s="107">
        <v>3584</v>
      </c>
      <c r="AP175" s="49"/>
      <c r="AQ175" s="106">
        <v>8</v>
      </c>
      <c r="AR175" s="106">
        <v>4</v>
      </c>
      <c r="AS175" s="172">
        <f t="shared" si="61"/>
        <v>4</v>
      </c>
      <c r="AT175" s="106" t="str">
        <f t="shared" si="62"/>
        <v>8_4</v>
      </c>
      <c r="AU175" s="107">
        <v>3727</v>
      </c>
      <c r="AV175" s="49"/>
      <c r="AW175" s="106">
        <v>7</v>
      </c>
      <c r="AX175" s="106" t="s">
        <v>723</v>
      </c>
      <c r="AY175" s="172" t="str">
        <f t="shared" si="63"/>
        <v>e</v>
      </c>
      <c r="AZ175" s="106" t="str">
        <f t="shared" si="64"/>
        <v>7_e</v>
      </c>
      <c r="BA175" s="107">
        <v>5040</v>
      </c>
      <c r="BB175" s="49"/>
      <c r="BC175" s="106">
        <v>7</v>
      </c>
      <c r="BD175" s="106" t="s">
        <v>723</v>
      </c>
      <c r="BE175" s="106" t="str">
        <f t="shared" si="67"/>
        <v>e</v>
      </c>
      <c r="BF175" s="106" t="str">
        <f t="shared" si="65"/>
        <v>7_e</v>
      </c>
      <c r="BG175" s="64">
        <f t="shared" si="46"/>
        <v>5040</v>
      </c>
      <c r="BH175" s="132">
        <f t="shared" si="66"/>
        <v>5040</v>
      </c>
      <c r="BI175" s="42">
        <f t="shared" si="68"/>
        <v>32.307692307692307</v>
      </c>
      <c r="BJ175" s="42"/>
      <c r="BK175" s="42"/>
      <c r="BL175" s="42"/>
      <c r="BM175" s="42"/>
      <c r="BN175" s="42"/>
      <c r="BO175" s="5"/>
      <c r="BP175" s="5"/>
      <c r="BQ175" s="5"/>
      <c r="BR175" s="5"/>
      <c r="BS175" s="5"/>
      <c r="BT175" s="5"/>
      <c r="BU175" s="6"/>
    </row>
    <row r="176" spans="1:73" x14ac:dyDescent="0.25">
      <c r="A176" s="106">
        <v>8</v>
      </c>
      <c r="B176" s="106">
        <v>5</v>
      </c>
      <c r="C176" s="106">
        <f t="shared" si="47"/>
        <v>5</v>
      </c>
      <c r="D176" s="106" t="str">
        <f t="shared" si="48"/>
        <v>8_5</v>
      </c>
      <c r="E176" s="107">
        <v>3021</v>
      </c>
      <c r="F176" s="106"/>
      <c r="G176" s="106">
        <v>8</v>
      </c>
      <c r="H176" s="106">
        <v>5</v>
      </c>
      <c r="I176" s="106">
        <f t="shared" si="49"/>
        <v>5</v>
      </c>
      <c r="J176" s="106" t="str">
        <f t="shared" si="50"/>
        <v>8_5</v>
      </c>
      <c r="K176" s="107">
        <v>3119</v>
      </c>
      <c r="L176" s="5"/>
      <c r="M176" s="106">
        <v>8</v>
      </c>
      <c r="N176" s="106">
        <v>5</v>
      </c>
      <c r="O176" s="106">
        <f t="shared" si="51"/>
        <v>5</v>
      </c>
      <c r="P176" s="106" t="str">
        <f t="shared" si="52"/>
        <v>8_5</v>
      </c>
      <c r="Q176" s="107">
        <v>3197</v>
      </c>
      <c r="R176" s="107"/>
      <c r="S176" s="106">
        <v>8</v>
      </c>
      <c r="T176" s="106">
        <v>5</v>
      </c>
      <c r="U176" s="106">
        <f t="shared" si="53"/>
        <v>5</v>
      </c>
      <c r="V176" s="106" t="str">
        <f t="shared" si="54"/>
        <v>8_5</v>
      </c>
      <c r="W176" s="107">
        <v>3233</v>
      </c>
      <c r="X176" s="107"/>
      <c r="Y176" s="106">
        <v>8</v>
      </c>
      <c r="Z176" s="106">
        <v>5</v>
      </c>
      <c r="AA176" s="106">
        <f t="shared" si="55"/>
        <v>5</v>
      </c>
      <c r="AB176" s="106" t="str">
        <f t="shared" si="56"/>
        <v>8_5</v>
      </c>
      <c r="AC176" s="107">
        <v>3298</v>
      </c>
      <c r="AD176" s="49"/>
      <c r="AE176" s="106">
        <v>8</v>
      </c>
      <c r="AF176" s="106">
        <v>5</v>
      </c>
      <c r="AG176" s="172">
        <f t="shared" si="57"/>
        <v>5</v>
      </c>
      <c r="AH176" s="106" t="str">
        <f t="shared" si="58"/>
        <v>8_5</v>
      </c>
      <c r="AI176" s="107">
        <v>3529</v>
      </c>
      <c r="AJ176" s="49"/>
      <c r="AK176" s="106">
        <v>8</v>
      </c>
      <c r="AL176" s="106">
        <v>5</v>
      </c>
      <c r="AM176" s="172">
        <f t="shared" si="59"/>
        <v>5</v>
      </c>
      <c r="AN176" s="106" t="str">
        <f t="shared" si="60"/>
        <v>8_5</v>
      </c>
      <c r="AO176" s="107">
        <v>3670</v>
      </c>
      <c r="AP176" s="49"/>
      <c r="AQ176" s="106">
        <v>8</v>
      </c>
      <c r="AR176" s="106">
        <v>5</v>
      </c>
      <c r="AS176" s="172">
        <f t="shared" si="61"/>
        <v>5</v>
      </c>
      <c r="AT176" s="106" t="str">
        <f t="shared" si="62"/>
        <v>8_5</v>
      </c>
      <c r="AU176" s="107">
        <v>3817</v>
      </c>
      <c r="AV176" s="49"/>
      <c r="AW176" s="106">
        <v>8</v>
      </c>
      <c r="AX176" s="106" t="s">
        <v>715</v>
      </c>
      <c r="AY176" s="172" t="str">
        <f t="shared" si="63"/>
        <v>Start</v>
      </c>
      <c r="AZ176" s="106" t="str">
        <f t="shared" si="64"/>
        <v>8_Start</v>
      </c>
      <c r="BA176" s="107">
        <v>3319</v>
      </c>
      <c r="BB176" s="49"/>
      <c r="BC176" s="106">
        <v>8</v>
      </c>
      <c r="BD176" s="106" t="s">
        <v>715</v>
      </c>
      <c r="BE176" s="106" t="str">
        <f t="shared" si="67"/>
        <v>Start</v>
      </c>
      <c r="BF176" s="106" t="str">
        <f t="shared" si="65"/>
        <v>8_Start</v>
      </c>
      <c r="BG176" s="64">
        <f t="shared" si="46"/>
        <v>3319</v>
      </c>
      <c r="BH176" s="132">
        <f t="shared" si="66"/>
        <v>3319</v>
      </c>
      <c r="BI176" s="42">
        <f t="shared" si="68"/>
        <v>21.275641025641026</v>
      </c>
      <c r="BJ176" s="42"/>
      <c r="BK176" s="42"/>
      <c r="BL176" s="42"/>
      <c r="BM176" s="42"/>
      <c r="BN176" s="42"/>
      <c r="BO176" s="5"/>
      <c r="BP176" s="5"/>
      <c r="BQ176" s="5"/>
      <c r="BR176" s="5"/>
      <c r="BS176" s="5"/>
      <c r="BT176" s="5"/>
      <c r="BU176" s="6"/>
    </row>
    <row r="177" spans="1:73" x14ac:dyDescent="0.25">
      <c r="A177" s="106">
        <v>8</v>
      </c>
      <c r="B177" s="106">
        <v>6</v>
      </c>
      <c r="C177" s="106">
        <f t="shared" si="47"/>
        <v>6</v>
      </c>
      <c r="D177" s="106" t="str">
        <f t="shared" si="48"/>
        <v>8_6</v>
      </c>
      <c r="E177" s="107">
        <v>3096</v>
      </c>
      <c r="F177" s="106"/>
      <c r="G177" s="106">
        <v>8</v>
      </c>
      <c r="H177" s="106">
        <v>6</v>
      </c>
      <c r="I177" s="106">
        <f t="shared" si="49"/>
        <v>6</v>
      </c>
      <c r="J177" s="106" t="str">
        <f t="shared" si="50"/>
        <v>8_6</v>
      </c>
      <c r="K177" s="107">
        <v>3197</v>
      </c>
      <c r="L177" s="5"/>
      <c r="M177" s="106">
        <v>8</v>
      </c>
      <c r="N177" s="106">
        <v>6</v>
      </c>
      <c r="O177" s="106">
        <f t="shared" si="51"/>
        <v>6</v>
      </c>
      <c r="P177" s="106" t="str">
        <f t="shared" si="52"/>
        <v>8_6</v>
      </c>
      <c r="Q177" s="107">
        <v>3277</v>
      </c>
      <c r="R177" s="107"/>
      <c r="S177" s="106">
        <v>8</v>
      </c>
      <c r="T177" s="106">
        <v>6</v>
      </c>
      <c r="U177" s="106">
        <f t="shared" si="53"/>
        <v>6</v>
      </c>
      <c r="V177" s="106" t="str">
        <f t="shared" si="54"/>
        <v>8_6</v>
      </c>
      <c r="W177" s="107">
        <v>3314</v>
      </c>
      <c r="X177" s="107"/>
      <c r="Y177" s="106">
        <v>8</v>
      </c>
      <c r="Z177" s="106">
        <v>6</v>
      </c>
      <c r="AA177" s="106">
        <f t="shared" si="55"/>
        <v>6</v>
      </c>
      <c r="AB177" s="106" t="str">
        <f t="shared" si="56"/>
        <v>8_6</v>
      </c>
      <c r="AC177" s="107">
        <v>3380</v>
      </c>
      <c r="AD177" s="49"/>
      <c r="AE177" s="106">
        <v>8</v>
      </c>
      <c r="AF177" s="106">
        <v>6</v>
      </c>
      <c r="AG177" s="172">
        <f t="shared" si="57"/>
        <v>6</v>
      </c>
      <c r="AH177" s="106" t="str">
        <f t="shared" si="58"/>
        <v>8_6</v>
      </c>
      <c r="AI177" s="107">
        <v>3617</v>
      </c>
      <c r="AJ177" s="49"/>
      <c r="AK177" s="106">
        <v>8</v>
      </c>
      <c r="AL177" s="106">
        <v>6</v>
      </c>
      <c r="AM177" s="172">
        <f t="shared" si="59"/>
        <v>6</v>
      </c>
      <c r="AN177" s="106" t="str">
        <f t="shared" si="60"/>
        <v>8_6</v>
      </c>
      <c r="AO177" s="107">
        <v>3762</v>
      </c>
      <c r="AP177" s="49"/>
      <c r="AQ177" s="106">
        <v>8</v>
      </c>
      <c r="AR177" s="106">
        <v>6</v>
      </c>
      <c r="AS177" s="172">
        <f t="shared" si="61"/>
        <v>6</v>
      </c>
      <c r="AT177" s="106" t="str">
        <f t="shared" si="62"/>
        <v>8_6</v>
      </c>
      <c r="AU177" s="107">
        <v>3912</v>
      </c>
      <c r="AV177" s="49"/>
      <c r="AW177" s="106">
        <v>8</v>
      </c>
      <c r="AX177" s="106">
        <v>0</v>
      </c>
      <c r="AY177" s="172">
        <f t="shared" si="63"/>
        <v>0</v>
      </c>
      <c r="AZ177" s="106" t="str">
        <f t="shared" si="64"/>
        <v>8_0</v>
      </c>
      <c r="BA177" s="107">
        <v>3380</v>
      </c>
      <c r="BB177" s="49"/>
      <c r="BC177" s="106">
        <v>8</v>
      </c>
      <c r="BD177" s="106">
        <v>0</v>
      </c>
      <c r="BE177" s="106">
        <f t="shared" si="67"/>
        <v>0</v>
      </c>
      <c r="BF177" s="106" t="str">
        <f t="shared" si="65"/>
        <v>8_0</v>
      </c>
      <c r="BG177" s="64">
        <f t="shared" si="46"/>
        <v>3380</v>
      </c>
      <c r="BH177" s="132">
        <f t="shared" si="66"/>
        <v>3380</v>
      </c>
      <c r="BI177" s="42">
        <f t="shared" si="68"/>
        <v>21.666666666666668</v>
      </c>
      <c r="BJ177" s="42"/>
      <c r="BK177" s="42"/>
      <c r="BL177" s="42"/>
      <c r="BM177" s="42"/>
      <c r="BN177" s="42"/>
      <c r="BO177" s="5"/>
      <c r="BP177" s="5"/>
      <c r="BQ177" s="5"/>
      <c r="BR177" s="5"/>
      <c r="BS177" s="5"/>
      <c r="BT177" s="5"/>
      <c r="BU177" s="6"/>
    </row>
    <row r="178" spans="1:73" x14ac:dyDescent="0.25">
      <c r="A178" s="106">
        <v>8</v>
      </c>
      <c r="B178" s="106">
        <v>7</v>
      </c>
      <c r="C178" s="106">
        <f t="shared" si="47"/>
        <v>7</v>
      </c>
      <c r="D178" s="106" t="str">
        <f t="shared" si="48"/>
        <v>8_7</v>
      </c>
      <c r="E178" s="107">
        <v>3176</v>
      </c>
      <c r="F178" s="106"/>
      <c r="G178" s="106">
        <v>8</v>
      </c>
      <c r="H178" s="106">
        <v>7</v>
      </c>
      <c r="I178" s="106">
        <f t="shared" si="49"/>
        <v>7</v>
      </c>
      <c r="J178" s="106" t="str">
        <f t="shared" si="50"/>
        <v>8_7</v>
      </c>
      <c r="K178" s="107">
        <v>3279</v>
      </c>
      <c r="L178" s="5"/>
      <c r="M178" s="106">
        <v>8</v>
      </c>
      <c r="N178" s="106">
        <v>7</v>
      </c>
      <c r="O178" s="106">
        <f t="shared" si="51"/>
        <v>7</v>
      </c>
      <c r="P178" s="106" t="str">
        <f t="shared" si="52"/>
        <v>8_7</v>
      </c>
      <c r="Q178" s="107">
        <v>3361</v>
      </c>
      <c r="R178" s="107"/>
      <c r="S178" s="106">
        <v>8</v>
      </c>
      <c r="T178" s="106">
        <v>7</v>
      </c>
      <c r="U178" s="106">
        <f t="shared" si="53"/>
        <v>7</v>
      </c>
      <c r="V178" s="106" t="str">
        <f t="shared" si="54"/>
        <v>8_7</v>
      </c>
      <c r="W178" s="107">
        <v>3399</v>
      </c>
      <c r="X178" s="107"/>
      <c r="Y178" s="106">
        <v>8</v>
      </c>
      <c r="Z178" s="106">
        <v>7</v>
      </c>
      <c r="AA178" s="106">
        <f t="shared" si="55"/>
        <v>7</v>
      </c>
      <c r="AB178" s="106" t="str">
        <f t="shared" si="56"/>
        <v>8_7</v>
      </c>
      <c r="AC178" s="107">
        <v>3467</v>
      </c>
      <c r="AD178" s="49"/>
      <c r="AE178" s="106">
        <v>8</v>
      </c>
      <c r="AF178" s="106">
        <v>7</v>
      </c>
      <c r="AG178" s="172">
        <f t="shared" si="57"/>
        <v>7</v>
      </c>
      <c r="AH178" s="106" t="str">
        <f t="shared" si="58"/>
        <v>8_7</v>
      </c>
      <c r="AI178" s="107">
        <v>3710</v>
      </c>
      <c r="AJ178" s="49"/>
      <c r="AK178" s="106">
        <v>8</v>
      </c>
      <c r="AL178" s="106">
        <v>7</v>
      </c>
      <c r="AM178" s="172">
        <f t="shared" si="59"/>
        <v>7</v>
      </c>
      <c r="AN178" s="106" t="str">
        <f t="shared" si="60"/>
        <v>8_7</v>
      </c>
      <c r="AO178" s="107">
        <v>3858</v>
      </c>
      <c r="AP178" s="49"/>
      <c r="AQ178" s="106">
        <v>8</v>
      </c>
      <c r="AR178" s="106">
        <v>7</v>
      </c>
      <c r="AS178" s="172">
        <f t="shared" si="61"/>
        <v>7</v>
      </c>
      <c r="AT178" s="106" t="str">
        <f t="shared" si="62"/>
        <v>8_7</v>
      </c>
      <c r="AU178" s="107">
        <v>4011.9999999999995</v>
      </c>
      <c r="AV178" s="49"/>
      <c r="AW178" s="106">
        <v>8</v>
      </c>
      <c r="AX178" s="106">
        <v>1</v>
      </c>
      <c r="AY178" s="172">
        <f t="shared" si="63"/>
        <v>1</v>
      </c>
      <c r="AZ178" s="106" t="str">
        <f t="shared" si="64"/>
        <v>8_1</v>
      </c>
      <c r="BA178" s="107">
        <v>3449</v>
      </c>
      <c r="BB178" s="49"/>
      <c r="BC178" s="106">
        <v>8</v>
      </c>
      <c r="BD178" s="106">
        <v>1</v>
      </c>
      <c r="BE178" s="106">
        <f t="shared" si="67"/>
        <v>1</v>
      </c>
      <c r="BF178" s="106" t="str">
        <f t="shared" si="65"/>
        <v>8_1</v>
      </c>
      <c r="BG178" s="64">
        <f t="shared" si="46"/>
        <v>3449</v>
      </c>
      <c r="BH178" s="132">
        <f t="shared" si="66"/>
        <v>3449</v>
      </c>
      <c r="BI178" s="42">
        <f t="shared" si="68"/>
        <v>22.108974358974358</v>
      </c>
      <c r="BJ178" s="42"/>
      <c r="BK178" s="42"/>
      <c r="BL178" s="42"/>
      <c r="BM178" s="42"/>
      <c r="BN178" s="42"/>
      <c r="BO178" s="5"/>
      <c r="BP178" s="5"/>
      <c r="BQ178" s="5"/>
      <c r="BR178" s="5"/>
      <c r="BS178" s="5"/>
      <c r="BT178" s="5"/>
      <c r="BU178" s="6"/>
    </row>
    <row r="179" spans="1:73" x14ac:dyDescent="0.25">
      <c r="A179" s="106">
        <v>8</v>
      </c>
      <c r="B179" s="106">
        <v>8</v>
      </c>
      <c r="C179" s="106">
        <f t="shared" si="47"/>
        <v>8</v>
      </c>
      <c r="D179" s="106" t="str">
        <f t="shared" si="48"/>
        <v>8_8</v>
      </c>
      <c r="E179" s="107">
        <v>3242</v>
      </c>
      <c r="F179" s="106"/>
      <c r="G179" s="106">
        <v>8</v>
      </c>
      <c r="H179" s="106">
        <v>8</v>
      </c>
      <c r="I179" s="106">
        <f t="shared" si="49"/>
        <v>8</v>
      </c>
      <c r="J179" s="106" t="str">
        <f t="shared" si="50"/>
        <v>8_8</v>
      </c>
      <c r="K179" s="107">
        <v>3347</v>
      </c>
      <c r="L179" s="5"/>
      <c r="M179" s="106">
        <v>8</v>
      </c>
      <c r="N179" s="106">
        <v>8</v>
      </c>
      <c r="O179" s="106">
        <f t="shared" si="51"/>
        <v>8</v>
      </c>
      <c r="P179" s="106" t="str">
        <f t="shared" si="52"/>
        <v>8_8</v>
      </c>
      <c r="Q179" s="107">
        <v>3431</v>
      </c>
      <c r="R179" s="107"/>
      <c r="S179" s="106">
        <v>8</v>
      </c>
      <c r="T179" s="106">
        <v>8</v>
      </c>
      <c r="U179" s="106">
        <f t="shared" si="53"/>
        <v>8</v>
      </c>
      <c r="V179" s="106" t="str">
        <f t="shared" si="54"/>
        <v>8_8</v>
      </c>
      <c r="W179" s="107">
        <v>3470</v>
      </c>
      <c r="X179" s="107"/>
      <c r="Y179" s="106">
        <v>8</v>
      </c>
      <c r="Z179" s="106">
        <v>8</v>
      </c>
      <c r="AA179" s="106">
        <f t="shared" si="55"/>
        <v>8</v>
      </c>
      <c r="AB179" s="106" t="str">
        <f t="shared" si="56"/>
        <v>8_8</v>
      </c>
      <c r="AC179" s="107">
        <v>3539</v>
      </c>
      <c r="AD179" s="49"/>
      <c r="AE179" s="106">
        <v>8</v>
      </c>
      <c r="AF179" s="106">
        <v>8</v>
      </c>
      <c r="AG179" s="172">
        <f t="shared" si="57"/>
        <v>8</v>
      </c>
      <c r="AH179" s="106" t="str">
        <f t="shared" si="58"/>
        <v>8_8</v>
      </c>
      <c r="AI179" s="107">
        <v>3787</v>
      </c>
      <c r="AJ179" s="49"/>
      <c r="AK179" s="106">
        <v>8</v>
      </c>
      <c r="AL179" s="106">
        <v>8</v>
      </c>
      <c r="AM179" s="172">
        <f t="shared" si="59"/>
        <v>8</v>
      </c>
      <c r="AN179" s="106" t="str">
        <f t="shared" si="60"/>
        <v>8_8</v>
      </c>
      <c r="AO179" s="107">
        <v>3938</v>
      </c>
      <c r="AP179" s="49"/>
      <c r="AQ179" s="106">
        <v>8</v>
      </c>
      <c r="AR179" s="106">
        <v>8</v>
      </c>
      <c r="AS179" s="172">
        <f t="shared" si="61"/>
        <v>8</v>
      </c>
      <c r="AT179" s="106" t="str">
        <f t="shared" si="62"/>
        <v>8_8</v>
      </c>
      <c r="AU179" s="107">
        <v>4096</v>
      </c>
      <c r="AV179" s="49"/>
      <c r="AW179" s="106">
        <v>8</v>
      </c>
      <c r="AX179" s="106">
        <v>2</v>
      </c>
      <c r="AY179" s="172">
        <f t="shared" si="63"/>
        <v>2</v>
      </c>
      <c r="AZ179" s="106" t="str">
        <f t="shared" si="64"/>
        <v>8_2</v>
      </c>
      <c r="BA179" s="107">
        <v>3524</v>
      </c>
      <c r="BB179" s="49"/>
      <c r="BC179" s="106">
        <v>8</v>
      </c>
      <c r="BD179" s="106">
        <v>2</v>
      </c>
      <c r="BE179" s="106">
        <f t="shared" si="67"/>
        <v>2</v>
      </c>
      <c r="BF179" s="106" t="str">
        <f t="shared" si="65"/>
        <v>8_2</v>
      </c>
      <c r="BG179" s="64">
        <f t="shared" si="46"/>
        <v>3524</v>
      </c>
      <c r="BH179" s="132">
        <f t="shared" si="66"/>
        <v>3524</v>
      </c>
      <c r="BI179" s="42">
        <f t="shared" si="68"/>
        <v>22.589743589743591</v>
      </c>
      <c r="BJ179" s="42"/>
      <c r="BK179" s="42"/>
      <c r="BL179" s="42"/>
      <c r="BM179" s="42"/>
      <c r="BN179" s="42"/>
      <c r="BO179" s="5"/>
      <c r="BP179" s="5"/>
      <c r="BQ179" s="5"/>
      <c r="BR179" s="5"/>
      <c r="BS179" s="5"/>
      <c r="BT179" s="5"/>
      <c r="BU179" s="6"/>
    </row>
    <row r="180" spans="1:73" x14ac:dyDescent="0.25">
      <c r="A180" s="106">
        <v>8</v>
      </c>
      <c r="B180" s="106">
        <v>9</v>
      </c>
      <c r="C180" s="106">
        <f t="shared" si="47"/>
        <v>9</v>
      </c>
      <c r="D180" s="106" t="str">
        <f t="shared" si="48"/>
        <v>8_9</v>
      </c>
      <c r="E180" s="107">
        <v>3314</v>
      </c>
      <c r="F180" s="106"/>
      <c r="G180" s="106">
        <v>8</v>
      </c>
      <c r="H180" s="106">
        <v>9</v>
      </c>
      <c r="I180" s="106">
        <f t="shared" si="49"/>
        <v>9</v>
      </c>
      <c r="J180" s="106" t="str">
        <f t="shared" si="50"/>
        <v>8_9</v>
      </c>
      <c r="K180" s="107">
        <v>3422</v>
      </c>
      <c r="L180" s="5"/>
      <c r="M180" s="106">
        <v>8</v>
      </c>
      <c r="N180" s="106">
        <v>9</v>
      </c>
      <c r="O180" s="106">
        <f t="shared" si="51"/>
        <v>9</v>
      </c>
      <c r="P180" s="106" t="str">
        <f t="shared" si="52"/>
        <v>8_9</v>
      </c>
      <c r="Q180" s="107">
        <v>3508</v>
      </c>
      <c r="R180" s="107"/>
      <c r="S180" s="106">
        <v>8</v>
      </c>
      <c r="T180" s="106">
        <v>9</v>
      </c>
      <c r="U180" s="106">
        <f t="shared" si="53"/>
        <v>9</v>
      </c>
      <c r="V180" s="106" t="str">
        <f t="shared" si="54"/>
        <v>8_9</v>
      </c>
      <c r="W180" s="107">
        <v>3548</v>
      </c>
      <c r="X180" s="107"/>
      <c r="Y180" s="106">
        <v>8</v>
      </c>
      <c r="Z180" s="106">
        <v>9</v>
      </c>
      <c r="AA180" s="106">
        <f t="shared" si="55"/>
        <v>9</v>
      </c>
      <c r="AB180" s="106" t="str">
        <f t="shared" si="56"/>
        <v>8_9</v>
      </c>
      <c r="AC180" s="107">
        <v>3619</v>
      </c>
      <c r="AD180" s="49"/>
      <c r="AE180" s="106">
        <v>8</v>
      </c>
      <c r="AF180" s="106">
        <v>9</v>
      </c>
      <c r="AG180" s="172">
        <f t="shared" si="57"/>
        <v>9</v>
      </c>
      <c r="AH180" s="106" t="str">
        <f t="shared" si="58"/>
        <v>8_9</v>
      </c>
      <c r="AI180" s="107">
        <v>3872</v>
      </c>
      <c r="AJ180" s="49"/>
      <c r="AK180" s="106">
        <v>8</v>
      </c>
      <c r="AL180" s="106">
        <v>9</v>
      </c>
      <c r="AM180" s="172">
        <f t="shared" si="59"/>
        <v>9</v>
      </c>
      <c r="AN180" s="106" t="str">
        <f t="shared" si="60"/>
        <v>8_9</v>
      </c>
      <c r="AO180" s="107">
        <v>4027</v>
      </c>
      <c r="AP180" s="49"/>
      <c r="AQ180" s="106">
        <v>8</v>
      </c>
      <c r="AR180" s="106">
        <v>9</v>
      </c>
      <c r="AS180" s="172">
        <f t="shared" si="61"/>
        <v>9</v>
      </c>
      <c r="AT180" s="106" t="str">
        <f t="shared" si="62"/>
        <v>8_9</v>
      </c>
      <c r="AU180" s="107">
        <v>4188</v>
      </c>
      <c r="AV180" s="49"/>
      <c r="AW180" s="106">
        <v>8</v>
      </c>
      <c r="AX180" s="106">
        <v>3</v>
      </c>
      <c r="AY180" s="172">
        <f t="shared" si="63"/>
        <v>3</v>
      </c>
      <c r="AZ180" s="106" t="str">
        <f t="shared" si="64"/>
        <v>8_3</v>
      </c>
      <c r="BA180" s="107">
        <v>3592</v>
      </c>
      <c r="BB180" s="49"/>
      <c r="BC180" s="106">
        <v>8</v>
      </c>
      <c r="BD180" s="106">
        <v>3</v>
      </c>
      <c r="BE180" s="106">
        <f t="shared" si="67"/>
        <v>3</v>
      </c>
      <c r="BF180" s="106" t="str">
        <f t="shared" si="65"/>
        <v>8_3</v>
      </c>
      <c r="BG180" s="64">
        <f t="shared" si="46"/>
        <v>3592</v>
      </c>
      <c r="BH180" s="132">
        <f t="shared" si="66"/>
        <v>3592</v>
      </c>
      <c r="BI180" s="42">
        <f t="shared" si="68"/>
        <v>23.025641025641026</v>
      </c>
      <c r="BJ180" s="42"/>
      <c r="BK180" s="42"/>
      <c r="BL180" s="42"/>
      <c r="BM180" s="42"/>
      <c r="BN180" s="42"/>
      <c r="BO180" s="5"/>
      <c r="BP180" s="5"/>
      <c r="BQ180" s="5"/>
      <c r="BR180" s="5"/>
      <c r="BS180" s="5"/>
      <c r="BT180" s="5"/>
      <c r="BU180" s="6"/>
    </row>
    <row r="181" spans="1:73" x14ac:dyDescent="0.25">
      <c r="A181" s="106">
        <v>8</v>
      </c>
      <c r="B181" s="106">
        <v>10</v>
      </c>
      <c r="C181" s="106">
        <f t="shared" si="47"/>
        <v>10</v>
      </c>
      <c r="D181" s="106" t="str">
        <f t="shared" si="48"/>
        <v>8_10</v>
      </c>
      <c r="E181" s="107">
        <v>3384</v>
      </c>
      <c r="F181" s="106"/>
      <c r="G181" s="106">
        <v>8</v>
      </c>
      <c r="H181" s="106">
        <v>10</v>
      </c>
      <c r="I181" s="106">
        <f t="shared" si="49"/>
        <v>10</v>
      </c>
      <c r="J181" s="106" t="str">
        <f t="shared" si="50"/>
        <v>8_10</v>
      </c>
      <c r="K181" s="107">
        <v>3494</v>
      </c>
      <c r="L181" s="5"/>
      <c r="M181" s="106">
        <v>8</v>
      </c>
      <c r="N181" s="106">
        <v>10</v>
      </c>
      <c r="O181" s="106">
        <f t="shared" si="51"/>
        <v>10</v>
      </c>
      <c r="P181" s="106" t="str">
        <f t="shared" si="52"/>
        <v>8_10</v>
      </c>
      <c r="Q181" s="107">
        <v>3581</v>
      </c>
      <c r="R181" s="107"/>
      <c r="S181" s="106">
        <v>8</v>
      </c>
      <c r="T181" s="106">
        <v>10</v>
      </c>
      <c r="U181" s="106">
        <f t="shared" si="53"/>
        <v>10</v>
      </c>
      <c r="V181" s="106" t="str">
        <f t="shared" si="54"/>
        <v>8_10</v>
      </c>
      <c r="W181" s="107">
        <v>3621</v>
      </c>
      <c r="X181" s="107"/>
      <c r="Y181" s="106">
        <v>8</v>
      </c>
      <c r="Z181" s="106">
        <v>10</v>
      </c>
      <c r="AA181" s="106">
        <f t="shared" si="55"/>
        <v>10</v>
      </c>
      <c r="AB181" s="106" t="str">
        <f t="shared" si="56"/>
        <v>8_10</v>
      </c>
      <c r="AC181" s="107">
        <v>3693</v>
      </c>
      <c r="AD181" s="49"/>
      <c r="AE181" s="106">
        <v>8</v>
      </c>
      <c r="AF181" s="106">
        <v>10</v>
      </c>
      <c r="AG181" s="172">
        <f t="shared" si="57"/>
        <v>10</v>
      </c>
      <c r="AH181" s="106" t="str">
        <f t="shared" si="58"/>
        <v>8_10</v>
      </c>
      <c r="AI181" s="107">
        <v>3952</v>
      </c>
      <c r="AJ181" s="49"/>
      <c r="AK181" s="106">
        <v>8</v>
      </c>
      <c r="AL181" s="106">
        <v>10</v>
      </c>
      <c r="AM181" s="172">
        <f t="shared" si="59"/>
        <v>10</v>
      </c>
      <c r="AN181" s="106" t="str">
        <f t="shared" si="60"/>
        <v>8_10</v>
      </c>
      <c r="AO181" s="107">
        <v>4110</v>
      </c>
      <c r="AP181" s="49"/>
      <c r="AQ181" s="106">
        <v>8</v>
      </c>
      <c r="AR181" s="106">
        <v>10</v>
      </c>
      <c r="AS181" s="172">
        <f t="shared" si="61"/>
        <v>10</v>
      </c>
      <c r="AT181" s="106" t="str">
        <f t="shared" si="62"/>
        <v>8_10</v>
      </c>
      <c r="AU181" s="107">
        <v>4274</v>
      </c>
      <c r="AV181" s="49"/>
      <c r="AW181" s="106">
        <v>8</v>
      </c>
      <c r="AX181" s="106">
        <v>4</v>
      </c>
      <c r="AY181" s="172">
        <f t="shared" si="63"/>
        <v>4</v>
      </c>
      <c r="AZ181" s="106" t="str">
        <f t="shared" si="64"/>
        <v>8_4</v>
      </c>
      <c r="BA181" s="107">
        <v>3727</v>
      </c>
      <c r="BB181" s="49"/>
      <c r="BC181" s="106">
        <v>8</v>
      </c>
      <c r="BD181" s="106">
        <v>4</v>
      </c>
      <c r="BE181" s="106">
        <f t="shared" si="67"/>
        <v>4</v>
      </c>
      <c r="BF181" s="106" t="str">
        <f t="shared" si="65"/>
        <v>8_4</v>
      </c>
      <c r="BG181" s="64">
        <f t="shared" si="46"/>
        <v>3727</v>
      </c>
      <c r="BH181" s="132">
        <f t="shared" si="66"/>
        <v>3727</v>
      </c>
      <c r="BI181" s="42">
        <f t="shared" si="68"/>
        <v>23.891025641025642</v>
      </c>
      <c r="BJ181" s="42"/>
      <c r="BK181" s="42"/>
      <c r="BL181" s="42"/>
      <c r="BM181" s="42"/>
      <c r="BN181" s="42"/>
      <c r="BO181" s="5"/>
      <c r="BP181" s="5"/>
      <c r="BQ181" s="5"/>
      <c r="BR181" s="5"/>
      <c r="BS181" s="5"/>
      <c r="BT181" s="5"/>
      <c r="BU181" s="6"/>
    </row>
    <row r="182" spans="1:73" x14ac:dyDescent="0.25">
      <c r="A182" s="106">
        <v>8</v>
      </c>
      <c r="B182" s="106">
        <v>11</v>
      </c>
      <c r="C182" s="106">
        <f t="shared" si="47"/>
        <v>11</v>
      </c>
      <c r="D182" s="106" t="str">
        <f t="shared" si="48"/>
        <v>8_11</v>
      </c>
      <c r="E182" s="107">
        <v>3499</v>
      </c>
      <c r="F182" s="106"/>
      <c r="G182" s="106">
        <v>8</v>
      </c>
      <c r="H182" s="106">
        <v>11</v>
      </c>
      <c r="I182" s="106">
        <f t="shared" si="49"/>
        <v>11</v>
      </c>
      <c r="J182" s="106" t="str">
        <f t="shared" si="50"/>
        <v>8_11</v>
      </c>
      <c r="K182" s="107">
        <v>3613</v>
      </c>
      <c r="L182" s="5"/>
      <c r="M182" s="106">
        <v>8</v>
      </c>
      <c r="N182" s="106">
        <v>11</v>
      </c>
      <c r="O182" s="106">
        <f t="shared" si="51"/>
        <v>11</v>
      </c>
      <c r="P182" s="106" t="str">
        <f t="shared" si="52"/>
        <v>8_11</v>
      </c>
      <c r="Q182" s="107">
        <v>3703</v>
      </c>
      <c r="R182" s="107"/>
      <c r="S182" s="106">
        <v>8</v>
      </c>
      <c r="T182" s="106">
        <v>11</v>
      </c>
      <c r="U182" s="106">
        <f t="shared" si="53"/>
        <v>11</v>
      </c>
      <c r="V182" s="106" t="str">
        <f t="shared" si="54"/>
        <v>8_11</v>
      </c>
      <c r="W182" s="107">
        <v>3745</v>
      </c>
      <c r="X182" s="107"/>
      <c r="Y182" s="106">
        <v>8</v>
      </c>
      <c r="Z182" s="106">
        <v>11</v>
      </c>
      <c r="AA182" s="106">
        <f t="shared" si="55"/>
        <v>11</v>
      </c>
      <c r="AB182" s="106" t="str">
        <f t="shared" si="56"/>
        <v>8_11</v>
      </c>
      <c r="AC182" s="107">
        <v>3820</v>
      </c>
      <c r="AD182" s="49"/>
      <c r="AE182" s="106">
        <v>8</v>
      </c>
      <c r="AF182" s="106">
        <v>11</v>
      </c>
      <c r="AG182" s="172">
        <f t="shared" si="57"/>
        <v>11</v>
      </c>
      <c r="AH182" s="106" t="str">
        <f t="shared" si="58"/>
        <v>8_11</v>
      </c>
      <c r="AI182" s="107">
        <v>4086.9999999999995</v>
      </c>
      <c r="AJ182" s="49"/>
      <c r="AK182" s="106">
        <v>8</v>
      </c>
      <c r="AL182" s="106">
        <v>11</v>
      </c>
      <c r="AM182" s="172">
        <f t="shared" si="59"/>
        <v>11</v>
      </c>
      <c r="AN182" s="106" t="str">
        <f t="shared" si="60"/>
        <v>8_11</v>
      </c>
      <c r="AO182" s="107">
        <v>4250</v>
      </c>
      <c r="AP182" s="49"/>
      <c r="AQ182" s="106">
        <v>8</v>
      </c>
      <c r="AR182" s="106">
        <v>11</v>
      </c>
      <c r="AS182" s="172">
        <f t="shared" si="61"/>
        <v>11</v>
      </c>
      <c r="AT182" s="106" t="str">
        <f t="shared" si="62"/>
        <v>8_11</v>
      </c>
      <c r="AU182" s="107">
        <v>4420</v>
      </c>
      <c r="AV182" s="49"/>
      <c r="AW182" s="106">
        <v>8</v>
      </c>
      <c r="AX182" s="106">
        <v>5</v>
      </c>
      <c r="AY182" s="172">
        <f t="shared" si="63"/>
        <v>5</v>
      </c>
      <c r="AZ182" s="106" t="str">
        <f t="shared" si="64"/>
        <v>8_5</v>
      </c>
      <c r="BA182" s="107">
        <v>3817</v>
      </c>
      <c r="BB182" s="49"/>
      <c r="BC182" s="106">
        <v>8</v>
      </c>
      <c r="BD182" s="106">
        <v>5</v>
      </c>
      <c r="BE182" s="106">
        <f t="shared" si="67"/>
        <v>5</v>
      </c>
      <c r="BF182" s="106" t="str">
        <f t="shared" si="65"/>
        <v>8_5</v>
      </c>
      <c r="BG182" s="64">
        <f t="shared" si="46"/>
        <v>3817</v>
      </c>
      <c r="BH182" s="132">
        <f t="shared" si="66"/>
        <v>3817</v>
      </c>
      <c r="BI182" s="42">
        <f t="shared" si="68"/>
        <v>24.467948717948719</v>
      </c>
      <c r="BJ182" s="42"/>
      <c r="BK182" s="42"/>
      <c r="BL182" s="42"/>
      <c r="BM182" s="42"/>
      <c r="BN182" s="42"/>
      <c r="BO182" s="5"/>
      <c r="BP182" s="5"/>
      <c r="BQ182" s="5"/>
      <c r="BR182" s="5"/>
      <c r="BS182" s="5"/>
      <c r="BT182" s="5"/>
      <c r="BU182" s="6"/>
    </row>
    <row r="183" spans="1:73" x14ac:dyDescent="0.25">
      <c r="A183" s="106">
        <v>8</v>
      </c>
      <c r="B183" s="106">
        <v>12</v>
      </c>
      <c r="C183" s="106">
        <f t="shared" si="47"/>
        <v>12</v>
      </c>
      <c r="D183" s="106" t="str">
        <f t="shared" si="48"/>
        <v>8_12</v>
      </c>
      <c r="E183" s="107">
        <v>3620</v>
      </c>
      <c r="F183" s="106"/>
      <c r="G183" s="106">
        <v>8</v>
      </c>
      <c r="H183" s="106">
        <v>12</v>
      </c>
      <c r="I183" s="106">
        <f t="shared" si="49"/>
        <v>12</v>
      </c>
      <c r="J183" s="106" t="str">
        <f t="shared" si="50"/>
        <v>8_12</v>
      </c>
      <c r="K183" s="107">
        <v>3738</v>
      </c>
      <c r="L183" s="5"/>
      <c r="M183" s="106">
        <v>8</v>
      </c>
      <c r="N183" s="106">
        <v>12</v>
      </c>
      <c r="O183" s="106">
        <f t="shared" si="51"/>
        <v>12</v>
      </c>
      <c r="P183" s="106" t="str">
        <f t="shared" si="52"/>
        <v>8_12</v>
      </c>
      <c r="Q183" s="107">
        <v>3831</v>
      </c>
      <c r="R183" s="107"/>
      <c r="S183" s="106">
        <v>8</v>
      </c>
      <c r="T183" s="106">
        <v>12</v>
      </c>
      <c r="U183" s="106">
        <f t="shared" si="53"/>
        <v>12</v>
      </c>
      <c r="V183" s="106" t="str">
        <f t="shared" si="54"/>
        <v>8_12</v>
      </c>
      <c r="W183" s="107">
        <v>3874</v>
      </c>
      <c r="X183" s="107"/>
      <c r="Y183" s="106">
        <v>8</v>
      </c>
      <c r="Z183" s="106">
        <v>12</v>
      </c>
      <c r="AA183" s="106">
        <f t="shared" si="55"/>
        <v>12</v>
      </c>
      <c r="AB183" s="106" t="str">
        <f t="shared" si="56"/>
        <v>8_12</v>
      </c>
      <c r="AC183" s="107">
        <v>3951</v>
      </c>
      <c r="AD183" s="49"/>
      <c r="AE183" s="106">
        <v>8</v>
      </c>
      <c r="AF183" s="106">
        <v>12</v>
      </c>
      <c r="AG183" s="172">
        <f t="shared" si="57"/>
        <v>12</v>
      </c>
      <c r="AH183" s="106" t="str">
        <f t="shared" si="58"/>
        <v>8_12</v>
      </c>
      <c r="AI183" s="107">
        <v>4228</v>
      </c>
      <c r="AJ183" s="49"/>
      <c r="AK183" s="106">
        <v>8</v>
      </c>
      <c r="AL183" s="106">
        <v>12</v>
      </c>
      <c r="AM183" s="172">
        <f t="shared" si="59"/>
        <v>12</v>
      </c>
      <c r="AN183" s="106" t="str">
        <f t="shared" si="60"/>
        <v>8_12</v>
      </c>
      <c r="AO183" s="107">
        <v>4397</v>
      </c>
      <c r="AP183" s="49"/>
      <c r="AQ183" s="106">
        <v>8</v>
      </c>
      <c r="AR183" s="106">
        <v>12</v>
      </c>
      <c r="AS183" s="172">
        <f t="shared" si="61"/>
        <v>12</v>
      </c>
      <c r="AT183" s="106" t="str">
        <f t="shared" si="62"/>
        <v>8_12</v>
      </c>
      <c r="AU183" s="107">
        <v>4573</v>
      </c>
      <c r="AV183" s="49"/>
      <c r="AW183" s="106">
        <v>8</v>
      </c>
      <c r="AX183" s="106">
        <v>6</v>
      </c>
      <c r="AY183" s="172">
        <f t="shared" si="63"/>
        <v>6</v>
      </c>
      <c r="AZ183" s="106" t="str">
        <f t="shared" si="64"/>
        <v>8_6</v>
      </c>
      <c r="BA183" s="107">
        <v>3912</v>
      </c>
      <c r="BB183" s="49"/>
      <c r="BC183" s="106">
        <v>8</v>
      </c>
      <c r="BD183" s="106">
        <v>6</v>
      </c>
      <c r="BE183" s="106">
        <f t="shared" si="67"/>
        <v>6</v>
      </c>
      <c r="BF183" s="106" t="str">
        <f t="shared" si="65"/>
        <v>8_6</v>
      </c>
      <c r="BG183" s="64">
        <f t="shared" si="46"/>
        <v>3912</v>
      </c>
      <c r="BH183" s="132">
        <f t="shared" si="66"/>
        <v>3912</v>
      </c>
      <c r="BI183" s="42">
        <f t="shared" si="68"/>
        <v>25.076923076923077</v>
      </c>
      <c r="BJ183" s="42"/>
      <c r="BK183" s="42"/>
      <c r="BL183" s="42"/>
      <c r="BM183" s="42"/>
      <c r="BN183" s="42"/>
      <c r="BO183" s="5"/>
      <c r="BP183" s="5"/>
      <c r="BQ183" s="5"/>
      <c r="BR183" s="5"/>
      <c r="BS183" s="5"/>
      <c r="BT183" s="5"/>
      <c r="BU183" s="6"/>
    </row>
    <row r="184" spans="1:73" x14ac:dyDescent="0.25">
      <c r="A184" s="106">
        <v>8</v>
      </c>
      <c r="B184" s="106">
        <v>13</v>
      </c>
      <c r="C184" s="106">
        <f t="shared" si="47"/>
        <v>13</v>
      </c>
      <c r="D184" s="106" t="str">
        <f t="shared" si="48"/>
        <v>8_13</v>
      </c>
      <c r="E184" s="107">
        <v>3742</v>
      </c>
      <c r="F184" s="106"/>
      <c r="G184" s="106">
        <v>8</v>
      </c>
      <c r="H184" s="106">
        <v>13</v>
      </c>
      <c r="I184" s="106">
        <f t="shared" si="49"/>
        <v>13</v>
      </c>
      <c r="J184" s="106" t="str">
        <f t="shared" si="50"/>
        <v>8_13</v>
      </c>
      <c r="K184" s="107">
        <v>3864</v>
      </c>
      <c r="L184" s="5"/>
      <c r="M184" s="106">
        <v>8</v>
      </c>
      <c r="N184" s="106">
        <v>13</v>
      </c>
      <c r="O184" s="106">
        <f t="shared" si="51"/>
        <v>13</v>
      </c>
      <c r="P184" s="106" t="str">
        <f t="shared" si="52"/>
        <v>8_13</v>
      </c>
      <c r="Q184" s="107">
        <v>3961</v>
      </c>
      <c r="R184" s="107"/>
      <c r="S184" s="106">
        <v>8</v>
      </c>
      <c r="T184" s="106">
        <v>13</v>
      </c>
      <c r="U184" s="106">
        <f t="shared" si="53"/>
        <v>13</v>
      </c>
      <c r="V184" s="106" t="str">
        <f t="shared" si="54"/>
        <v>8_13</v>
      </c>
      <c r="W184" s="107">
        <v>4006</v>
      </c>
      <c r="X184" s="107"/>
      <c r="Y184" s="106">
        <v>8</v>
      </c>
      <c r="Z184" s="106">
        <v>13</v>
      </c>
      <c r="AA184" s="106">
        <f t="shared" si="55"/>
        <v>13</v>
      </c>
      <c r="AB184" s="106" t="str">
        <f t="shared" si="56"/>
        <v>8_13</v>
      </c>
      <c r="AC184" s="107">
        <v>4086</v>
      </c>
      <c r="AD184" s="49"/>
      <c r="AE184" s="106">
        <v>8</v>
      </c>
      <c r="AF184" s="106">
        <v>13</v>
      </c>
      <c r="AG184" s="172">
        <f t="shared" si="57"/>
        <v>13</v>
      </c>
      <c r="AH184" s="106" t="str">
        <f t="shared" si="58"/>
        <v>8_13</v>
      </c>
      <c r="AI184" s="107">
        <v>4372</v>
      </c>
      <c r="AJ184" s="49"/>
      <c r="AK184" s="106">
        <v>8</v>
      </c>
      <c r="AL184" s="106">
        <v>13</v>
      </c>
      <c r="AM184" s="172">
        <f t="shared" si="59"/>
        <v>13</v>
      </c>
      <c r="AN184" s="106" t="str">
        <f t="shared" si="60"/>
        <v>8_13</v>
      </c>
      <c r="AO184" s="107">
        <v>4547</v>
      </c>
      <c r="AP184" s="49"/>
      <c r="AQ184" s="106">
        <v>8</v>
      </c>
      <c r="AR184" s="106">
        <v>13</v>
      </c>
      <c r="AS184" s="172">
        <f t="shared" si="61"/>
        <v>13</v>
      </c>
      <c r="AT184" s="106" t="str">
        <f t="shared" si="62"/>
        <v>8_13</v>
      </c>
      <c r="AU184" s="107">
        <v>4729</v>
      </c>
      <c r="AV184" s="49"/>
      <c r="AW184" s="106">
        <v>8</v>
      </c>
      <c r="AX184" s="106">
        <v>7</v>
      </c>
      <c r="AY184" s="172">
        <f t="shared" si="63"/>
        <v>7</v>
      </c>
      <c r="AZ184" s="106" t="str">
        <f t="shared" si="64"/>
        <v>8_7</v>
      </c>
      <c r="BA184" s="107">
        <v>4012</v>
      </c>
      <c r="BB184" s="49"/>
      <c r="BC184" s="106">
        <v>8</v>
      </c>
      <c r="BD184" s="106">
        <v>7</v>
      </c>
      <c r="BE184" s="106">
        <f t="shared" si="67"/>
        <v>7</v>
      </c>
      <c r="BF184" s="106" t="str">
        <f t="shared" si="65"/>
        <v>8_7</v>
      </c>
      <c r="BG184" s="64">
        <f t="shared" si="46"/>
        <v>4012</v>
      </c>
      <c r="BH184" s="132">
        <f t="shared" si="66"/>
        <v>4012</v>
      </c>
      <c r="BI184" s="42">
        <f t="shared" si="68"/>
        <v>25.717948717948719</v>
      </c>
      <c r="BJ184" s="42"/>
      <c r="BK184" s="42"/>
      <c r="BL184" s="42"/>
      <c r="BM184" s="42"/>
      <c r="BN184" s="42"/>
      <c r="BO184" s="5"/>
      <c r="BP184" s="5"/>
      <c r="BQ184" s="5"/>
      <c r="BR184" s="5"/>
      <c r="BS184" s="5"/>
      <c r="BT184" s="5"/>
      <c r="BU184" s="6"/>
    </row>
    <row r="185" spans="1:73" x14ac:dyDescent="0.25">
      <c r="A185" s="106">
        <v>8</v>
      </c>
      <c r="B185" s="106" t="s">
        <v>717</v>
      </c>
      <c r="C185" s="106" t="str">
        <f t="shared" si="47"/>
        <v>u1</v>
      </c>
      <c r="D185" s="106" t="str">
        <f t="shared" si="48"/>
        <v>8_u1</v>
      </c>
      <c r="E185" s="107">
        <v>3864</v>
      </c>
      <c r="F185" s="106"/>
      <c r="G185" s="106">
        <v>8</v>
      </c>
      <c r="H185" s="106" t="s">
        <v>717</v>
      </c>
      <c r="I185" s="106" t="str">
        <f t="shared" si="49"/>
        <v>u1</v>
      </c>
      <c r="J185" s="106" t="str">
        <f t="shared" si="50"/>
        <v>8_u1</v>
      </c>
      <c r="K185" s="107">
        <v>3990</v>
      </c>
      <c r="L185" s="5"/>
      <c r="M185" s="106">
        <v>8</v>
      </c>
      <c r="N185" s="106" t="s">
        <v>717</v>
      </c>
      <c r="O185" s="106" t="str">
        <f t="shared" si="51"/>
        <v>u1</v>
      </c>
      <c r="P185" s="106" t="str">
        <f t="shared" si="52"/>
        <v>8_u1</v>
      </c>
      <c r="Q185" s="107">
        <v>4090</v>
      </c>
      <c r="R185" s="107"/>
      <c r="S185" s="106">
        <v>8</v>
      </c>
      <c r="T185" s="106" t="s">
        <v>717</v>
      </c>
      <c r="U185" s="106" t="str">
        <f t="shared" si="53"/>
        <v>u1</v>
      </c>
      <c r="V185" s="106" t="str">
        <f t="shared" si="54"/>
        <v>8_u1</v>
      </c>
      <c r="W185" s="107">
        <v>4136</v>
      </c>
      <c r="X185" s="107"/>
      <c r="Y185" s="106">
        <v>8</v>
      </c>
      <c r="Z185" s="106" t="s">
        <v>717</v>
      </c>
      <c r="AA185" s="106" t="str">
        <f t="shared" si="55"/>
        <v>u1</v>
      </c>
      <c r="AB185" s="106" t="str">
        <f t="shared" si="56"/>
        <v>8_u1</v>
      </c>
      <c r="AC185" s="107">
        <v>4219</v>
      </c>
      <c r="AD185" s="49"/>
      <c r="AE185" s="106">
        <v>8</v>
      </c>
      <c r="AF185" s="106" t="s">
        <v>717</v>
      </c>
      <c r="AG185" s="172" t="str">
        <f t="shared" si="57"/>
        <v>u1</v>
      </c>
      <c r="AH185" s="106" t="str">
        <f t="shared" si="58"/>
        <v>8_u1</v>
      </c>
      <c r="AI185" s="107">
        <v>4514</v>
      </c>
      <c r="AJ185" s="49"/>
      <c r="AK185" s="106">
        <v>8</v>
      </c>
      <c r="AL185" s="106" t="s">
        <v>717</v>
      </c>
      <c r="AM185" s="172" t="str">
        <f t="shared" si="59"/>
        <v>u1</v>
      </c>
      <c r="AN185" s="106" t="str">
        <f t="shared" si="60"/>
        <v>8_u1</v>
      </c>
      <c r="AO185" s="107">
        <v>4695</v>
      </c>
      <c r="AP185" s="49"/>
      <c r="AQ185" s="106">
        <v>8</v>
      </c>
      <c r="AR185" s="106" t="s">
        <v>717</v>
      </c>
      <c r="AS185" s="172" t="str">
        <f t="shared" si="61"/>
        <v>u1</v>
      </c>
      <c r="AT185" s="106" t="str">
        <f t="shared" si="62"/>
        <v>8_u1</v>
      </c>
      <c r="AU185" s="107">
        <v>4883</v>
      </c>
      <c r="AV185" s="49"/>
      <c r="AW185" s="106">
        <v>8</v>
      </c>
      <c r="AX185" s="106">
        <v>8</v>
      </c>
      <c r="AY185" s="172">
        <f t="shared" si="63"/>
        <v>8</v>
      </c>
      <c r="AZ185" s="106" t="str">
        <f t="shared" si="64"/>
        <v>8_8</v>
      </c>
      <c r="BA185" s="107">
        <v>4096</v>
      </c>
      <c r="BB185" s="49"/>
      <c r="BC185" s="106">
        <v>8</v>
      </c>
      <c r="BD185" s="106">
        <v>8</v>
      </c>
      <c r="BE185" s="106">
        <f t="shared" si="67"/>
        <v>8</v>
      </c>
      <c r="BF185" s="106" t="str">
        <f t="shared" si="65"/>
        <v>8_8</v>
      </c>
      <c r="BG185" s="64">
        <f t="shared" si="46"/>
        <v>4096</v>
      </c>
      <c r="BH185" s="132">
        <f t="shared" si="66"/>
        <v>4096</v>
      </c>
      <c r="BI185" s="42">
        <f t="shared" si="68"/>
        <v>26.256410256410255</v>
      </c>
      <c r="BJ185" s="42"/>
      <c r="BK185" s="42"/>
      <c r="BL185" s="42"/>
      <c r="BM185" s="42"/>
      <c r="BN185" s="42"/>
      <c r="BO185" s="5"/>
      <c r="BP185" s="5"/>
      <c r="BQ185" s="5"/>
      <c r="BR185" s="5"/>
      <c r="BS185" s="5"/>
      <c r="BT185" s="5"/>
      <c r="BU185" s="6"/>
    </row>
    <row r="186" spans="1:73" x14ac:dyDescent="0.25">
      <c r="A186" s="106">
        <v>8</v>
      </c>
      <c r="B186" s="106" t="s">
        <v>718</v>
      </c>
      <c r="C186" s="106" t="str">
        <f t="shared" si="47"/>
        <v>u2</v>
      </c>
      <c r="D186" s="106" t="str">
        <f t="shared" si="48"/>
        <v>8_u2</v>
      </c>
      <c r="E186" s="107">
        <v>3989</v>
      </c>
      <c r="F186" s="106"/>
      <c r="G186" s="106">
        <v>8</v>
      </c>
      <c r="H186" s="106" t="s">
        <v>718</v>
      </c>
      <c r="I186" s="106" t="str">
        <f t="shared" si="49"/>
        <v>u2</v>
      </c>
      <c r="J186" s="106" t="str">
        <f t="shared" si="50"/>
        <v>8_u2</v>
      </c>
      <c r="K186" s="107">
        <v>4119</v>
      </c>
      <c r="L186" s="5"/>
      <c r="M186" s="106">
        <v>8</v>
      </c>
      <c r="N186" s="106" t="s">
        <v>718</v>
      </c>
      <c r="O186" s="106" t="str">
        <f t="shared" si="51"/>
        <v>u2</v>
      </c>
      <c r="P186" s="106" t="str">
        <f t="shared" si="52"/>
        <v>8_u2</v>
      </c>
      <c r="Q186" s="107">
        <v>4222</v>
      </c>
      <c r="R186" s="107"/>
      <c r="S186" s="106">
        <v>8</v>
      </c>
      <c r="T186" s="106" t="s">
        <v>718</v>
      </c>
      <c r="U186" s="106" t="str">
        <f t="shared" si="53"/>
        <v>u2</v>
      </c>
      <c r="V186" s="106" t="str">
        <f t="shared" si="54"/>
        <v>8_u2</v>
      </c>
      <c r="W186" s="107">
        <v>4270</v>
      </c>
      <c r="X186" s="107"/>
      <c r="Y186" s="106">
        <v>8</v>
      </c>
      <c r="Z186" s="106" t="s">
        <v>718</v>
      </c>
      <c r="AA186" s="106" t="str">
        <f t="shared" si="55"/>
        <v>u2</v>
      </c>
      <c r="AB186" s="106" t="str">
        <f t="shared" si="56"/>
        <v>8_u2</v>
      </c>
      <c r="AC186" s="107">
        <v>4355</v>
      </c>
      <c r="AD186" s="49"/>
      <c r="AE186" s="106">
        <v>8</v>
      </c>
      <c r="AF186" s="106" t="s">
        <v>718</v>
      </c>
      <c r="AG186" s="172" t="str">
        <f t="shared" si="57"/>
        <v>u2</v>
      </c>
      <c r="AH186" s="106" t="str">
        <f t="shared" si="58"/>
        <v>8_u2</v>
      </c>
      <c r="AI186" s="107">
        <v>4660</v>
      </c>
      <c r="AJ186" s="49"/>
      <c r="AK186" s="106">
        <v>8</v>
      </c>
      <c r="AL186" s="106" t="s">
        <v>718</v>
      </c>
      <c r="AM186" s="172" t="str">
        <f t="shared" si="59"/>
        <v>u2</v>
      </c>
      <c r="AN186" s="106" t="str">
        <f t="shared" si="60"/>
        <v>8_u2</v>
      </c>
      <c r="AO186" s="107">
        <v>4846</v>
      </c>
      <c r="AP186" s="49"/>
      <c r="AQ186" s="106">
        <v>8</v>
      </c>
      <c r="AR186" s="106" t="s">
        <v>718</v>
      </c>
      <c r="AS186" s="172" t="str">
        <f t="shared" si="61"/>
        <v>u2</v>
      </c>
      <c r="AT186" s="106" t="str">
        <f t="shared" si="62"/>
        <v>8_u2</v>
      </c>
      <c r="AU186" s="107">
        <v>5040</v>
      </c>
      <c r="AV186" s="49"/>
      <c r="AW186" s="106">
        <v>8</v>
      </c>
      <c r="AX186" s="106">
        <v>9</v>
      </c>
      <c r="AY186" s="172">
        <f t="shared" si="63"/>
        <v>9</v>
      </c>
      <c r="AZ186" s="106" t="str">
        <f t="shared" si="64"/>
        <v>8_9</v>
      </c>
      <c r="BA186" s="107">
        <v>4188</v>
      </c>
      <c r="BB186" s="49"/>
      <c r="BC186" s="106">
        <v>8</v>
      </c>
      <c r="BD186" s="106">
        <v>9</v>
      </c>
      <c r="BE186" s="106">
        <f t="shared" si="67"/>
        <v>9</v>
      </c>
      <c r="BF186" s="106" t="str">
        <f t="shared" si="65"/>
        <v>8_9</v>
      </c>
      <c r="BG186" s="64">
        <f t="shared" si="46"/>
        <v>4188</v>
      </c>
      <c r="BH186" s="132">
        <f t="shared" si="66"/>
        <v>4188</v>
      </c>
      <c r="BI186" s="42">
        <f t="shared" si="68"/>
        <v>26.846153846153847</v>
      </c>
      <c r="BJ186" s="42"/>
      <c r="BK186" s="42"/>
      <c r="BL186" s="42"/>
      <c r="BM186" s="42"/>
      <c r="BN186" s="42"/>
      <c r="BO186" s="5"/>
      <c r="BP186" s="5"/>
      <c r="BQ186" s="5"/>
      <c r="BR186" s="5"/>
      <c r="BS186" s="5"/>
      <c r="BT186" s="5"/>
      <c r="BU186" s="6"/>
    </row>
    <row r="187" spans="1:73" x14ac:dyDescent="0.25">
      <c r="A187" s="106">
        <v>8</v>
      </c>
      <c r="B187" s="106" t="s">
        <v>719</v>
      </c>
      <c r="C187" s="106" t="str">
        <f t="shared" si="47"/>
        <v>a</v>
      </c>
      <c r="D187" s="106" t="str">
        <f t="shared" si="48"/>
        <v>8_a</v>
      </c>
      <c r="E187" s="107">
        <v>3864</v>
      </c>
      <c r="F187" s="106"/>
      <c r="G187" s="106">
        <v>8</v>
      </c>
      <c r="H187" s="106" t="s">
        <v>719</v>
      </c>
      <c r="I187" s="106" t="str">
        <f t="shared" si="49"/>
        <v>a</v>
      </c>
      <c r="J187" s="106" t="str">
        <f t="shared" si="50"/>
        <v>8_a</v>
      </c>
      <c r="K187" s="107">
        <v>3990</v>
      </c>
      <c r="L187" s="5"/>
      <c r="M187" s="106">
        <v>8</v>
      </c>
      <c r="N187" s="106" t="s">
        <v>719</v>
      </c>
      <c r="O187" s="106" t="str">
        <f t="shared" si="51"/>
        <v>a</v>
      </c>
      <c r="P187" s="106" t="str">
        <f t="shared" si="52"/>
        <v>8_a</v>
      </c>
      <c r="Q187" s="107">
        <v>4090</v>
      </c>
      <c r="R187" s="107"/>
      <c r="S187" s="106">
        <v>8</v>
      </c>
      <c r="T187" s="106" t="s">
        <v>719</v>
      </c>
      <c r="U187" s="106" t="str">
        <f t="shared" si="53"/>
        <v>a</v>
      </c>
      <c r="V187" s="106" t="str">
        <f t="shared" si="54"/>
        <v>8_a</v>
      </c>
      <c r="W187" s="107">
        <v>4136</v>
      </c>
      <c r="X187" s="107"/>
      <c r="Y187" s="106">
        <v>8</v>
      </c>
      <c r="Z187" s="106" t="s">
        <v>719</v>
      </c>
      <c r="AA187" s="106" t="str">
        <f t="shared" si="55"/>
        <v>a</v>
      </c>
      <c r="AB187" s="106" t="str">
        <f t="shared" si="56"/>
        <v>8_a</v>
      </c>
      <c r="AC187" s="107">
        <v>4219</v>
      </c>
      <c r="AD187" s="49"/>
      <c r="AE187" s="106">
        <v>8</v>
      </c>
      <c r="AF187" s="106" t="s">
        <v>719</v>
      </c>
      <c r="AG187" s="172" t="str">
        <f t="shared" si="57"/>
        <v>a</v>
      </c>
      <c r="AH187" s="106" t="str">
        <f t="shared" si="58"/>
        <v>8_a</v>
      </c>
      <c r="AI187" s="107">
        <v>4514</v>
      </c>
      <c r="AJ187" s="49"/>
      <c r="AK187" s="106">
        <v>8</v>
      </c>
      <c r="AL187" s="106" t="s">
        <v>719</v>
      </c>
      <c r="AM187" s="172" t="str">
        <f t="shared" si="59"/>
        <v>a</v>
      </c>
      <c r="AN187" s="106" t="str">
        <f t="shared" si="60"/>
        <v>8_a</v>
      </c>
      <c r="AO187" s="107">
        <v>4695</v>
      </c>
      <c r="AP187" s="49"/>
      <c r="AQ187" s="106">
        <v>8</v>
      </c>
      <c r="AR187" s="106" t="s">
        <v>719</v>
      </c>
      <c r="AS187" s="172" t="str">
        <f t="shared" si="61"/>
        <v>a</v>
      </c>
      <c r="AT187" s="106" t="str">
        <f t="shared" si="62"/>
        <v>8_a</v>
      </c>
      <c r="AU187" s="107">
        <v>4883</v>
      </c>
      <c r="AV187" s="49"/>
      <c r="AW187" s="106">
        <v>8</v>
      </c>
      <c r="AX187" s="106">
        <v>10</v>
      </c>
      <c r="AY187" s="172">
        <f t="shared" si="63"/>
        <v>10</v>
      </c>
      <c r="AZ187" s="106" t="str">
        <f t="shared" si="64"/>
        <v>8_10</v>
      </c>
      <c r="BA187" s="107">
        <v>4274</v>
      </c>
      <c r="BB187" s="49"/>
      <c r="BC187" s="106">
        <v>8</v>
      </c>
      <c r="BD187" s="106">
        <v>10</v>
      </c>
      <c r="BE187" s="106">
        <f t="shared" si="67"/>
        <v>10</v>
      </c>
      <c r="BF187" s="106" t="str">
        <f t="shared" si="65"/>
        <v>8_10</v>
      </c>
      <c r="BG187" s="64">
        <f t="shared" si="46"/>
        <v>4274</v>
      </c>
      <c r="BH187" s="132">
        <f t="shared" si="66"/>
        <v>4274</v>
      </c>
      <c r="BI187" s="42">
        <f t="shared" si="68"/>
        <v>27.397435897435898</v>
      </c>
      <c r="BJ187" s="42"/>
      <c r="BK187" s="42"/>
      <c r="BL187" s="42"/>
      <c r="BM187" s="42"/>
      <c r="BN187" s="42"/>
      <c r="BO187" s="5"/>
      <c r="BP187" s="5"/>
      <c r="BQ187" s="5"/>
      <c r="BR187" s="5"/>
      <c r="BS187" s="5"/>
      <c r="BT187" s="5"/>
      <c r="BU187" s="6"/>
    </row>
    <row r="188" spans="1:73" x14ac:dyDescent="0.25">
      <c r="A188" s="106">
        <v>8</v>
      </c>
      <c r="B188" s="106" t="s">
        <v>720</v>
      </c>
      <c r="C188" s="106" t="str">
        <f t="shared" si="47"/>
        <v>b</v>
      </c>
      <c r="D188" s="106" t="str">
        <f t="shared" si="48"/>
        <v>8_b</v>
      </c>
      <c r="E188" s="107">
        <v>3989</v>
      </c>
      <c r="F188" s="106"/>
      <c r="G188" s="106">
        <v>8</v>
      </c>
      <c r="H188" s="106" t="s">
        <v>720</v>
      </c>
      <c r="I188" s="106" t="str">
        <f t="shared" si="49"/>
        <v>b</v>
      </c>
      <c r="J188" s="106" t="str">
        <f t="shared" si="50"/>
        <v>8_b</v>
      </c>
      <c r="K188" s="107">
        <v>4119</v>
      </c>
      <c r="L188" s="5"/>
      <c r="M188" s="106">
        <v>8</v>
      </c>
      <c r="N188" s="106" t="s">
        <v>720</v>
      </c>
      <c r="O188" s="106" t="str">
        <f t="shared" si="51"/>
        <v>b</v>
      </c>
      <c r="P188" s="106" t="str">
        <f t="shared" si="52"/>
        <v>8_b</v>
      </c>
      <c r="Q188" s="107">
        <v>4222</v>
      </c>
      <c r="R188" s="107"/>
      <c r="S188" s="106">
        <v>8</v>
      </c>
      <c r="T188" s="106" t="s">
        <v>720</v>
      </c>
      <c r="U188" s="106" t="str">
        <f t="shared" si="53"/>
        <v>b</v>
      </c>
      <c r="V188" s="106" t="str">
        <f t="shared" si="54"/>
        <v>8_b</v>
      </c>
      <c r="W188" s="107">
        <v>4270</v>
      </c>
      <c r="X188" s="107"/>
      <c r="Y188" s="106">
        <v>8</v>
      </c>
      <c r="Z188" s="106" t="s">
        <v>720</v>
      </c>
      <c r="AA188" s="106" t="str">
        <f t="shared" si="55"/>
        <v>b</v>
      </c>
      <c r="AB188" s="106" t="str">
        <f t="shared" si="56"/>
        <v>8_b</v>
      </c>
      <c r="AC188" s="107">
        <v>4355</v>
      </c>
      <c r="AD188" s="49"/>
      <c r="AE188" s="106">
        <v>8</v>
      </c>
      <c r="AF188" s="106" t="s">
        <v>720</v>
      </c>
      <c r="AG188" s="172" t="str">
        <f t="shared" si="57"/>
        <v>b</v>
      </c>
      <c r="AH188" s="106" t="str">
        <f t="shared" si="58"/>
        <v>8_b</v>
      </c>
      <c r="AI188" s="107">
        <v>4660</v>
      </c>
      <c r="AJ188" s="49"/>
      <c r="AK188" s="106">
        <v>8</v>
      </c>
      <c r="AL188" s="106" t="s">
        <v>720</v>
      </c>
      <c r="AM188" s="172" t="str">
        <f t="shared" si="59"/>
        <v>b</v>
      </c>
      <c r="AN188" s="106" t="str">
        <f t="shared" si="60"/>
        <v>8_b</v>
      </c>
      <c r="AO188" s="107">
        <v>4846</v>
      </c>
      <c r="AP188" s="49"/>
      <c r="AQ188" s="106">
        <v>8</v>
      </c>
      <c r="AR188" s="106" t="s">
        <v>720</v>
      </c>
      <c r="AS188" s="172" t="str">
        <f t="shared" si="61"/>
        <v>b</v>
      </c>
      <c r="AT188" s="106" t="str">
        <f t="shared" si="62"/>
        <v>8_b</v>
      </c>
      <c r="AU188" s="107">
        <v>5040</v>
      </c>
      <c r="AV188" s="49"/>
      <c r="AW188" s="106">
        <v>8</v>
      </c>
      <c r="AX188" s="106">
        <v>11</v>
      </c>
      <c r="AY188" s="172">
        <f t="shared" si="63"/>
        <v>11</v>
      </c>
      <c r="AZ188" s="106" t="str">
        <f t="shared" si="64"/>
        <v>8_11</v>
      </c>
      <c r="BA188" s="107">
        <v>4420</v>
      </c>
      <c r="BB188" s="49"/>
      <c r="BC188" s="106">
        <v>8</v>
      </c>
      <c r="BD188" s="106">
        <v>11</v>
      </c>
      <c r="BE188" s="106">
        <f t="shared" si="67"/>
        <v>11</v>
      </c>
      <c r="BF188" s="106" t="str">
        <f t="shared" si="65"/>
        <v>8_11</v>
      </c>
      <c r="BG188" s="64">
        <f t="shared" si="46"/>
        <v>4420</v>
      </c>
      <c r="BH188" s="132">
        <f t="shared" si="66"/>
        <v>4420</v>
      </c>
      <c r="BI188" s="42">
        <f t="shared" si="68"/>
        <v>28.333333333333332</v>
      </c>
      <c r="BJ188" s="42"/>
      <c r="BK188" s="42"/>
      <c r="BL188" s="42"/>
      <c r="BM188" s="42"/>
      <c r="BN188" s="42"/>
      <c r="BO188" s="5"/>
      <c r="BP188" s="5"/>
      <c r="BQ188" s="5"/>
      <c r="BR188" s="5"/>
      <c r="BS188" s="5"/>
      <c r="BT188" s="5"/>
      <c r="BU188" s="6"/>
    </row>
    <row r="189" spans="1:73" x14ac:dyDescent="0.25">
      <c r="A189" s="106">
        <v>8</v>
      </c>
      <c r="B189" s="106" t="s">
        <v>721</v>
      </c>
      <c r="C189" s="106" t="str">
        <f t="shared" si="47"/>
        <v>c</v>
      </c>
      <c r="D189" s="106" t="str">
        <f t="shared" si="48"/>
        <v>8_c</v>
      </c>
      <c r="E189" s="107">
        <v>4118</v>
      </c>
      <c r="F189" s="106"/>
      <c r="G189" s="106">
        <v>8</v>
      </c>
      <c r="H189" s="106" t="s">
        <v>721</v>
      </c>
      <c r="I189" s="106" t="str">
        <f t="shared" si="49"/>
        <v>c</v>
      </c>
      <c r="J189" s="106" t="str">
        <f t="shared" si="50"/>
        <v>8_c</v>
      </c>
      <c r="K189" s="107">
        <v>4252</v>
      </c>
      <c r="L189" s="5"/>
      <c r="M189" s="106">
        <v>8</v>
      </c>
      <c r="N189" s="106" t="s">
        <v>721</v>
      </c>
      <c r="O189" s="106" t="str">
        <f t="shared" si="51"/>
        <v>c</v>
      </c>
      <c r="P189" s="106" t="str">
        <f t="shared" si="52"/>
        <v>8_c</v>
      </c>
      <c r="Q189" s="107">
        <v>4358</v>
      </c>
      <c r="R189" s="107"/>
      <c r="S189" s="106">
        <v>8</v>
      </c>
      <c r="T189" s="106" t="s">
        <v>721</v>
      </c>
      <c r="U189" s="106" t="str">
        <f t="shared" si="53"/>
        <v>c</v>
      </c>
      <c r="V189" s="106" t="str">
        <f t="shared" si="54"/>
        <v>8_c</v>
      </c>
      <c r="W189" s="107">
        <v>4407</v>
      </c>
      <c r="X189" s="107"/>
      <c r="Y189" s="106">
        <v>8</v>
      </c>
      <c r="Z189" s="106" t="s">
        <v>721</v>
      </c>
      <c r="AA189" s="106" t="str">
        <f t="shared" si="55"/>
        <v>c</v>
      </c>
      <c r="AB189" s="106" t="str">
        <f t="shared" si="56"/>
        <v>8_c</v>
      </c>
      <c r="AC189" s="107">
        <v>4495</v>
      </c>
      <c r="AD189" s="49"/>
      <c r="AE189" s="106">
        <v>8</v>
      </c>
      <c r="AF189" s="106" t="s">
        <v>721</v>
      </c>
      <c r="AG189" s="172" t="str">
        <f t="shared" si="57"/>
        <v>c</v>
      </c>
      <c r="AH189" s="106" t="str">
        <f t="shared" si="58"/>
        <v>8_c</v>
      </c>
      <c r="AI189" s="107">
        <v>4810</v>
      </c>
      <c r="AJ189" s="49"/>
      <c r="AK189" s="106">
        <v>8</v>
      </c>
      <c r="AL189" s="106" t="s">
        <v>721</v>
      </c>
      <c r="AM189" s="172" t="str">
        <f t="shared" si="59"/>
        <v>c</v>
      </c>
      <c r="AN189" s="106" t="str">
        <f t="shared" si="60"/>
        <v>8_c</v>
      </c>
      <c r="AO189" s="107">
        <v>5002</v>
      </c>
      <c r="AP189" s="49"/>
      <c r="AQ189" s="106">
        <v>8</v>
      </c>
      <c r="AR189" s="106" t="s">
        <v>721</v>
      </c>
      <c r="AS189" s="172" t="str">
        <f t="shared" si="61"/>
        <v>c</v>
      </c>
      <c r="AT189" s="106" t="str">
        <f t="shared" si="62"/>
        <v>8_c</v>
      </c>
      <c r="AU189" s="107">
        <v>5202</v>
      </c>
      <c r="AV189" s="49"/>
      <c r="AW189" s="106">
        <v>8</v>
      </c>
      <c r="AX189" s="106">
        <v>12</v>
      </c>
      <c r="AY189" s="172">
        <f t="shared" si="63"/>
        <v>12</v>
      </c>
      <c r="AZ189" s="106" t="str">
        <f t="shared" si="64"/>
        <v>8_12</v>
      </c>
      <c r="BA189" s="107">
        <v>4573</v>
      </c>
      <c r="BB189" s="49"/>
      <c r="BC189" s="106">
        <v>8</v>
      </c>
      <c r="BD189" s="106">
        <v>12</v>
      </c>
      <c r="BE189" s="106">
        <f t="shared" si="67"/>
        <v>12</v>
      </c>
      <c r="BF189" s="106" t="str">
        <f t="shared" si="65"/>
        <v>8_12</v>
      </c>
      <c r="BG189" s="64">
        <f t="shared" si="46"/>
        <v>4573</v>
      </c>
      <c r="BH189" s="132">
        <f t="shared" si="66"/>
        <v>4573</v>
      </c>
      <c r="BI189" s="42">
        <f t="shared" si="68"/>
        <v>29.314102564102566</v>
      </c>
      <c r="BJ189" s="42"/>
      <c r="BK189" s="42"/>
      <c r="BL189" s="42"/>
      <c r="BM189" s="42"/>
      <c r="BN189" s="42"/>
      <c r="BO189" s="5"/>
      <c r="BP189" s="5"/>
      <c r="BQ189" s="5"/>
      <c r="BR189" s="5"/>
      <c r="BS189" s="5"/>
      <c r="BT189" s="5"/>
      <c r="BU189" s="6"/>
    </row>
    <row r="190" spans="1:73" x14ac:dyDescent="0.25">
      <c r="A190" s="106">
        <v>8</v>
      </c>
      <c r="B190" s="106" t="s">
        <v>722</v>
      </c>
      <c r="C190" s="106" t="str">
        <f t="shared" si="47"/>
        <v>d</v>
      </c>
      <c r="D190" s="106" t="str">
        <f t="shared" si="48"/>
        <v>8_d</v>
      </c>
      <c r="E190" s="107">
        <v>4261</v>
      </c>
      <c r="F190" s="106"/>
      <c r="G190" s="106">
        <v>8</v>
      </c>
      <c r="H190" s="106" t="s">
        <v>722</v>
      </c>
      <c r="I190" s="106" t="str">
        <f t="shared" si="49"/>
        <v>d</v>
      </c>
      <c r="J190" s="106" t="str">
        <f t="shared" si="50"/>
        <v>8_d</v>
      </c>
      <c r="K190" s="107">
        <v>4399</v>
      </c>
      <c r="L190" s="5"/>
      <c r="M190" s="106">
        <v>8</v>
      </c>
      <c r="N190" s="106" t="s">
        <v>722</v>
      </c>
      <c r="O190" s="106" t="str">
        <f t="shared" si="51"/>
        <v>d</v>
      </c>
      <c r="P190" s="106" t="str">
        <f t="shared" si="52"/>
        <v>8_d</v>
      </c>
      <c r="Q190" s="107">
        <v>4509</v>
      </c>
      <c r="R190" s="107"/>
      <c r="S190" s="106">
        <v>8</v>
      </c>
      <c r="T190" s="106" t="s">
        <v>722</v>
      </c>
      <c r="U190" s="106" t="str">
        <f t="shared" si="53"/>
        <v>d</v>
      </c>
      <c r="V190" s="106" t="str">
        <f t="shared" si="54"/>
        <v>8_d</v>
      </c>
      <c r="W190" s="107">
        <v>4560</v>
      </c>
      <c r="X190" s="107"/>
      <c r="Y190" s="106">
        <v>8</v>
      </c>
      <c r="Z190" s="106" t="s">
        <v>722</v>
      </c>
      <c r="AA190" s="106" t="str">
        <f t="shared" si="55"/>
        <v>d</v>
      </c>
      <c r="AB190" s="106" t="str">
        <f t="shared" si="56"/>
        <v>8_d</v>
      </c>
      <c r="AC190" s="107">
        <v>4651</v>
      </c>
      <c r="AD190" s="49"/>
      <c r="AE190" s="106">
        <v>8</v>
      </c>
      <c r="AF190" s="106" t="s">
        <v>722</v>
      </c>
      <c r="AG190" s="172" t="str">
        <f t="shared" si="57"/>
        <v>d</v>
      </c>
      <c r="AH190" s="106" t="str">
        <f t="shared" si="58"/>
        <v>8_d</v>
      </c>
      <c r="AI190" s="107">
        <v>4977</v>
      </c>
      <c r="AJ190" s="49"/>
      <c r="AK190" s="106">
        <v>8</v>
      </c>
      <c r="AL190" s="106" t="s">
        <v>722</v>
      </c>
      <c r="AM190" s="172" t="str">
        <f t="shared" si="59"/>
        <v>d</v>
      </c>
      <c r="AN190" s="106" t="str">
        <f t="shared" si="60"/>
        <v>8_d</v>
      </c>
      <c r="AO190" s="107">
        <v>5176</v>
      </c>
      <c r="AP190" s="49"/>
      <c r="AQ190" s="106">
        <v>8</v>
      </c>
      <c r="AR190" s="106" t="s">
        <v>722</v>
      </c>
      <c r="AS190" s="172" t="str">
        <f t="shared" si="61"/>
        <v>d</v>
      </c>
      <c r="AT190" s="106" t="str">
        <f t="shared" si="62"/>
        <v>8_d</v>
      </c>
      <c r="AU190" s="107">
        <v>5383</v>
      </c>
      <c r="AV190" s="49"/>
      <c r="AW190" s="106">
        <v>8</v>
      </c>
      <c r="AX190" s="106">
        <v>13</v>
      </c>
      <c r="AY190" s="172">
        <f t="shared" si="63"/>
        <v>13</v>
      </c>
      <c r="AZ190" s="106" t="str">
        <f t="shared" si="64"/>
        <v>8_13</v>
      </c>
      <c r="BA190" s="107">
        <v>4729</v>
      </c>
      <c r="BB190" s="47"/>
      <c r="BC190" s="106">
        <v>8</v>
      </c>
      <c r="BD190" s="106">
        <v>13</v>
      </c>
      <c r="BE190" s="106">
        <f t="shared" si="67"/>
        <v>13</v>
      </c>
      <c r="BF190" s="106" t="str">
        <f t="shared" si="65"/>
        <v>8_13</v>
      </c>
      <c r="BG190" s="64">
        <f t="shared" si="46"/>
        <v>4729</v>
      </c>
      <c r="BH190" s="619">
        <f t="shared" si="66"/>
        <v>4729</v>
      </c>
      <c r="BI190" s="620">
        <f t="shared" si="68"/>
        <v>30.314102564102566</v>
      </c>
      <c r="BJ190" s="42"/>
      <c r="BK190" s="42"/>
      <c r="BL190" s="42"/>
      <c r="BM190" s="42"/>
      <c r="BN190" s="42"/>
      <c r="BO190" s="5"/>
      <c r="BP190" s="5"/>
      <c r="BQ190" s="5"/>
      <c r="BR190" s="5"/>
      <c r="BS190" s="5"/>
      <c r="BT190" s="5"/>
      <c r="BU190" s="6"/>
    </row>
    <row r="191" spans="1:73" x14ac:dyDescent="0.25">
      <c r="A191" s="106">
        <v>8</v>
      </c>
      <c r="B191" s="106" t="s">
        <v>723</v>
      </c>
      <c r="C191" s="106" t="str">
        <f t="shared" si="47"/>
        <v>e</v>
      </c>
      <c r="D191" s="106" t="str">
        <f t="shared" si="48"/>
        <v>8_e</v>
      </c>
      <c r="E191" s="107">
        <v>4413</v>
      </c>
      <c r="F191" s="106"/>
      <c r="G191" s="106">
        <v>8</v>
      </c>
      <c r="H191" s="106" t="s">
        <v>723</v>
      </c>
      <c r="I191" s="106" t="str">
        <f t="shared" si="49"/>
        <v>e</v>
      </c>
      <c r="J191" s="106" t="str">
        <f t="shared" si="50"/>
        <v>8_e</v>
      </c>
      <c r="K191" s="107">
        <v>4556</v>
      </c>
      <c r="L191" s="5"/>
      <c r="M191" s="106">
        <v>8</v>
      </c>
      <c r="N191" s="106" t="s">
        <v>723</v>
      </c>
      <c r="O191" s="106" t="str">
        <f t="shared" si="51"/>
        <v>e</v>
      </c>
      <c r="P191" s="106" t="str">
        <f t="shared" si="52"/>
        <v>8_e</v>
      </c>
      <c r="Q191" s="107">
        <v>4670</v>
      </c>
      <c r="R191" s="107"/>
      <c r="S191" s="106">
        <v>8</v>
      </c>
      <c r="T191" s="106" t="s">
        <v>723</v>
      </c>
      <c r="U191" s="106" t="str">
        <f t="shared" si="53"/>
        <v>e</v>
      </c>
      <c r="V191" s="106" t="str">
        <f t="shared" si="54"/>
        <v>8_e</v>
      </c>
      <c r="W191" s="107">
        <v>4723</v>
      </c>
      <c r="X191" s="107"/>
      <c r="Y191" s="106">
        <v>8</v>
      </c>
      <c r="Z191" s="106" t="s">
        <v>723</v>
      </c>
      <c r="AA191" s="106" t="str">
        <f t="shared" si="55"/>
        <v>e</v>
      </c>
      <c r="AB191" s="106" t="str">
        <f t="shared" si="56"/>
        <v>8_e</v>
      </c>
      <c r="AC191" s="107">
        <v>4817</v>
      </c>
      <c r="AD191" s="49"/>
      <c r="AE191" s="106">
        <v>8</v>
      </c>
      <c r="AF191" s="106" t="s">
        <v>723</v>
      </c>
      <c r="AG191" s="172" t="str">
        <f t="shared" si="57"/>
        <v>e</v>
      </c>
      <c r="AH191" s="106" t="str">
        <f t="shared" si="58"/>
        <v>8_e</v>
      </c>
      <c r="AI191" s="107">
        <v>5154</v>
      </c>
      <c r="AJ191" s="49"/>
      <c r="AK191" s="106">
        <v>8</v>
      </c>
      <c r="AL191" s="106" t="s">
        <v>723</v>
      </c>
      <c r="AM191" s="172" t="str">
        <f t="shared" si="59"/>
        <v>e</v>
      </c>
      <c r="AN191" s="106" t="str">
        <f t="shared" si="60"/>
        <v>8_e</v>
      </c>
      <c r="AO191" s="107">
        <v>5360</v>
      </c>
      <c r="AP191" s="49"/>
      <c r="AQ191" s="106">
        <v>8</v>
      </c>
      <c r="AR191" s="106" t="s">
        <v>723</v>
      </c>
      <c r="AS191" s="172" t="str">
        <f t="shared" si="61"/>
        <v>e</v>
      </c>
      <c r="AT191" s="106" t="str">
        <f t="shared" si="62"/>
        <v>8_e</v>
      </c>
      <c r="AU191" s="107">
        <v>5574</v>
      </c>
      <c r="AV191" s="49"/>
      <c r="AW191" s="106">
        <v>8</v>
      </c>
      <c r="AX191" s="106">
        <v>14</v>
      </c>
      <c r="AY191" s="172">
        <f t="shared" si="63"/>
        <v>14</v>
      </c>
      <c r="AZ191" s="106" t="str">
        <f t="shared" si="64"/>
        <v>8_14</v>
      </c>
      <c r="BA191" s="107">
        <v>4883</v>
      </c>
      <c r="BB191" s="47"/>
      <c r="BC191" s="106">
        <v>8</v>
      </c>
      <c r="BD191" s="106">
        <v>14</v>
      </c>
      <c r="BE191" s="106">
        <f t="shared" si="67"/>
        <v>14</v>
      </c>
      <c r="BF191" s="106" t="str">
        <f t="shared" si="65"/>
        <v>8_14</v>
      </c>
      <c r="BG191" s="64">
        <f t="shared" si="46"/>
        <v>4883</v>
      </c>
      <c r="BH191" s="619">
        <f t="shared" si="66"/>
        <v>4883</v>
      </c>
      <c r="BI191" s="620">
        <f t="shared" si="68"/>
        <v>31.301282051282051</v>
      </c>
      <c r="BJ191" s="42"/>
      <c r="BK191" s="42"/>
      <c r="BL191" s="42"/>
      <c r="BM191" s="42"/>
      <c r="BN191" s="42"/>
      <c r="BO191" s="5"/>
      <c r="BP191" s="5"/>
      <c r="BQ191" s="5"/>
      <c r="BR191" s="5"/>
      <c r="BS191" s="5"/>
      <c r="BT191" s="5"/>
      <c r="BU191" s="6"/>
    </row>
    <row r="192" spans="1:73" x14ac:dyDescent="0.25">
      <c r="A192" s="106">
        <v>9</v>
      </c>
      <c r="B192" s="106" t="s">
        <v>715</v>
      </c>
      <c r="C192" s="106" t="str">
        <f t="shared" si="47"/>
        <v>Start</v>
      </c>
      <c r="D192" s="106" t="str">
        <f t="shared" si="48"/>
        <v>9_Start</v>
      </c>
      <c r="E192" s="107">
        <v>2793</v>
      </c>
      <c r="F192" s="106"/>
      <c r="G192" s="106">
        <v>9</v>
      </c>
      <c r="H192" s="106" t="s">
        <v>715</v>
      </c>
      <c r="I192" s="106" t="str">
        <f t="shared" si="49"/>
        <v>Start</v>
      </c>
      <c r="J192" s="106" t="str">
        <f t="shared" si="50"/>
        <v>9_Start</v>
      </c>
      <c r="K192" s="107">
        <v>2884</v>
      </c>
      <c r="L192" s="5"/>
      <c r="M192" s="106">
        <v>9</v>
      </c>
      <c r="N192" s="106" t="s">
        <v>715</v>
      </c>
      <c r="O192" s="106" t="str">
        <f t="shared" si="51"/>
        <v>Start</v>
      </c>
      <c r="P192" s="106" t="str">
        <f t="shared" si="52"/>
        <v>9_Start</v>
      </c>
      <c r="Q192" s="107">
        <v>2956</v>
      </c>
      <c r="R192" s="107"/>
      <c r="S192" s="106">
        <v>9</v>
      </c>
      <c r="T192" s="106" t="s">
        <v>715</v>
      </c>
      <c r="U192" s="106" t="str">
        <f t="shared" si="53"/>
        <v>Start</v>
      </c>
      <c r="V192" s="106" t="str">
        <f t="shared" si="54"/>
        <v>9_Start</v>
      </c>
      <c r="W192" s="107">
        <v>2989</v>
      </c>
      <c r="X192" s="107"/>
      <c r="Y192" s="106">
        <v>9</v>
      </c>
      <c r="Z192" s="106" t="s">
        <v>715</v>
      </c>
      <c r="AA192" s="106" t="str">
        <f t="shared" si="55"/>
        <v>Start</v>
      </c>
      <c r="AB192" s="106" t="str">
        <f t="shared" si="56"/>
        <v>9_Start</v>
      </c>
      <c r="AC192" s="107">
        <v>3049</v>
      </c>
      <c r="AD192" s="49"/>
      <c r="AE192" s="106">
        <v>9</v>
      </c>
      <c r="AF192" s="106" t="s">
        <v>715</v>
      </c>
      <c r="AG192" s="172" t="str">
        <f t="shared" si="57"/>
        <v>Start</v>
      </c>
      <c r="AH192" s="106" t="str">
        <f t="shared" si="58"/>
        <v>9_Start</v>
      </c>
      <c r="AI192" s="107">
        <v>3262</v>
      </c>
      <c r="AJ192" s="49"/>
      <c r="AK192" s="106">
        <v>9</v>
      </c>
      <c r="AL192" s="106" t="s">
        <v>715</v>
      </c>
      <c r="AM192" s="172" t="str">
        <f t="shared" si="59"/>
        <v>Start</v>
      </c>
      <c r="AN192" s="106" t="str">
        <f t="shared" si="60"/>
        <v>9_Start</v>
      </c>
      <c r="AO192" s="107">
        <v>3392</v>
      </c>
      <c r="AP192" s="49"/>
      <c r="AQ192" s="106">
        <v>9</v>
      </c>
      <c r="AR192" s="106" t="s">
        <v>715</v>
      </c>
      <c r="AS192" s="172" t="str">
        <f t="shared" si="61"/>
        <v>Start</v>
      </c>
      <c r="AT192" s="106" t="str">
        <f t="shared" si="62"/>
        <v>9_Start</v>
      </c>
      <c r="AU192" s="107">
        <v>3528</v>
      </c>
      <c r="AV192" s="49"/>
      <c r="AW192" s="106">
        <v>8</v>
      </c>
      <c r="AX192" s="106">
        <v>15</v>
      </c>
      <c r="AY192" s="172">
        <f t="shared" si="63"/>
        <v>15</v>
      </c>
      <c r="AZ192" s="106" t="str">
        <f t="shared" si="64"/>
        <v>8_15</v>
      </c>
      <c r="BA192" s="107">
        <v>5040</v>
      </c>
      <c r="BB192" s="47"/>
      <c r="BC192" s="106">
        <v>8</v>
      </c>
      <c r="BD192" s="106">
        <v>15</v>
      </c>
      <c r="BE192" s="106">
        <f t="shared" si="67"/>
        <v>15</v>
      </c>
      <c r="BF192" s="106" t="str">
        <f t="shared" si="65"/>
        <v>8_15</v>
      </c>
      <c r="BG192" s="64">
        <f t="shared" si="46"/>
        <v>5040</v>
      </c>
      <c r="BH192" s="619">
        <f t="shared" si="66"/>
        <v>5040</v>
      </c>
      <c r="BI192" s="620">
        <f t="shared" si="68"/>
        <v>32.307692307692307</v>
      </c>
      <c r="BJ192" s="42"/>
      <c r="BK192" s="42"/>
      <c r="BL192" s="42"/>
      <c r="BM192" s="42"/>
      <c r="BN192" s="42"/>
      <c r="BO192" s="5"/>
      <c r="BP192" s="5"/>
      <c r="BQ192" s="5"/>
      <c r="BR192" s="5"/>
      <c r="BS192" s="5"/>
      <c r="BT192" s="5"/>
      <c r="BU192" s="6"/>
    </row>
    <row r="193" spans="1:73" x14ac:dyDescent="0.25">
      <c r="A193" s="106">
        <v>9</v>
      </c>
      <c r="B193" s="106">
        <v>0</v>
      </c>
      <c r="C193" s="106">
        <f t="shared" si="47"/>
        <v>0</v>
      </c>
      <c r="D193" s="106" t="str">
        <f t="shared" si="48"/>
        <v>9_0</v>
      </c>
      <c r="E193" s="107">
        <v>2844</v>
      </c>
      <c r="F193" s="106"/>
      <c r="G193" s="106">
        <v>9</v>
      </c>
      <c r="H193" s="106">
        <v>0</v>
      </c>
      <c r="I193" s="106">
        <f t="shared" si="49"/>
        <v>0</v>
      </c>
      <c r="J193" s="106" t="str">
        <f t="shared" si="50"/>
        <v>9_0</v>
      </c>
      <c r="K193" s="107">
        <v>2936</v>
      </c>
      <c r="L193" s="5"/>
      <c r="M193" s="106">
        <v>9</v>
      </c>
      <c r="N193" s="106">
        <v>0</v>
      </c>
      <c r="O193" s="106">
        <f t="shared" si="51"/>
        <v>0</v>
      </c>
      <c r="P193" s="106" t="str">
        <f t="shared" si="52"/>
        <v>9_0</v>
      </c>
      <c r="Q193" s="107">
        <v>3009</v>
      </c>
      <c r="R193" s="107"/>
      <c r="S193" s="106">
        <v>9</v>
      </c>
      <c r="T193" s="106">
        <v>0</v>
      </c>
      <c r="U193" s="106">
        <f t="shared" si="53"/>
        <v>0</v>
      </c>
      <c r="V193" s="106" t="str">
        <f t="shared" si="54"/>
        <v>9_0</v>
      </c>
      <c r="W193" s="107">
        <v>3043</v>
      </c>
      <c r="X193" s="107"/>
      <c r="Y193" s="106">
        <v>9</v>
      </c>
      <c r="Z193" s="106">
        <v>0</v>
      </c>
      <c r="AA193" s="106">
        <f t="shared" si="55"/>
        <v>0</v>
      </c>
      <c r="AB193" s="106" t="str">
        <f t="shared" si="56"/>
        <v>9_0</v>
      </c>
      <c r="AC193" s="107">
        <v>3104</v>
      </c>
      <c r="AD193" s="49"/>
      <c r="AE193" s="106">
        <v>9</v>
      </c>
      <c r="AF193" s="106">
        <v>0</v>
      </c>
      <c r="AG193" s="172">
        <f t="shared" si="57"/>
        <v>0</v>
      </c>
      <c r="AH193" s="106" t="str">
        <f t="shared" si="58"/>
        <v>9_0</v>
      </c>
      <c r="AI193" s="107">
        <v>3321</v>
      </c>
      <c r="AJ193" s="49"/>
      <c r="AK193" s="106">
        <v>9</v>
      </c>
      <c r="AL193" s="106">
        <v>0</v>
      </c>
      <c r="AM193" s="172">
        <f t="shared" si="59"/>
        <v>0</v>
      </c>
      <c r="AN193" s="106" t="str">
        <f t="shared" si="60"/>
        <v>9_0</v>
      </c>
      <c r="AO193" s="107">
        <v>3454</v>
      </c>
      <c r="AP193" s="49"/>
      <c r="AQ193" s="106">
        <v>9</v>
      </c>
      <c r="AR193" s="106">
        <v>0</v>
      </c>
      <c r="AS193" s="172">
        <f t="shared" si="61"/>
        <v>0</v>
      </c>
      <c r="AT193" s="106" t="str">
        <f t="shared" si="62"/>
        <v>9_0</v>
      </c>
      <c r="AU193" s="107">
        <v>3592</v>
      </c>
      <c r="AV193" s="49"/>
      <c r="AW193" s="106">
        <v>8</v>
      </c>
      <c r="AX193" s="106" t="s">
        <v>717</v>
      </c>
      <c r="AY193" s="172" t="str">
        <f t="shared" si="63"/>
        <v>u1</v>
      </c>
      <c r="AZ193" s="106" t="str">
        <f t="shared" si="64"/>
        <v>8_u1</v>
      </c>
      <c r="BA193" s="107"/>
      <c r="BB193" s="47"/>
      <c r="BC193" s="106">
        <v>8</v>
      </c>
      <c r="BD193" s="106" t="s">
        <v>717</v>
      </c>
      <c r="BE193" s="106" t="str">
        <f t="shared" si="67"/>
        <v>u1</v>
      </c>
      <c r="BF193" s="106" t="str">
        <f t="shared" si="65"/>
        <v>8_u1</v>
      </c>
      <c r="BG193" s="64">
        <f t="shared" si="46"/>
        <v>0</v>
      </c>
      <c r="BH193" s="619">
        <f t="shared" si="66"/>
        <v>0</v>
      </c>
      <c r="BI193" s="620">
        <f t="shared" si="68"/>
        <v>0</v>
      </c>
      <c r="BJ193" s="42"/>
      <c r="BK193" s="42"/>
      <c r="BL193" s="42"/>
      <c r="BM193" s="42"/>
      <c r="BN193" s="42"/>
      <c r="BO193" s="5"/>
      <c r="BP193" s="5"/>
      <c r="BQ193" s="5"/>
      <c r="BR193" s="5"/>
      <c r="BS193" s="5"/>
      <c r="BT193" s="5"/>
      <c r="BU193" s="6"/>
    </row>
    <row r="194" spans="1:73" x14ac:dyDescent="0.25">
      <c r="A194" s="106">
        <v>9</v>
      </c>
      <c r="B194" s="106">
        <v>1</v>
      </c>
      <c r="C194" s="106">
        <f t="shared" si="47"/>
        <v>1</v>
      </c>
      <c r="D194" s="106" t="str">
        <f t="shared" si="48"/>
        <v>9_1</v>
      </c>
      <c r="E194" s="107">
        <v>2951</v>
      </c>
      <c r="F194" s="106"/>
      <c r="G194" s="106">
        <v>9</v>
      </c>
      <c r="H194" s="106">
        <v>1</v>
      </c>
      <c r="I194" s="106">
        <f t="shared" si="49"/>
        <v>1</v>
      </c>
      <c r="J194" s="106" t="str">
        <f t="shared" si="50"/>
        <v>9_1</v>
      </c>
      <c r="K194" s="107">
        <v>3047</v>
      </c>
      <c r="L194" s="5"/>
      <c r="M194" s="106">
        <v>9</v>
      </c>
      <c r="N194" s="106">
        <v>1</v>
      </c>
      <c r="O194" s="106">
        <f t="shared" si="51"/>
        <v>1</v>
      </c>
      <c r="P194" s="106" t="str">
        <f t="shared" si="52"/>
        <v>9_1</v>
      </c>
      <c r="Q194" s="107">
        <v>3123</v>
      </c>
      <c r="R194" s="107"/>
      <c r="S194" s="106">
        <v>9</v>
      </c>
      <c r="T194" s="106">
        <v>1</v>
      </c>
      <c r="U194" s="106">
        <f t="shared" si="53"/>
        <v>1</v>
      </c>
      <c r="V194" s="106" t="str">
        <f t="shared" si="54"/>
        <v>9_1</v>
      </c>
      <c r="W194" s="107">
        <v>3158</v>
      </c>
      <c r="X194" s="107"/>
      <c r="Y194" s="106">
        <v>9</v>
      </c>
      <c r="Z194" s="106">
        <v>1</v>
      </c>
      <c r="AA194" s="106">
        <f t="shared" si="55"/>
        <v>1</v>
      </c>
      <c r="AB194" s="106" t="str">
        <f t="shared" si="56"/>
        <v>9_1</v>
      </c>
      <c r="AC194" s="107">
        <v>3221</v>
      </c>
      <c r="AD194" s="49"/>
      <c r="AE194" s="106">
        <v>9</v>
      </c>
      <c r="AF194" s="106">
        <v>1</v>
      </c>
      <c r="AG194" s="172">
        <f t="shared" si="57"/>
        <v>1</v>
      </c>
      <c r="AH194" s="106" t="str">
        <f t="shared" si="58"/>
        <v>9_1</v>
      </c>
      <c r="AI194" s="107">
        <v>3446</v>
      </c>
      <c r="AJ194" s="49"/>
      <c r="AK194" s="106">
        <v>9</v>
      </c>
      <c r="AL194" s="106">
        <v>1</v>
      </c>
      <c r="AM194" s="172">
        <f t="shared" si="59"/>
        <v>1</v>
      </c>
      <c r="AN194" s="106" t="str">
        <f t="shared" si="60"/>
        <v>9_1</v>
      </c>
      <c r="AO194" s="107">
        <v>3584</v>
      </c>
      <c r="AP194" s="49"/>
      <c r="AQ194" s="106">
        <v>9</v>
      </c>
      <c r="AR194" s="106">
        <v>1</v>
      </c>
      <c r="AS194" s="172">
        <f t="shared" si="61"/>
        <v>1</v>
      </c>
      <c r="AT194" s="106" t="str">
        <f t="shared" si="62"/>
        <v>9_1</v>
      </c>
      <c r="AU194" s="107">
        <v>3727</v>
      </c>
      <c r="AV194" s="49"/>
      <c r="AW194" s="106">
        <v>8</v>
      </c>
      <c r="AX194" s="106" t="s">
        <v>718</v>
      </c>
      <c r="AY194" s="172" t="str">
        <f t="shared" si="63"/>
        <v>u2</v>
      </c>
      <c r="AZ194" s="106" t="str">
        <f t="shared" si="64"/>
        <v>8_u2</v>
      </c>
      <c r="BA194" s="107"/>
      <c r="BB194" s="49"/>
      <c r="BC194" s="106">
        <v>8</v>
      </c>
      <c r="BD194" s="106" t="s">
        <v>718</v>
      </c>
      <c r="BE194" s="106" t="str">
        <f t="shared" si="67"/>
        <v>u2</v>
      </c>
      <c r="BF194" s="106" t="str">
        <f t="shared" si="65"/>
        <v>8_u2</v>
      </c>
      <c r="BG194" s="64">
        <f t="shared" si="46"/>
        <v>0</v>
      </c>
      <c r="BH194" s="132">
        <f t="shared" si="66"/>
        <v>0</v>
      </c>
      <c r="BI194" s="42">
        <f t="shared" si="68"/>
        <v>0</v>
      </c>
      <c r="BJ194" s="42"/>
      <c r="BK194" s="42"/>
      <c r="BL194" s="42"/>
      <c r="BM194" s="42"/>
      <c r="BN194" s="42"/>
      <c r="BO194" s="5"/>
      <c r="BP194" s="5"/>
      <c r="BQ194" s="5"/>
      <c r="BR194" s="5"/>
      <c r="BS194" s="5"/>
      <c r="BT194" s="5"/>
      <c r="BU194" s="6"/>
    </row>
    <row r="195" spans="1:73" x14ac:dyDescent="0.25">
      <c r="A195" s="106">
        <v>9</v>
      </c>
      <c r="B195" s="106">
        <v>2</v>
      </c>
      <c r="C195" s="106">
        <f t="shared" si="47"/>
        <v>2</v>
      </c>
      <c r="D195" s="106" t="str">
        <f t="shared" si="48"/>
        <v>9_2</v>
      </c>
      <c r="E195" s="107">
        <v>3021</v>
      </c>
      <c r="F195" s="106"/>
      <c r="G195" s="106">
        <v>9</v>
      </c>
      <c r="H195" s="106">
        <v>2</v>
      </c>
      <c r="I195" s="106">
        <f t="shared" si="49"/>
        <v>2</v>
      </c>
      <c r="J195" s="106" t="str">
        <f t="shared" si="50"/>
        <v>9_2</v>
      </c>
      <c r="K195" s="107">
        <v>3119</v>
      </c>
      <c r="L195" s="5"/>
      <c r="M195" s="106">
        <v>9</v>
      </c>
      <c r="N195" s="106">
        <v>2</v>
      </c>
      <c r="O195" s="106">
        <f t="shared" si="51"/>
        <v>2</v>
      </c>
      <c r="P195" s="106" t="str">
        <f t="shared" si="52"/>
        <v>9_2</v>
      </c>
      <c r="Q195" s="107">
        <v>3197</v>
      </c>
      <c r="R195" s="107"/>
      <c r="S195" s="106">
        <v>9</v>
      </c>
      <c r="T195" s="106">
        <v>2</v>
      </c>
      <c r="U195" s="106">
        <f t="shared" si="53"/>
        <v>2</v>
      </c>
      <c r="V195" s="106" t="str">
        <f t="shared" si="54"/>
        <v>9_2</v>
      </c>
      <c r="W195" s="107">
        <v>3233</v>
      </c>
      <c r="X195" s="107"/>
      <c r="Y195" s="106">
        <v>9</v>
      </c>
      <c r="Z195" s="106">
        <v>2</v>
      </c>
      <c r="AA195" s="106">
        <f t="shared" si="55"/>
        <v>2</v>
      </c>
      <c r="AB195" s="106" t="str">
        <f t="shared" si="56"/>
        <v>9_2</v>
      </c>
      <c r="AC195" s="107">
        <v>3298</v>
      </c>
      <c r="AD195" s="49"/>
      <c r="AE195" s="106">
        <v>9</v>
      </c>
      <c r="AF195" s="106">
        <v>2</v>
      </c>
      <c r="AG195" s="172">
        <f t="shared" si="57"/>
        <v>2</v>
      </c>
      <c r="AH195" s="106" t="str">
        <f t="shared" si="58"/>
        <v>9_2</v>
      </c>
      <c r="AI195" s="107">
        <v>3529</v>
      </c>
      <c r="AJ195" s="49"/>
      <c r="AK195" s="106">
        <v>9</v>
      </c>
      <c r="AL195" s="106">
        <v>2</v>
      </c>
      <c r="AM195" s="172">
        <f t="shared" si="59"/>
        <v>2</v>
      </c>
      <c r="AN195" s="106" t="str">
        <f t="shared" si="60"/>
        <v>9_2</v>
      </c>
      <c r="AO195" s="107">
        <v>3670</v>
      </c>
      <c r="AP195" s="49"/>
      <c r="AQ195" s="106">
        <v>9</v>
      </c>
      <c r="AR195" s="106">
        <v>2</v>
      </c>
      <c r="AS195" s="172">
        <f t="shared" si="61"/>
        <v>2</v>
      </c>
      <c r="AT195" s="106" t="str">
        <f t="shared" si="62"/>
        <v>9_2</v>
      </c>
      <c r="AU195" s="107">
        <v>3817</v>
      </c>
      <c r="AV195" s="49"/>
      <c r="AW195" s="106">
        <v>8</v>
      </c>
      <c r="AX195" s="106" t="s">
        <v>719</v>
      </c>
      <c r="AY195" s="172" t="str">
        <f t="shared" si="63"/>
        <v>a</v>
      </c>
      <c r="AZ195" s="106" t="str">
        <f t="shared" si="64"/>
        <v>8_a</v>
      </c>
      <c r="BA195" s="107">
        <v>4883</v>
      </c>
      <c r="BB195" s="49"/>
      <c r="BC195" s="106">
        <v>8</v>
      </c>
      <c r="BD195" s="106" t="s">
        <v>719</v>
      </c>
      <c r="BE195" s="106" t="str">
        <f t="shared" si="67"/>
        <v>a</v>
      </c>
      <c r="BF195" s="106" t="str">
        <f t="shared" si="65"/>
        <v>8_a</v>
      </c>
      <c r="BG195" s="64">
        <f t="shared" si="46"/>
        <v>4883</v>
      </c>
      <c r="BH195" s="132">
        <f t="shared" si="66"/>
        <v>4883</v>
      </c>
      <c r="BI195" s="42">
        <f t="shared" si="68"/>
        <v>31.301282051282051</v>
      </c>
      <c r="BJ195" s="42"/>
      <c r="BK195" s="42"/>
      <c r="BL195" s="42"/>
      <c r="BM195" s="42"/>
      <c r="BN195" s="42"/>
      <c r="BO195" s="5"/>
      <c r="BP195" s="5"/>
      <c r="BQ195" s="5"/>
      <c r="BR195" s="5"/>
      <c r="BS195" s="5"/>
      <c r="BT195" s="5"/>
      <c r="BU195" s="6"/>
    </row>
    <row r="196" spans="1:73" x14ac:dyDescent="0.25">
      <c r="A196" s="106">
        <v>9</v>
      </c>
      <c r="B196" s="106">
        <v>3</v>
      </c>
      <c r="C196" s="106">
        <f t="shared" si="47"/>
        <v>3</v>
      </c>
      <c r="D196" s="106" t="str">
        <f t="shared" si="48"/>
        <v>9_3</v>
      </c>
      <c r="E196" s="107">
        <v>3096</v>
      </c>
      <c r="F196" s="106"/>
      <c r="G196" s="106">
        <v>9</v>
      </c>
      <c r="H196" s="106">
        <v>3</v>
      </c>
      <c r="I196" s="106">
        <f t="shared" si="49"/>
        <v>3</v>
      </c>
      <c r="J196" s="106" t="str">
        <f t="shared" si="50"/>
        <v>9_3</v>
      </c>
      <c r="K196" s="107">
        <v>3197</v>
      </c>
      <c r="L196" s="5"/>
      <c r="M196" s="106">
        <v>9</v>
      </c>
      <c r="N196" s="106">
        <v>3</v>
      </c>
      <c r="O196" s="106">
        <f t="shared" si="51"/>
        <v>3</v>
      </c>
      <c r="P196" s="106" t="str">
        <f t="shared" si="52"/>
        <v>9_3</v>
      </c>
      <c r="Q196" s="107">
        <v>3277</v>
      </c>
      <c r="R196" s="107"/>
      <c r="S196" s="106">
        <v>9</v>
      </c>
      <c r="T196" s="106">
        <v>3</v>
      </c>
      <c r="U196" s="106">
        <f t="shared" si="53"/>
        <v>3</v>
      </c>
      <c r="V196" s="106" t="str">
        <f t="shared" si="54"/>
        <v>9_3</v>
      </c>
      <c r="W196" s="107">
        <v>3314</v>
      </c>
      <c r="X196" s="107"/>
      <c r="Y196" s="106">
        <v>9</v>
      </c>
      <c r="Z196" s="106">
        <v>3</v>
      </c>
      <c r="AA196" s="106">
        <f t="shared" si="55"/>
        <v>3</v>
      </c>
      <c r="AB196" s="106" t="str">
        <f t="shared" si="56"/>
        <v>9_3</v>
      </c>
      <c r="AC196" s="107">
        <v>3380</v>
      </c>
      <c r="AD196" s="49"/>
      <c r="AE196" s="106">
        <v>9</v>
      </c>
      <c r="AF196" s="106">
        <v>3</v>
      </c>
      <c r="AG196" s="172">
        <f t="shared" si="57"/>
        <v>3</v>
      </c>
      <c r="AH196" s="106" t="str">
        <f t="shared" si="58"/>
        <v>9_3</v>
      </c>
      <c r="AI196" s="107">
        <v>3617</v>
      </c>
      <c r="AJ196" s="49"/>
      <c r="AK196" s="106">
        <v>9</v>
      </c>
      <c r="AL196" s="106">
        <v>3</v>
      </c>
      <c r="AM196" s="172">
        <f t="shared" si="59"/>
        <v>3</v>
      </c>
      <c r="AN196" s="106" t="str">
        <f t="shared" si="60"/>
        <v>9_3</v>
      </c>
      <c r="AO196" s="107">
        <v>3762</v>
      </c>
      <c r="AP196" s="49"/>
      <c r="AQ196" s="106">
        <v>9</v>
      </c>
      <c r="AR196" s="106">
        <v>3</v>
      </c>
      <c r="AS196" s="172">
        <f t="shared" si="61"/>
        <v>3</v>
      </c>
      <c r="AT196" s="106" t="str">
        <f t="shared" si="62"/>
        <v>9_3</v>
      </c>
      <c r="AU196" s="107">
        <v>3912</v>
      </c>
      <c r="AV196" s="49"/>
      <c r="AW196" s="106">
        <v>8</v>
      </c>
      <c r="AX196" s="106" t="s">
        <v>720</v>
      </c>
      <c r="AY196" s="172" t="str">
        <f t="shared" si="63"/>
        <v>b</v>
      </c>
      <c r="AZ196" s="106" t="str">
        <f t="shared" si="64"/>
        <v>8_b</v>
      </c>
      <c r="BA196" s="107">
        <v>5040</v>
      </c>
      <c r="BB196" s="49"/>
      <c r="BC196" s="106">
        <v>8</v>
      </c>
      <c r="BD196" s="106" t="s">
        <v>720</v>
      </c>
      <c r="BE196" s="106" t="str">
        <f t="shared" si="67"/>
        <v>b</v>
      </c>
      <c r="BF196" s="106" t="str">
        <f t="shared" si="65"/>
        <v>8_b</v>
      </c>
      <c r="BG196" s="64">
        <f t="shared" si="46"/>
        <v>5040</v>
      </c>
      <c r="BH196" s="132">
        <f t="shared" si="66"/>
        <v>5040</v>
      </c>
      <c r="BI196" s="42">
        <f t="shared" si="68"/>
        <v>32.307692307692307</v>
      </c>
      <c r="BJ196" s="42"/>
      <c r="BK196" s="42"/>
      <c r="BL196" s="42"/>
      <c r="BM196" s="42"/>
      <c r="BN196" s="42"/>
      <c r="BO196" s="5"/>
      <c r="BP196" s="5"/>
      <c r="BQ196" s="5"/>
      <c r="BR196" s="5"/>
      <c r="BS196" s="5"/>
      <c r="BT196" s="5"/>
      <c r="BU196" s="6"/>
    </row>
    <row r="197" spans="1:73" x14ac:dyDescent="0.25">
      <c r="A197" s="106">
        <v>9</v>
      </c>
      <c r="B197" s="106">
        <v>4</v>
      </c>
      <c r="C197" s="106">
        <f t="shared" si="47"/>
        <v>4</v>
      </c>
      <c r="D197" s="106" t="str">
        <f t="shared" si="48"/>
        <v>9_4</v>
      </c>
      <c r="E197" s="107">
        <v>3176</v>
      </c>
      <c r="F197" s="106"/>
      <c r="G197" s="106">
        <v>9</v>
      </c>
      <c r="H197" s="106">
        <v>4</v>
      </c>
      <c r="I197" s="106">
        <f t="shared" si="49"/>
        <v>4</v>
      </c>
      <c r="J197" s="106" t="str">
        <f t="shared" si="50"/>
        <v>9_4</v>
      </c>
      <c r="K197" s="107">
        <v>3279</v>
      </c>
      <c r="L197" s="5"/>
      <c r="M197" s="106">
        <v>9</v>
      </c>
      <c r="N197" s="106">
        <v>4</v>
      </c>
      <c r="O197" s="106">
        <f t="shared" si="51"/>
        <v>4</v>
      </c>
      <c r="P197" s="106" t="str">
        <f t="shared" si="52"/>
        <v>9_4</v>
      </c>
      <c r="Q197" s="107">
        <v>3361</v>
      </c>
      <c r="R197" s="107"/>
      <c r="S197" s="106">
        <v>9</v>
      </c>
      <c r="T197" s="106">
        <v>4</v>
      </c>
      <c r="U197" s="106">
        <f t="shared" si="53"/>
        <v>4</v>
      </c>
      <c r="V197" s="106" t="str">
        <f t="shared" si="54"/>
        <v>9_4</v>
      </c>
      <c r="W197" s="107">
        <v>3399</v>
      </c>
      <c r="X197" s="107"/>
      <c r="Y197" s="106">
        <v>9</v>
      </c>
      <c r="Z197" s="106">
        <v>4</v>
      </c>
      <c r="AA197" s="106">
        <f t="shared" si="55"/>
        <v>4</v>
      </c>
      <c r="AB197" s="106" t="str">
        <f t="shared" si="56"/>
        <v>9_4</v>
      </c>
      <c r="AC197" s="107">
        <v>3467</v>
      </c>
      <c r="AD197" s="49"/>
      <c r="AE197" s="106">
        <v>9</v>
      </c>
      <c r="AF197" s="106">
        <v>4</v>
      </c>
      <c r="AG197" s="172">
        <f t="shared" si="57"/>
        <v>4</v>
      </c>
      <c r="AH197" s="106" t="str">
        <f t="shared" si="58"/>
        <v>9_4</v>
      </c>
      <c r="AI197" s="107">
        <v>3710</v>
      </c>
      <c r="AJ197" s="49"/>
      <c r="AK197" s="106">
        <v>9</v>
      </c>
      <c r="AL197" s="106">
        <v>4</v>
      </c>
      <c r="AM197" s="172">
        <f t="shared" si="59"/>
        <v>4</v>
      </c>
      <c r="AN197" s="106" t="str">
        <f t="shared" si="60"/>
        <v>9_4</v>
      </c>
      <c r="AO197" s="107">
        <v>3858</v>
      </c>
      <c r="AP197" s="49"/>
      <c r="AQ197" s="106">
        <v>9</v>
      </c>
      <c r="AR197" s="106">
        <v>4</v>
      </c>
      <c r="AS197" s="172">
        <f t="shared" si="61"/>
        <v>4</v>
      </c>
      <c r="AT197" s="106" t="str">
        <f t="shared" si="62"/>
        <v>9_4</v>
      </c>
      <c r="AU197" s="107">
        <v>4011.9999999999995</v>
      </c>
      <c r="AV197" s="49"/>
      <c r="AW197" s="106">
        <v>8</v>
      </c>
      <c r="AX197" s="106" t="s">
        <v>721</v>
      </c>
      <c r="AY197" s="172" t="str">
        <f t="shared" si="63"/>
        <v>c</v>
      </c>
      <c r="AZ197" s="106" t="str">
        <f t="shared" si="64"/>
        <v>8_c</v>
      </c>
      <c r="BA197" s="107">
        <v>5202</v>
      </c>
      <c r="BB197" s="49"/>
      <c r="BC197" s="106">
        <v>8</v>
      </c>
      <c r="BD197" s="106" t="s">
        <v>721</v>
      </c>
      <c r="BE197" s="106" t="str">
        <f t="shared" si="67"/>
        <v>c</v>
      </c>
      <c r="BF197" s="106" t="str">
        <f t="shared" si="65"/>
        <v>8_c</v>
      </c>
      <c r="BG197" s="64">
        <f t="shared" si="46"/>
        <v>5202</v>
      </c>
      <c r="BH197" s="132">
        <f t="shared" si="66"/>
        <v>5202</v>
      </c>
      <c r="BI197" s="42">
        <f t="shared" si="68"/>
        <v>33.346153846153847</v>
      </c>
      <c r="BJ197" s="42"/>
      <c r="BK197" s="42"/>
      <c r="BL197" s="42"/>
      <c r="BM197" s="42"/>
      <c r="BN197" s="42"/>
      <c r="BO197" s="5"/>
      <c r="BP197" s="5"/>
      <c r="BQ197" s="5"/>
      <c r="BR197" s="5"/>
      <c r="BS197" s="5"/>
      <c r="BT197" s="5"/>
      <c r="BU197" s="6"/>
    </row>
    <row r="198" spans="1:73" x14ac:dyDescent="0.25">
      <c r="A198" s="106">
        <v>9</v>
      </c>
      <c r="B198" s="106">
        <v>5</v>
      </c>
      <c r="C198" s="106">
        <f t="shared" si="47"/>
        <v>5</v>
      </c>
      <c r="D198" s="106" t="str">
        <f t="shared" si="48"/>
        <v>9_5</v>
      </c>
      <c r="E198" s="107">
        <v>3242</v>
      </c>
      <c r="F198" s="106"/>
      <c r="G198" s="106">
        <v>9</v>
      </c>
      <c r="H198" s="106">
        <v>5</v>
      </c>
      <c r="I198" s="106">
        <f t="shared" si="49"/>
        <v>5</v>
      </c>
      <c r="J198" s="106" t="str">
        <f t="shared" si="50"/>
        <v>9_5</v>
      </c>
      <c r="K198" s="107">
        <v>3347</v>
      </c>
      <c r="L198" s="5"/>
      <c r="M198" s="106">
        <v>9</v>
      </c>
      <c r="N198" s="106">
        <v>5</v>
      </c>
      <c r="O198" s="106">
        <f t="shared" si="51"/>
        <v>5</v>
      </c>
      <c r="P198" s="106" t="str">
        <f t="shared" si="52"/>
        <v>9_5</v>
      </c>
      <c r="Q198" s="107">
        <v>3431</v>
      </c>
      <c r="R198" s="107"/>
      <c r="S198" s="106">
        <v>9</v>
      </c>
      <c r="T198" s="106">
        <v>5</v>
      </c>
      <c r="U198" s="106">
        <f t="shared" si="53"/>
        <v>5</v>
      </c>
      <c r="V198" s="106" t="str">
        <f t="shared" si="54"/>
        <v>9_5</v>
      </c>
      <c r="W198" s="107">
        <v>3470</v>
      </c>
      <c r="X198" s="107"/>
      <c r="Y198" s="106">
        <v>9</v>
      </c>
      <c r="Z198" s="106">
        <v>5</v>
      </c>
      <c r="AA198" s="106">
        <f t="shared" si="55"/>
        <v>5</v>
      </c>
      <c r="AB198" s="106" t="str">
        <f t="shared" si="56"/>
        <v>9_5</v>
      </c>
      <c r="AC198" s="107">
        <v>3539</v>
      </c>
      <c r="AD198" s="49"/>
      <c r="AE198" s="106">
        <v>9</v>
      </c>
      <c r="AF198" s="106">
        <v>5</v>
      </c>
      <c r="AG198" s="172">
        <f t="shared" si="57"/>
        <v>5</v>
      </c>
      <c r="AH198" s="106" t="str">
        <f t="shared" si="58"/>
        <v>9_5</v>
      </c>
      <c r="AI198" s="107">
        <v>3787</v>
      </c>
      <c r="AJ198" s="49"/>
      <c r="AK198" s="106">
        <v>9</v>
      </c>
      <c r="AL198" s="106">
        <v>5</v>
      </c>
      <c r="AM198" s="172">
        <f t="shared" si="59"/>
        <v>5</v>
      </c>
      <c r="AN198" s="106" t="str">
        <f t="shared" si="60"/>
        <v>9_5</v>
      </c>
      <c r="AO198" s="107">
        <v>3938</v>
      </c>
      <c r="AP198" s="49"/>
      <c r="AQ198" s="106">
        <v>9</v>
      </c>
      <c r="AR198" s="106">
        <v>5</v>
      </c>
      <c r="AS198" s="172">
        <f t="shared" si="61"/>
        <v>5</v>
      </c>
      <c r="AT198" s="106" t="str">
        <f t="shared" si="62"/>
        <v>9_5</v>
      </c>
      <c r="AU198" s="107">
        <v>4096</v>
      </c>
      <c r="AV198" s="49"/>
      <c r="AW198" s="106">
        <v>8</v>
      </c>
      <c r="AX198" s="106" t="s">
        <v>722</v>
      </c>
      <c r="AY198" s="172" t="str">
        <f t="shared" si="63"/>
        <v>d</v>
      </c>
      <c r="AZ198" s="106" t="str">
        <f t="shared" si="64"/>
        <v>8_d</v>
      </c>
      <c r="BA198" s="107">
        <v>5383</v>
      </c>
      <c r="BB198" s="49"/>
      <c r="BC198" s="106">
        <v>8</v>
      </c>
      <c r="BD198" s="106" t="s">
        <v>722</v>
      </c>
      <c r="BE198" s="106" t="str">
        <f t="shared" si="67"/>
        <v>d</v>
      </c>
      <c r="BF198" s="106" t="str">
        <f t="shared" si="65"/>
        <v>8_d</v>
      </c>
      <c r="BG198" s="64">
        <f t="shared" si="46"/>
        <v>5383</v>
      </c>
      <c r="BH198" s="132">
        <f t="shared" si="66"/>
        <v>5383</v>
      </c>
      <c r="BI198" s="42">
        <f t="shared" si="68"/>
        <v>34.506410256410255</v>
      </c>
      <c r="BJ198" s="42"/>
      <c r="BK198" s="42"/>
      <c r="BL198" s="42"/>
      <c r="BM198" s="42"/>
      <c r="BN198" s="42"/>
      <c r="BO198" s="5"/>
      <c r="BP198" s="5"/>
      <c r="BQ198" s="5"/>
      <c r="BR198" s="5"/>
      <c r="BS198" s="5"/>
      <c r="BT198" s="5"/>
      <c r="BU198" s="6"/>
    </row>
    <row r="199" spans="1:73" x14ac:dyDescent="0.25">
      <c r="A199" s="106">
        <v>9</v>
      </c>
      <c r="B199" s="106">
        <v>6</v>
      </c>
      <c r="C199" s="106">
        <f t="shared" si="47"/>
        <v>6</v>
      </c>
      <c r="D199" s="106" t="str">
        <f t="shared" si="48"/>
        <v>9_6</v>
      </c>
      <c r="E199" s="107">
        <v>3314</v>
      </c>
      <c r="F199" s="106"/>
      <c r="G199" s="106">
        <v>9</v>
      </c>
      <c r="H199" s="106">
        <v>6</v>
      </c>
      <c r="I199" s="106">
        <f t="shared" si="49"/>
        <v>6</v>
      </c>
      <c r="J199" s="106" t="str">
        <f t="shared" si="50"/>
        <v>9_6</v>
      </c>
      <c r="K199" s="107">
        <v>3422</v>
      </c>
      <c r="L199" s="5"/>
      <c r="M199" s="106">
        <v>9</v>
      </c>
      <c r="N199" s="106">
        <v>6</v>
      </c>
      <c r="O199" s="106">
        <f t="shared" si="51"/>
        <v>6</v>
      </c>
      <c r="P199" s="106" t="str">
        <f t="shared" si="52"/>
        <v>9_6</v>
      </c>
      <c r="Q199" s="107">
        <v>3508</v>
      </c>
      <c r="R199" s="107"/>
      <c r="S199" s="106">
        <v>9</v>
      </c>
      <c r="T199" s="106">
        <v>6</v>
      </c>
      <c r="U199" s="106">
        <f t="shared" si="53"/>
        <v>6</v>
      </c>
      <c r="V199" s="106" t="str">
        <f t="shared" si="54"/>
        <v>9_6</v>
      </c>
      <c r="W199" s="107">
        <v>3548</v>
      </c>
      <c r="X199" s="107"/>
      <c r="Y199" s="106">
        <v>9</v>
      </c>
      <c r="Z199" s="106">
        <v>6</v>
      </c>
      <c r="AA199" s="106">
        <f t="shared" si="55"/>
        <v>6</v>
      </c>
      <c r="AB199" s="106" t="str">
        <f t="shared" si="56"/>
        <v>9_6</v>
      </c>
      <c r="AC199" s="107">
        <v>3619</v>
      </c>
      <c r="AD199" s="49"/>
      <c r="AE199" s="106">
        <v>9</v>
      </c>
      <c r="AF199" s="106">
        <v>6</v>
      </c>
      <c r="AG199" s="172">
        <f t="shared" si="57"/>
        <v>6</v>
      </c>
      <c r="AH199" s="106" t="str">
        <f t="shared" si="58"/>
        <v>9_6</v>
      </c>
      <c r="AI199" s="107">
        <v>3872</v>
      </c>
      <c r="AJ199" s="49"/>
      <c r="AK199" s="106">
        <v>9</v>
      </c>
      <c r="AL199" s="106">
        <v>6</v>
      </c>
      <c r="AM199" s="172">
        <f t="shared" si="59"/>
        <v>6</v>
      </c>
      <c r="AN199" s="106" t="str">
        <f t="shared" si="60"/>
        <v>9_6</v>
      </c>
      <c r="AO199" s="107">
        <v>4027</v>
      </c>
      <c r="AP199" s="49"/>
      <c r="AQ199" s="106">
        <v>9</v>
      </c>
      <c r="AR199" s="106">
        <v>6</v>
      </c>
      <c r="AS199" s="172">
        <f t="shared" si="61"/>
        <v>6</v>
      </c>
      <c r="AT199" s="106" t="str">
        <f t="shared" si="62"/>
        <v>9_6</v>
      </c>
      <c r="AU199" s="107">
        <v>4188</v>
      </c>
      <c r="AV199" s="49"/>
      <c r="AW199" s="106">
        <v>8</v>
      </c>
      <c r="AX199" s="106" t="s">
        <v>723</v>
      </c>
      <c r="AY199" s="172" t="str">
        <f t="shared" si="63"/>
        <v>e</v>
      </c>
      <c r="AZ199" s="106" t="str">
        <f t="shared" si="64"/>
        <v>8_e</v>
      </c>
      <c r="BA199" s="107">
        <v>5574</v>
      </c>
      <c r="BB199" s="49"/>
      <c r="BC199" s="106">
        <v>8</v>
      </c>
      <c r="BD199" s="106" t="s">
        <v>723</v>
      </c>
      <c r="BE199" s="106" t="str">
        <f t="shared" si="67"/>
        <v>e</v>
      </c>
      <c r="BF199" s="106" t="str">
        <f t="shared" si="65"/>
        <v>8_e</v>
      </c>
      <c r="BG199" s="64">
        <f t="shared" si="46"/>
        <v>5574</v>
      </c>
      <c r="BH199" s="132">
        <f t="shared" si="66"/>
        <v>5574</v>
      </c>
      <c r="BI199" s="42">
        <f t="shared" si="68"/>
        <v>35.730769230769234</v>
      </c>
      <c r="BJ199" s="42"/>
      <c r="BK199" s="42"/>
      <c r="BL199" s="42"/>
      <c r="BM199" s="42"/>
      <c r="BN199" s="42"/>
      <c r="BO199" s="5"/>
      <c r="BP199" s="5"/>
      <c r="BQ199" s="5"/>
      <c r="BR199" s="5"/>
      <c r="BS199" s="5"/>
      <c r="BT199" s="5"/>
      <c r="BU199" s="6"/>
    </row>
    <row r="200" spans="1:73" x14ac:dyDescent="0.25">
      <c r="A200" s="106">
        <v>9</v>
      </c>
      <c r="B200" s="106">
        <v>7</v>
      </c>
      <c r="C200" s="106">
        <f t="shared" si="47"/>
        <v>7</v>
      </c>
      <c r="D200" s="106" t="str">
        <f t="shared" si="48"/>
        <v>9_7</v>
      </c>
      <c r="E200" s="107">
        <v>3384</v>
      </c>
      <c r="F200" s="106"/>
      <c r="G200" s="106">
        <v>9</v>
      </c>
      <c r="H200" s="106">
        <v>7</v>
      </c>
      <c r="I200" s="106">
        <f t="shared" si="49"/>
        <v>7</v>
      </c>
      <c r="J200" s="106" t="str">
        <f t="shared" si="50"/>
        <v>9_7</v>
      </c>
      <c r="K200" s="107">
        <v>3494</v>
      </c>
      <c r="L200" s="5"/>
      <c r="M200" s="106">
        <v>9</v>
      </c>
      <c r="N200" s="106">
        <v>7</v>
      </c>
      <c r="O200" s="106">
        <f t="shared" si="51"/>
        <v>7</v>
      </c>
      <c r="P200" s="106" t="str">
        <f t="shared" si="52"/>
        <v>9_7</v>
      </c>
      <c r="Q200" s="107">
        <v>3581</v>
      </c>
      <c r="R200" s="107"/>
      <c r="S200" s="106">
        <v>9</v>
      </c>
      <c r="T200" s="106">
        <v>7</v>
      </c>
      <c r="U200" s="106">
        <f t="shared" si="53"/>
        <v>7</v>
      </c>
      <c r="V200" s="106" t="str">
        <f t="shared" si="54"/>
        <v>9_7</v>
      </c>
      <c r="W200" s="107">
        <v>3621</v>
      </c>
      <c r="X200" s="107"/>
      <c r="Y200" s="106">
        <v>9</v>
      </c>
      <c r="Z200" s="106">
        <v>7</v>
      </c>
      <c r="AA200" s="106">
        <f t="shared" si="55"/>
        <v>7</v>
      </c>
      <c r="AB200" s="106" t="str">
        <f t="shared" si="56"/>
        <v>9_7</v>
      </c>
      <c r="AC200" s="107">
        <v>3693</v>
      </c>
      <c r="AD200" s="49"/>
      <c r="AE200" s="106">
        <v>9</v>
      </c>
      <c r="AF200" s="106">
        <v>7</v>
      </c>
      <c r="AG200" s="172">
        <f t="shared" si="57"/>
        <v>7</v>
      </c>
      <c r="AH200" s="106" t="str">
        <f t="shared" si="58"/>
        <v>9_7</v>
      </c>
      <c r="AI200" s="107">
        <v>3952</v>
      </c>
      <c r="AJ200" s="49"/>
      <c r="AK200" s="106">
        <v>9</v>
      </c>
      <c r="AL200" s="106">
        <v>7</v>
      </c>
      <c r="AM200" s="172">
        <f t="shared" si="59"/>
        <v>7</v>
      </c>
      <c r="AN200" s="106" t="str">
        <f t="shared" si="60"/>
        <v>9_7</v>
      </c>
      <c r="AO200" s="107">
        <v>4110</v>
      </c>
      <c r="AP200" s="49"/>
      <c r="AQ200" s="106">
        <v>9</v>
      </c>
      <c r="AR200" s="106">
        <v>7</v>
      </c>
      <c r="AS200" s="172">
        <f t="shared" si="61"/>
        <v>7</v>
      </c>
      <c r="AT200" s="106" t="str">
        <f t="shared" si="62"/>
        <v>9_7</v>
      </c>
      <c r="AU200" s="107">
        <v>4274</v>
      </c>
      <c r="AV200" s="49"/>
      <c r="AW200" s="106">
        <v>9</v>
      </c>
      <c r="AX200" s="106" t="s">
        <v>715</v>
      </c>
      <c r="AY200" s="172" t="str">
        <f t="shared" si="63"/>
        <v>Start</v>
      </c>
      <c r="AZ200" s="106" t="str">
        <f t="shared" si="64"/>
        <v>9_Start</v>
      </c>
      <c r="BA200" s="107">
        <v>3528</v>
      </c>
      <c r="BB200" s="49"/>
      <c r="BC200" s="106">
        <v>9</v>
      </c>
      <c r="BD200" s="106" t="s">
        <v>715</v>
      </c>
      <c r="BE200" s="106" t="str">
        <f t="shared" si="67"/>
        <v>Start</v>
      </c>
      <c r="BF200" s="106" t="str">
        <f t="shared" si="65"/>
        <v>9_Start</v>
      </c>
      <c r="BG200" s="64">
        <f t="shared" si="46"/>
        <v>3528</v>
      </c>
      <c r="BH200" s="132">
        <f t="shared" si="66"/>
        <v>3528</v>
      </c>
      <c r="BI200" s="42">
        <f t="shared" si="68"/>
        <v>22.615384615384617</v>
      </c>
      <c r="BJ200" s="42"/>
      <c r="BK200" s="42"/>
      <c r="BL200" s="42"/>
      <c r="BM200" s="42"/>
      <c r="BN200" s="42"/>
      <c r="BO200" s="5"/>
      <c r="BP200" s="5"/>
      <c r="BQ200" s="5"/>
      <c r="BR200" s="5"/>
      <c r="BS200" s="5"/>
      <c r="BT200" s="5"/>
      <c r="BU200" s="6"/>
    </row>
    <row r="201" spans="1:73" x14ac:dyDescent="0.25">
      <c r="A201" s="106">
        <v>9</v>
      </c>
      <c r="B201" s="106">
        <v>8</v>
      </c>
      <c r="C201" s="106">
        <f t="shared" si="47"/>
        <v>8</v>
      </c>
      <c r="D201" s="106" t="str">
        <f t="shared" si="48"/>
        <v>9_8</v>
      </c>
      <c r="E201" s="107">
        <v>3499</v>
      </c>
      <c r="F201" s="106"/>
      <c r="G201" s="106">
        <v>9</v>
      </c>
      <c r="H201" s="106">
        <v>8</v>
      </c>
      <c r="I201" s="106">
        <f t="shared" si="49"/>
        <v>8</v>
      </c>
      <c r="J201" s="106" t="str">
        <f t="shared" si="50"/>
        <v>9_8</v>
      </c>
      <c r="K201" s="107">
        <v>3613</v>
      </c>
      <c r="L201" s="5"/>
      <c r="M201" s="106">
        <v>9</v>
      </c>
      <c r="N201" s="106">
        <v>8</v>
      </c>
      <c r="O201" s="106">
        <f t="shared" si="51"/>
        <v>8</v>
      </c>
      <c r="P201" s="106" t="str">
        <f t="shared" si="52"/>
        <v>9_8</v>
      </c>
      <c r="Q201" s="107">
        <v>3703</v>
      </c>
      <c r="R201" s="107"/>
      <c r="S201" s="106">
        <v>9</v>
      </c>
      <c r="T201" s="106">
        <v>8</v>
      </c>
      <c r="U201" s="106">
        <f t="shared" si="53"/>
        <v>8</v>
      </c>
      <c r="V201" s="106" t="str">
        <f t="shared" si="54"/>
        <v>9_8</v>
      </c>
      <c r="W201" s="107">
        <v>3745</v>
      </c>
      <c r="X201" s="107"/>
      <c r="Y201" s="106">
        <v>9</v>
      </c>
      <c r="Z201" s="106">
        <v>8</v>
      </c>
      <c r="AA201" s="106">
        <f t="shared" si="55"/>
        <v>8</v>
      </c>
      <c r="AB201" s="106" t="str">
        <f t="shared" si="56"/>
        <v>9_8</v>
      </c>
      <c r="AC201" s="107">
        <v>3820</v>
      </c>
      <c r="AD201" s="49"/>
      <c r="AE201" s="106">
        <v>9</v>
      </c>
      <c r="AF201" s="106">
        <v>8</v>
      </c>
      <c r="AG201" s="172">
        <f t="shared" si="57"/>
        <v>8</v>
      </c>
      <c r="AH201" s="106" t="str">
        <f t="shared" si="58"/>
        <v>9_8</v>
      </c>
      <c r="AI201" s="107">
        <v>4086.9999999999995</v>
      </c>
      <c r="AJ201" s="49"/>
      <c r="AK201" s="106">
        <v>9</v>
      </c>
      <c r="AL201" s="106">
        <v>8</v>
      </c>
      <c r="AM201" s="172">
        <f t="shared" si="59"/>
        <v>8</v>
      </c>
      <c r="AN201" s="106" t="str">
        <f t="shared" si="60"/>
        <v>9_8</v>
      </c>
      <c r="AO201" s="107">
        <v>4250</v>
      </c>
      <c r="AP201" s="49"/>
      <c r="AQ201" s="106">
        <v>9</v>
      </c>
      <c r="AR201" s="106">
        <v>8</v>
      </c>
      <c r="AS201" s="172">
        <f t="shared" si="61"/>
        <v>8</v>
      </c>
      <c r="AT201" s="106" t="str">
        <f t="shared" si="62"/>
        <v>9_8</v>
      </c>
      <c r="AU201" s="107">
        <v>4420</v>
      </c>
      <c r="AV201" s="49"/>
      <c r="AW201" s="106">
        <v>9</v>
      </c>
      <c r="AX201" s="106">
        <v>0</v>
      </c>
      <c r="AY201" s="172">
        <f t="shared" si="63"/>
        <v>0</v>
      </c>
      <c r="AZ201" s="106" t="str">
        <f t="shared" si="64"/>
        <v>9_0</v>
      </c>
      <c r="BA201" s="107">
        <v>3592</v>
      </c>
      <c r="BB201" s="49"/>
      <c r="BC201" s="106">
        <v>9</v>
      </c>
      <c r="BD201" s="106">
        <v>0</v>
      </c>
      <c r="BE201" s="106">
        <f t="shared" si="67"/>
        <v>0</v>
      </c>
      <c r="BF201" s="106" t="str">
        <f t="shared" si="65"/>
        <v>9_0</v>
      </c>
      <c r="BG201" s="64">
        <f t="shared" si="46"/>
        <v>3592</v>
      </c>
      <c r="BH201" s="132">
        <f t="shared" si="66"/>
        <v>3592</v>
      </c>
      <c r="BI201" s="42">
        <f t="shared" si="68"/>
        <v>23.025641025641026</v>
      </c>
      <c r="BJ201" s="42"/>
      <c r="BK201" s="42"/>
      <c r="BL201" s="42"/>
      <c r="BM201" s="42"/>
      <c r="BN201" s="42"/>
      <c r="BO201" s="5"/>
      <c r="BP201" s="5"/>
      <c r="BQ201" s="5"/>
      <c r="BR201" s="5"/>
      <c r="BS201" s="5"/>
      <c r="BT201" s="5"/>
      <c r="BU201" s="6"/>
    </row>
    <row r="202" spans="1:73" x14ac:dyDescent="0.25">
      <c r="A202" s="106">
        <v>9</v>
      </c>
      <c r="B202" s="106">
        <v>9</v>
      </c>
      <c r="C202" s="106">
        <f t="shared" si="47"/>
        <v>9</v>
      </c>
      <c r="D202" s="106" t="str">
        <f t="shared" si="48"/>
        <v>9_9</v>
      </c>
      <c r="E202" s="107">
        <v>3620</v>
      </c>
      <c r="F202" s="106"/>
      <c r="G202" s="106">
        <v>9</v>
      </c>
      <c r="H202" s="106">
        <v>9</v>
      </c>
      <c r="I202" s="106">
        <f t="shared" si="49"/>
        <v>9</v>
      </c>
      <c r="J202" s="106" t="str">
        <f t="shared" si="50"/>
        <v>9_9</v>
      </c>
      <c r="K202" s="107">
        <v>3738</v>
      </c>
      <c r="L202" s="5"/>
      <c r="M202" s="106">
        <v>9</v>
      </c>
      <c r="N202" s="106">
        <v>9</v>
      </c>
      <c r="O202" s="106">
        <f t="shared" si="51"/>
        <v>9</v>
      </c>
      <c r="P202" s="106" t="str">
        <f t="shared" si="52"/>
        <v>9_9</v>
      </c>
      <c r="Q202" s="107">
        <v>3831</v>
      </c>
      <c r="R202" s="107"/>
      <c r="S202" s="106">
        <v>9</v>
      </c>
      <c r="T202" s="106">
        <v>9</v>
      </c>
      <c r="U202" s="106">
        <f t="shared" si="53"/>
        <v>9</v>
      </c>
      <c r="V202" s="106" t="str">
        <f t="shared" si="54"/>
        <v>9_9</v>
      </c>
      <c r="W202" s="107">
        <v>3874</v>
      </c>
      <c r="X202" s="107"/>
      <c r="Y202" s="106">
        <v>9</v>
      </c>
      <c r="Z202" s="106">
        <v>9</v>
      </c>
      <c r="AA202" s="106">
        <f t="shared" si="55"/>
        <v>9</v>
      </c>
      <c r="AB202" s="106" t="str">
        <f t="shared" si="56"/>
        <v>9_9</v>
      </c>
      <c r="AC202" s="107">
        <v>3951</v>
      </c>
      <c r="AD202" s="49"/>
      <c r="AE202" s="106">
        <v>9</v>
      </c>
      <c r="AF202" s="106">
        <v>9</v>
      </c>
      <c r="AG202" s="172">
        <f t="shared" si="57"/>
        <v>9</v>
      </c>
      <c r="AH202" s="106" t="str">
        <f t="shared" si="58"/>
        <v>9_9</v>
      </c>
      <c r="AI202" s="107">
        <v>4228</v>
      </c>
      <c r="AJ202" s="49"/>
      <c r="AK202" s="106">
        <v>9</v>
      </c>
      <c r="AL202" s="106">
        <v>9</v>
      </c>
      <c r="AM202" s="172">
        <f t="shared" si="59"/>
        <v>9</v>
      </c>
      <c r="AN202" s="106" t="str">
        <f t="shared" si="60"/>
        <v>9_9</v>
      </c>
      <c r="AO202" s="107">
        <v>4397</v>
      </c>
      <c r="AP202" s="49"/>
      <c r="AQ202" s="106">
        <v>9</v>
      </c>
      <c r="AR202" s="106">
        <v>9</v>
      </c>
      <c r="AS202" s="172">
        <f t="shared" si="61"/>
        <v>9</v>
      </c>
      <c r="AT202" s="106" t="str">
        <f t="shared" si="62"/>
        <v>9_9</v>
      </c>
      <c r="AU202" s="107">
        <v>4573</v>
      </c>
      <c r="AV202" s="49"/>
      <c r="AW202" s="106">
        <v>9</v>
      </c>
      <c r="AX202" s="106">
        <v>1</v>
      </c>
      <c r="AY202" s="172">
        <f t="shared" si="63"/>
        <v>1</v>
      </c>
      <c r="AZ202" s="106" t="str">
        <f t="shared" si="64"/>
        <v>9_1</v>
      </c>
      <c r="BA202" s="107">
        <v>3727</v>
      </c>
      <c r="BB202" s="49"/>
      <c r="BC202" s="106">
        <v>9</v>
      </c>
      <c r="BD202" s="106">
        <v>1</v>
      </c>
      <c r="BE202" s="106">
        <f t="shared" si="67"/>
        <v>1</v>
      </c>
      <c r="BF202" s="106" t="str">
        <f t="shared" si="65"/>
        <v>9_1</v>
      </c>
      <c r="BG202" s="64">
        <f t="shared" si="46"/>
        <v>3727</v>
      </c>
      <c r="BH202" s="132">
        <f t="shared" si="66"/>
        <v>3727</v>
      </c>
      <c r="BI202" s="42">
        <f t="shared" si="68"/>
        <v>23.891025641025642</v>
      </c>
      <c r="BJ202" s="42"/>
      <c r="BK202" s="42"/>
      <c r="BL202" s="42"/>
      <c r="BM202" s="42"/>
      <c r="BN202" s="42"/>
      <c r="BO202" s="5"/>
      <c r="BP202" s="5"/>
      <c r="BQ202" s="5"/>
      <c r="BR202" s="5"/>
      <c r="BS202" s="5"/>
      <c r="BT202" s="5"/>
      <c r="BU202" s="6"/>
    </row>
    <row r="203" spans="1:73" x14ac:dyDescent="0.25">
      <c r="A203" s="106">
        <v>9</v>
      </c>
      <c r="B203" s="106">
        <v>10</v>
      </c>
      <c r="C203" s="106">
        <f t="shared" si="47"/>
        <v>10</v>
      </c>
      <c r="D203" s="106" t="str">
        <f t="shared" si="48"/>
        <v>9_10</v>
      </c>
      <c r="E203" s="107">
        <v>3742</v>
      </c>
      <c r="F203" s="106"/>
      <c r="G203" s="106">
        <v>9</v>
      </c>
      <c r="H203" s="106">
        <v>10</v>
      </c>
      <c r="I203" s="106">
        <f t="shared" si="49"/>
        <v>10</v>
      </c>
      <c r="J203" s="106" t="str">
        <f t="shared" si="50"/>
        <v>9_10</v>
      </c>
      <c r="K203" s="107">
        <v>3864</v>
      </c>
      <c r="L203" s="5"/>
      <c r="M203" s="106">
        <v>9</v>
      </c>
      <c r="N203" s="106">
        <v>10</v>
      </c>
      <c r="O203" s="106">
        <f t="shared" si="51"/>
        <v>10</v>
      </c>
      <c r="P203" s="106" t="str">
        <f t="shared" si="52"/>
        <v>9_10</v>
      </c>
      <c r="Q203" s="107">
        <v>3961</v>
      </c>
      <c r="R203" s="107"/>
      <c r="S203" s="106">
        <v>9</v>
      </c>
      <c r="T203" s="106">
        <v>10</v>
      </c>
      <c r="U203" s="106">
        <f t="shared" si="53"/>
        <v>10</v>
      </c>
      <c r="V203" s="106" t="str">
        <f t="shared" si="54"/>
        <v>9_10</v>
      </c>
      <c r="W203" s="107">
        <v>4006</v>
      </c>
      <c r="X203" s="107"/>
      <c r="Y203" s="106">
        <v>9</v>
      </c>
      <c r="Z203" s="106">
        <v>10</v>
      </c>
      <c r="AA203" s="106">
        <f t="shared" si="55"/>
        <v>10</v>
      </c>
      <c r="AB203" s="106" t="str">
        <f t="shared" si="56"/>
        <v>9_10</v>
      </c>
      <c r="AC203" s="107">
        <v>4086</v>
      </c>
      <c r="AD203" s="49"/>
      <c r="AE203" s="106">
        <v>9</v>
      </c>
      <c r="AF203" s="106">
        <v>10</v>
      </c>
      <c r="AG203" s="172">
        <f t="shared" si="57"/>
        <v>10</v>
      </c>
      <c r="AH203" s="106" t="str">
        <f t="shared" si="58"/>
        <v>9_10</v>
      </c>
      <c r="AI203" s="107">
        <v>4372</v>
      </c>
      <c r="AJ203" s="49"/>
      <c r="AK203" s="106">
        <v>9</v>
      </c>
      <c r="AL203" s="106">
        <v>10</v>
      </c>
      <c r="AM203" s="172">
        <f t="shared" si="59"/>
        <v>10</v>
      </c>
      <c r="AN203" s="106" t="str">
        <f t="shared" si="60"/>
        <v>9_10</v>
      </c>
      <c r="AO203" s="107">
        <v>4547</v>
      </c>
      <c r="AP203" s="49"/>
      <c r="AQ203" s="106">
        <v>9</v>
      </c>
      <c r="AR203" s="106">
        <v>10</v>
      </c>
      <c r="AS203" s="172">
        <f t="shared" si="61"/>
        <v>10</v>
      </c>
      <c r="AT203" s="106" t="str">
        <f t="shared" si="62"/>
        <v>9_10</v>
      </c>
      <c r="AU203" s="107">
        <v>4729</v>
      </c>
      <c r="AV203" s="49"/>
      <c r="AW203" s="106">
        <v>9</v>
      </c>
      <c r="AX203" s="106">
        <v>2</v>
      </c>
      <c r="AY203" s="172">
        <f t="shared" si="63"/>
        <v>2</v>
      </c>
      <c r="AZ203" s="106" t="str">
        <f t="shared" si="64"/>
        <v>9_2</v>
      </c>
      <c r="BA203" s="107">
        <v>3817</v>
      </c>
      <c r="BB203" s="49"/>
      <c r="BC203" s="106">
        <v>9</v>
      </c>
      <c r="BD203" s="106">
        <v>2</v>
      </c>
      <c r="BE203" s="106">
        <f t="shared" si="67"/>
        <v>2</v>
      </c>
      <c r="BF203" s="106" t="str">
        <f t="shared" si="65"/>
        <v>9_2</v>
      </c>
      <c r="BG203" s="64">
        <f t="shared" si="46"/>
        <v>3817</v>
      </c>
      <c r="BH203" s="132">
        <f t="shared" si="66"/>
        <v>3817</v>
      </c>
      <c r="BI203" s="42">
        <f t="shared" si="68"/>
        <v>24.467948717948719</v>
      </c>
      <c r="BJ203" s="42"/>
      <c r="BK203" s="42"/>
      <c r="BL203" s="42"/>
      <c r="BM203" s="42"/>
      <c r="BN203" s="42"/>
      <c r="BO203" s="5"/>
      <c r="BP203" s="5"/>
      <c r="BQ203" s="5"/>
      <c r="BR203" s="5"/>
      <c r="BS203" s="5"/>
      <c r="BT203" s="5"/>
      <c r="BU203" s="6"/>
    </row>
    <row r="204" spans="1:73" x14ac:dyDescent="0.25">
      <c r="A204" s="106">
        <v>9</v>
      </c>
      <c r="B204" s="106">
        <v>11</v>
      </c>
      <c r="C204" s="106">
        <f t="shared" si="47"/>
        <v>11</v>
      </c>
      <c r="D204" s="106" t="str">
        <f t="shared" si="48"/>
        <v>9_11</v>
      </c>
      <c r="E204" s="107">
        <v>3864</v>
      </c>
      <c r="F204" s="106"/>
      <c r="G204" s="106">
        <v>9</v>
      </c>
      <c r="H204" s="106">
        <v>11</v>
      </c>
      <c r="I204" s="106">
        <f t="shared" si="49"/>
        <v>11</v>
      </c>
      <c r="J204" s="106" t="str">
        <f t="shared" si="50"/>
        <v>9_11</v>
      </c>
      <c r="K204" s="107">
        <v>3990</v>
      </c>
      <c r="L204" s="5"/>
      <c r="M204" s="106">
        <v>9</v>
      </c>
      <c r="N204" s="106">
        <v>11</v>
      </c>
      <c r="O204" s="106">
        <f t="shared" si="51"/>
        <v>11</v>
      </c>
      <c r="P204" s="106" t="str">
        <f t="shared" si="52"/>
        <v>9_11</v>
      </c>
      <c r="Q204" s="107">
        <v>4090</v>
      </c>
      <c r="R204" s="107"/>
      <c r="S204" s="106">
        <v>9</v>
      </c>
      <c r="T204" s="106">
        <v>11</v>
      </c>
      <c r="U204" s="106">
        <f t="shared" si="53"/>
        <v>11</v>
      </c>
      <c r="V204" s="106" t="str">
        <f t="shared" si="54"/>
        <v>9_11</v>
      </c>
      <c r="W204" s="107">
        <v>4136</v>
      </c>
      <c r="X204" s="107"/>
      <c r="Y204" s="106">
        <v>9</v>
      </c>
      <c r="Z204" s="106">
        <v>11</v>
      </c>
      <c r="AA204" s="106">
        <f t="shared" si="55"/>
        <v>11</v>
      </c>
      <c r="AB204" s="106" t="str">
        <f t="shared" si="56"/>
        <v>9_11</v>
      </c>
      <c r="AC204" s="107">
        <v>4219</v>
      </c>
      <c r="AD204" s="49"/>
      <c r="AE204" s="106">
        <v>9</v>
      </c>
      <c r="AF204" s="106">
        <v>11</v>
      </c>
      <c r="AG204" s="172">
        <f t="shared" si="57"/>
        <v>11</v>
      </c>
      <c r="AH204" s="106" t="str">
        <f t="shared" si="58"/>
        <v>9_11</v>
      </c>
      <c r="AI204" s="107">
        <v>4514</v>
      </c>
      <c r="AJ204" s="49"/>
      <c r="AK204" s="106">
        <v>9</v>
      </c>
      <c r="AL204" s="106">
        <v>11</v>
      </c>
      <c r="AM204" s="172">
        <f t="shared" si="59"/>
        <v>11</v>
      </c>
      <c r="AN204" s="106" t="str">
        <f t="shared" si="60"/>
        <v>9_11</v>
      </c>
      <c r="AO204" s="107">
        <v>4695</v>
      </c>
      <c r="AP204" s="49"/>
      <c r="AQ204" s="106">
        <v>9</v>
      </c>
      <c r="AR204" s="106">
        <v>11</v>
      </c>
      <c r="AS204" s="172">
        <f t="shared" si="61"/>
        <v>11</v>
      </c>
      <c r="AT204" s="106" t="str">
        <f t="shared" si="62"/>
        <v>9_11</v>
      </c>
      <c r="AU204" s="107">
        <v>4883</v>
      </c>
      <c r="AV204" s="49"/>
      <c r="AW204" s="106">
        <v>9</v>
      </c>
      <c r="AX204" s="106">
        <v>3</v>
      </c>
      <c r="AY204" s="172">
        <f t="shared" si="63"/>
        <v>3</v>
      </c>
      <c r="AZ204" s="106" t="str">
        <f t="shared" si="64"/>
        <v>9_3</v>
      </c>
      <c r="BA204" s="107">
        <v>3912</v>
      </c>
      <c r="BB204" s="49"/>
      <c r="BC204" s="106">
        <v>9</v>
      </c>
      <c r="BD204" s="106">
        <v>3</v>
      </c>
      <c r="BE204" s="106">
        <f t="shared" si="67"/>
        <v>3</v>
      </c>
      <c r="BF204" s="106" t="str">
        <f t="shared" si="65"/>
        <v>9_3</v>
      </c>
      <c r="BG204" s="64">
        <f t="shared" si="46"/>
        <v>3912</v>
      </c>
      <c r="BH204" s="132">
        <f t="shared" si="66"/>
        <v>3912</v>
      </c>
      <c r="BI204" s="42">
        <f t="shared" si="68"/>
        <v>25.076923076923077</v>
      </c>
      <c r="BJ204" s="42"/>
      <c r="BK204" s="42"/>
      <c r="BL204" s="42"/>
      <c r="BM204" s="42"/>
      <c r="BN204" s="42"/>
      <c r="BO204" s="5"/>
      <c r="BP204" s="5"/>
      <c r="BQ204" s="5"/>
      <c r="BR204" s="5"/>
      <c r="BS204" s="5"/>
      <c r="BT204" s="5"/>
      <c r="BU204" s="6"/>
    </row>
    <row r="205" spans="1:73" x14ac:dyDescent="0.25">
      <c r="A205" s="106">
        <v>9</v>
      </c>
      <c r="B205" s="106">
        <v>12</v>
      </c>
      <c r="C205" s="106">
        <f t="shared" si="47"/>
        <v>12</v>
      </c>
      <c r="D205" s="106" t="str">
        <f t="shared" si="48"/>
        <v>9_12</v>
      </c>
      <c r="E205" s="107">
        <v>3989</v>
      </c>
      <c r="F205" s="106"/>
      <c r="G205" s="106">
        <v>9</v>
      </c>
      <c r="H205" s="106">
        <v>12</v>
      </c>
      <c r="I205" s="106">
        <f t="shared" si="49"/>
        <v>12</v>
      </c>
      <c r="J205" s="106" t="str">
        <f t="shared" si="50"/>
        <v>9_12</v>
      </c>
      <c r="K205" s="107">
        <v>4119</v>
      </c>
      <c r="L205" s="5"/>
      <c r="M205" s="106">
        <v>9</v>
      </c>
      <c r="N205" s="106">
        <v>12</v>
      </c>
      <c r="O205" s="106">
        <f t="shared" si="51"/>
        <v>12</v>
      </c>
      <c r="P205" s="106" t="str">
        <f t="shared" si="52"/>
        <v>9_12</v>
      </c>
      <c r="Q205" s="107">
        <v>4222</v>
      </c>
      <c r="R205" s="107"/>
      <c r="S205" s="106">
        <v>9</v>
      </c>
      <c r="T205" s="106">
        <v>12</v>
      </c>
      <c r="U205" s="106">
        <f t="shared" si="53"/>
        <v>12</v>
      </c>
      <c r="V205" s="106" t="str">
        <f t="shared" si="54"/>
        <v>9_12</v>
      </c>
      <c r="W205" s="107">
        <v>4270</v>
      </c>
      <c r="X205" s="107"/>
      <c r="Y205" s="106">
        <v>9</v>
      </c>
      <c r="Z205" s="106">
        <v>12</v>
      </c>
      <c r="AA205" s="106">
        <f t="shared" si="55"/>
        <v>12</v>
      </c>
      <c r="AB205" s="106" t="str">
        <f t="shared" si="56"/>
        <v>9_12</v>
      </c>
      <c r="AC205" s="107">
        <v>4355</v>
      </c>
      <c r="AD205" s="49"/>
      <c r="AE205" s="106">
        <v>9</v>
      </c>
      <c r="AF205" s="106">
        <v>12</v>
      </c>
      <c r="AG205" s="172">
        <f t="shared" si="57"/>
        <v>12</v>
      </c>
      <c r="AH205" s="106" t="str">
        <f t="shared" si="58"/>
        <v>9_12</v>
      </c>
      <c r="AI205" s="107">
        <v>4660</v>
      </c>
      <c r="AJ205" s="49"/>
      <c r="AK205" s="106">
        <v>9</v>
      </c>
      <c r="AL205" s="106">
        <v>12</v>
      </c>
      <c r="AM205" s="172">
        <f t="shared" si="59"/>
        <v>12</v>
      </c>
      <c r="AN205" s="106" t="str">
        <f t="shared" si="60"/>
        <v>9_12</v>
      </c>
      <c r="AO205" s="107">
        <v>4846</v>
      </c>
      <c r="AP205" s="49"/>
      <c r="AQ205" s="106">
        <v>9</v>
      </c>
      <c r="AR205" s="106">
        <v>12</v>
      </c>
      <c r="AS205" s="172">
        <f t="shared" si="61"/>
        <v>12</v>
      </c>
      <c r="AT205" s="106" t="str">
        <f t="shared" si="62"/>
        <v>9_12</v>
      </c>
      <c r="AU205" s="107">
        <v>5040</v>
      </c>
      <c r="AV205" s="49"/>
      <c r="AW205" s="106">
        <v>9</v>
      </c>
      <c r="AX205" s="106">
        <v>4</v>
      </c>
      <c r="AY205" s="172">
        <f t="shared" si="63"/>
        <v>4</v>
      </c>
      <c r="AZ205" s="106" t="str">
        <f t="shared" si="64"/>
        <v>9_4</v>
      </c>
      <c r="BA205" s="107">
        <v>4012</v>
      </c>
      <c r="BB205" s="49"/>
      <c r="BC205" s="106">
        <v>9</v>
      </c>
      <c r="BD205" s="106">
        <v>4</v>
      </c>
      <c r="BE205" s="106">
        <f t="shared" si="67"/>
        <v>4</v>
      </c>
      <c r="BF205" s="106" t="str">
        <f t="shared" si="65"/>
        <v>9_4</v>
      </c>
      <c r="BG205" s="64">
        <f t="shared" si="46"/>
        <v>4012</v>
      </c>
      <c r="BH205" s="132">
        <f t="shared" si="66"/>
        <v>4012</v>
      </c>
      <c r="BI205" s="42">
        <f t="shared" si="68"/>
        <v>25.717948717948719</v>
      </c>
      <c r="BJ205" s="42"/>
      <c r="BK205" s="42"/>
      <c r="BL205" s="42"/>
      <c r="BM205" s="42"/>
      <c r="BN205" s="42"/>
      <c r="BO205" s="5"/>
      <c r="BP205" s="5"/>
      <c r="BQ205" s="5"/>
      <c r="BR205" s="5"/>
      <c r="BS205" s="5"/>
      <c r="BT205" s="5"/>
      <c r="BU205" s="6"/>
    </row>
    <row r="206" spans="1:73" x14ac:dyDescent="0.25">
      <c r="A206" s="106">
        <v>9</v>
      </c>
      <c r="B206" s="106">
        <v>13</v>
      </c>
      <c r="C206" s="106">
        <f t="shared" si="47"/>
        <v>13</v>
      </c>
      <c r="D206" s="106" t="str">
        <f t="shared" si="48"/>
        <v>9_13</v>
      </c>
      <c r="E206" s="107">
        <v>4118</v>
      </c>
      <c r="F206" s="106"/>
      <c r="G206" s="106">
        <v>9</v>
      </c>
      <c r="H206" s="106">
        <v>13</v>
      </c>
      <c r="I206" s="106">
        <f t="shared" si="49"/>
        <v>13</v>
      </c>
      <c r="J206" s="106" t="str">
        <f t="shared" si="50"/>
        <v>9_13</v>
      </c>
      <c r="K206" s="107">
        <v>4252</v>
      </c>
      <c r="L206" s="5"/>
      <c r="M206" s="106">
        <v>9</v>
      </c>
      <c r="N206" s="106">
        <v>13</v>
      </c>
      <c r="O206" s="106">
        <f t="shared" si="51"/>
        <v>13</v>
      </c>
      <c r="P206" s="106" t="str">
        <f t="shared" si="52"/>
        <v>9_13</v>
      </c>
      <c r="Q206" s="107">
        <v>4358</v>
      </c>
      <c r="R206" s="107"/>
      <c r="S206" s="106">
        <v>9</v>
      </c>
      <c r="T206" s="106">
        <v>13</v>
      </c>
      <c r="U206" s="106">
        <f t="shared" si="53"/>
        <v>13</v>
      </c>
      <c r="V206" s="106" t="str">
        <f t="shared" si="54"/>
        <v>9_13</v>
      </c>
      <c r="W206" s="107">
        <v>4407</v>
      </c>
      <c r="X206" s="107"/>
      <c r="Y206" s="106">
        <v>9</v>
      </c>
      <c r="Z206" s="106">
        <v>13</v>
      </c>
      <c r="AA206" s="106">
        <f t="shared" si="55"/>
        <v>13</v>
      </c>
      <c r="AB206" s="106" t="str">
        <f t="shared" si="56"/>
        <v>9_13</v>
      </c>
      <c r="AC206" s="107">
        <v>4495</v>
      </c>
      <c r="AD206" s="49"/>
      <c r="AE206" s="106">
        <v>9</v>
      </c>
      <c r="AF206" s="106">
        <v>13</v>
      </c>
      <c r="AG206" s="172">
        <f t="shared" si="57"/>
        <v>13</v>
      </c>
      <c r="AH206" s="106" t="str">
        <f t="shared" si="58"/>
        <v>9_13</v>
      </c>
      <c r="AI206" s="107">
        <v>4810</v>
      </c>
      <c r="AJ206" s="49"/>
      <c r="AK206" s="106">
        <v>9</v>
      </c>
      <c r="AL206" s="106">
        <v>13</v>
      </c>
      <c r="AM206" s="172">
        <f t="shared" si="59"/>
        <v>13</v>
      </c>
      <c r="AN206" s="106" t="str">
        <f t="shared" si="60"/>
        <v>9_13</v>
      </c>
      <c r="AO206" s="107">
        <v>5002</v>
      </c>
      <c r="AP206" s="49"/>
      <c r="AQ206" s="106">
        <v>9</v>
      </c>
      <c r="AR206" s="106">
        <v>13</v>
      </c>
      <c r="AS206" s="172">
        <f t="shared" si="61"/>
        <v>13</v>
      </c>
      <c r="AT206" s="106" t="str">
        <f t="shared" si="62"/>
        <v>9_13</v>
      </c>
      <c r="AU206" s="107">
        <v>5202</v>
      </c>
      <c r="AV206" s="49"/>
      <c r="AW206" s="106">
        <v>9</v>
      </c>
      <c r="AX206" s="106">
        <v>5</v>
      </c>
      <c r="AY206" s="172">
        <f t="shared" si="63"/>
        <v>5</v>
      </c>
      <c r="AZ206" s="106" t="str">
        <f t="shared" si="64"/>
        <v>9_5</v>
      </c>
      <c r="BA206" s="107">
        <v>4096</v>
      </c>
      <c r="BB206" s="49"/>
      <c r="BC206" s="106">
        <v>9</v>
      </c>
      <c r="BD206" s="106">
        <v>5</v>
      </c>
      <c r="BE206" s="106">
        <f t="shared" si="67"/>
        <v>5</v>
      </c>
      <c r="BF206" s="106" t="str">
        <f t="shared" si="65"/>
        <v>9_5</v>
      </c>
      <c r="BG206" s="64">
        <f t="shared" si="46"/>
        <v>4096</v>
      </c>
      <c r="BH206" s="132">
        <f t="shared" si="66"/>
        <v>4096</v>
      </c>
      <c r="BI206" s="42">
        <f t="shared" si="68"/>
        <v>26.256410256410255</v>
      </c>
      <c r="BJ206" s="42"/>
      <c r="BK206" s="42"/>
      <c r="BL206" s="42"/>
      <c r="BM206" s="42"/>
      <c r="BN206" s="42"/>
      <c r="BO206" s="5"/>
      <c r="BP206" s="5"/>
      <c r="BQ206" s="5"/>
      <c r="BR206" s="5"/>
      <c r="BS206" s="5"/>
      <c r="BT206" s="5"/>
      <c r="BU206" s="6"/>
    </row>
    <row r="207" spans="1:73" x14ac:dyDescent="0.25">
      <c r="A207" s="106">
        <v>9</v>
      </c>
      <c r="B207" s="106" t="s">
        <v>717</v>
      </c>
      <c r="C207" s="106" t="str">
        <f t="shared" si="47"/>
        <v>u1</v>
      </c>
      <c r="D207" s="106" t="str">
        <f t="shared" si="48"/>
        <v>9_u1</v>
      </c>
      <c r="E207" s="107">
        <v>4261</v>
      </c>
      <c r="F207" s="106"/>
      <c r="G207" s="106">
        <v>9</v>
      </c>
      <c r="H207" s="106" t="s">
        <v>717</v>
      </c>
      <c r="I207" s="106" t="str">
        <f t="shared" si="49"/>
        <v>u1</v>
      </c>
      <c r="J207" s="106" t="str">
        <f t="shared" si="50"/>
        <v>9_u1</v>
      </c>
      <c r="K207" s="107">
        <v>4399</v>
      </c>
      <c r="L207" s="5"/>
      <c r="M207" s="106">
        <v>9</v>
      </c>
      <c r="N207" s="106" t="s">
        <v>717</v>
      </c>
      <c r="O207" s="106" t="str">
        <f t="shared" si="51"/>
        <v>u1</v>
      </c>
      <c r="P207" s="106" t="str">
        <f t="shared" si="52"/>
        <v>9_u1</v>
      </c>
      <c r="Q207" s="107">
        <v>4509</v>
      </c>
      <c r="R207" s="107"/>
      <c r="S207" s="106">
        <v>9</v>
      </c>
      <c r="T207" s="106" t="s">
        <v>717</v>
      </c>
      <c r="U207" s="106" t="str">
        <f t="shared" si="53"/>
        <v>u1</v>
      </c>
      <c r="V207" s="106" t="str">
        <f t="shared" si="54"/>
        <v>9_u1</v>
      </c>
      <c r="W207" s="107">
        <v>4560</v>
      </c>
      <c r="X207" s="107"/>
      <c r="Y207" s="106">
        <v>9</v>
      </c>
      <c r="Z207" s="106" t="s">
        <v>717</v>
      </c>
      <c r="AA207" s="106" t="str">
        <f t="shared" si="55"/>
        <v>u1</v>
      </c>
      <c r="AB207" s="106" t="str">
        <f t="shared" si="56"/>
        <v>9_u1</v>
      </c>
      <c r="AC207" s="107">
        <v>4651</v>
      </c>
      <c r="AD207" s="49"/>
      <c r="AE207" s="106">
        <v>9</v>
      </c>
      <c r="AF207" s="106" t="s">
        <v>717</v>
      </c>
      <c r="AG207" s="172" t="str">
        <f t="shared" si="57"/>
        <v>u1</v>
      </c>
      <c r="AH207" s="106" t="str">
        <f t="shared" si="58"/>
        <v>9_u1</v>
      </c>
      <c r="AI207" s="107">
        <v>4977</v>
      </c>
      <c r="AJ207" s="49"/>
      <c r="AK207" s="106">
        <v>9</v>
      </c>
      <c r="AL207" s="106" t="s">
        <v>717</v>
      </c>
      <c r="AM207" s="172" t="str">
        <f t="shared" si="59"/>
        <v>u1</v>
      </c>
      <c r="AN207" s="106" t="str">
        <f t="shared" si="60"/>
        <v>9_u1</v>
      </c>
      <c r="AO207" s="107">
        <v>5176</v>
      </c>
      <c r="AP207" s="49"/>
      <c r="AQ207" s="106">
        <v>9</v>
      </c>
      <c r="AR207" s="106" t="s">
        <v>717</v>
      </c>
      <c r="AS207" s="172" t="str">
        <f t="shared" si="61"/>
        <v>u1</v>
      </c>
      <c r="AT207" s="106" t="str">
        <f t="shared" si="62"/>
        <v>9_u1</v>
      </c>
      <c r="AU207" s="107">
        <v>5383</v>
      </c>
      <c r="AV207" s="49"/>
      <c r="AW207" s="106">
        <v>9</v>
      </c>
      <c r="AX207" s="106">
        <v>6</v>
      </c>
      <c r="AY207" s="172">
        <f t="shared" si="63"/>
        <v>6</v>
      </c>
      <c r="AZ207" s="106" t="str">
        <f t="shared" si="64"/>
        <v>9_6</v>
      </c>
      <c r="BA207" s="107">
        <v>4188</v>
      </c>
      <c r="BB207" s="49"/>
      <c r="BC207" s="106">
        <v>9</v>
      </c>
      <c r="BD207" s="106">
        <v>6</v>
      </c>
      <c r="BE207" s="106">
        <f t="shared" si="67"/>
        <v>6</v>
      </c>
      <c r="BF207" s="106" t="str">
        <f t="shared" si="65"/>
        <v>9_6</v>
      </c>
      <c r="BG207" s="64">
        <f t="shared" si="46"/>
        <v>4188</v>
      </c>
      <c r="BH207" s="132">
        <f t="shared" si="66"/>
        <v>4188</v>
      </c>
      <c r="BI207" s="42">
        <f t="shared" si="68"/>
        <v>26.846153846153847</v>
      </c>
      <c r="BJ207" s="42"/>
      <c r="BK207" s="42"/>
      <c r="BL207" s="42"/>
      <c r="BM207" s="42"/>
      <c r="BN207" s="42"/>
      <c r="BO207" s="5"/>
      <c r="BP207" s="5"/>
      <c r="BQ207" s="5"/>
      <c r="BR207" s="5"/>
      <c r="BS207" s="5"/>
      <c r="BT207" s="5"/>
      <c r="BU207" s="6"/>
    </row>
    <row r="208" spans="1:73" x14ac:dyDescent="0.25">
      <c r="A208" s="106">
        <v>9</v>
      </c>
      <c r="B208" s="106" t="s">
        <v>718</v>
      </c>
      <c r="C208" s="106" t="str">
        <f t="shared" si="47"/>
        <v>u2</v>
      </c>
      <c r="D208" s="106" t="str">
        <f t="shared" si="48"/>
        <v>9_u2</v>
      </c>
      <c r="E208" s="107">
        <v>4413</v>
      </c>
      <c r="F208" s="106"/>
      <c r="G208" s="106">
        <v>9</v>
      </c>
      <c r="H208" s="106" t="s">
        <v>718</v>
      </c>
      <c r="I208" s="106" t="str">
        <f t="shared" si="49"/>
        <v>u2</v>
      </c>
      <c r="J208" s="106" t="str">
        <f t="shared" si="50"/>
        <v>9_u2</v>
      </c>
      <c r="K208" s="107">
        <v>4556</v>
      </c>
      <c r="L208" s="5"/>
      <c r="M208" s="106">
        <v>9</v>
      </c>
      <c r="N208" s="106" t="s">
        <v>718</v>
      </c>
      <c r="O208" s="106" t="str">
        <f t="shared" si="51"/>
        <v>u2</v>
      </c>
      <c r="P208" s="106" t="str">
        <f t="shared" si="52"/>
        <v>9_u2</v>
      </c>
      <c r="Q208" s="107">
        <v>4670</v>
      </c>
      <c r="R208" s="107"/>
      <c r="S208" s="106">
        <v>9</v>
      </c>
      <c r="T208" s="106" t="s">
        <v>718</v>
      </c>
      <c r="U208" s="106" t="str">
        <f t="shared" si="53"/>
        <v>u2</v>
      </c>
      <c r="V208" s="106" t="str">
        <f t="shared" si="54"/>
        <v>9_u2</v>
      </c>
      <c r="W208" s="107">
        <v>4723</v>
      </c>
      <c r="X208" s="107"/>
      <c r="Y208" s="106">
        <v>9</v>
      </c>
      <c r="Z208" s="106" t="s">
        <v>718</v>
      </c>
      <c r="AA208" s="106" t="str">
        <f t="shared" si="55"/>
        <v>u2</v>
      </c>
      <c r="AB208" s="106" t="str">
        <f t="shared" si="56"/>
        <v>9_u2</v>
      </c>
      <c r="AC208" s="107">
        <v>4817</v>
      </c>
      <c r="AD208" s="49"/>
      <c r="AE208" s="106">
        <v>9</v>
      </c>
      <c r="AF208" s="106" t="s">
        <v>718</v>
      </c>
      <c r="AG208" s="172" t="str">
        <f t="shared" si="57"/>
        <v>u2</v>
      </c>
      <c r="AH208" s="106" t="str">
        <f t="shared" si="58"/>
        <v>9_u2</v>
      </c>
      <c r="AI208" s="107">
        <v>5154</v>
      </c>
      <c r="AJ208" s="49"/>
      <c r="AK208" s="106">
        <v>9</v>
      </c>
      <c r="AL208" s="106" t="s">
        <v>718</v>
      </c>
      <c r="AM208" s="172" t="str">
        <f t="shared" si="59"/>
        <v>u2</v>
      </c>
      <c r="AN208" s="106" t="str">
        <f t="shared" si="60"/>
        <v>9_u2</v>
      </c>
      <c r="AO208" s="107">
        <v>5360</v>
      </c>
      <c r="AP208" s="49"/>
      <c r="AQ208" s="106">
        <v>9</v>
      </c>
      <c r="AR208" s="106" t="s">
        <v>718</v>
      </c>
      <c r="AS208" s="172" t="str">
        <f t="shared" si="61"/>
        <v>u2</v>
      </c>
      <c r="AT208" s="106" t="str">
        <f t="shared" si="62"/>
        <v>9_u2</v>
      </c>
      <c r="AU208" s="107">
        <v>5574</v>
      </c>
      <c r="AV208" s="49"/>
      <c r="AW208" s="106">
        <v>9</v>
      </c>
      <c r="AX208" s="106">
        <v>7</v>
      </c>
      <c r="AY208" s="172">
        <f t="shared" si="63"/>
        <v>7</v>
      </c>
      <c r="AZ208" s="106" t="str">
        <f t="shared" si="64"/>
        <v>9_7</v>
      </c>
      <c r="BA208" s="107">
        <v>4274</v>
      </c>
      <c r="BB208" s="49"/>
      <c r="BC208" s="106">
        <v>9</v>
      </c>
      <c r="BD208" s="106">
        <v>7</v>
      </c>
      <c r="BE208" s="106">
        <f t="shared" si="67"/>
        <v>7</v>
      </c>
      <c r="BF208" s="106" t="str">
        <f t="shared" si="65"/>
        <v>9_7</v>
      </c>
      <c r="BG208" s="64">
        <f t="shared" ref="BG208:BG271" si="69">INDEX($BA$16:$BA$355,MATCH($BF208,$AZ$16:$AZ$355,0))</f>
        <v>4274</v>
      </c>
      <c r="BH208" s="132">
        <f t="shared" si="66"/>
        <v>4274</v>
      </c>
      <c r="BI208" s="42">
        <f t="shared" si="68"/>
        <v>27.397435897435898</v>
      </c>
      <c r="BJ208" s="42"/>
      <c r="BK208" s="42"/>
      <c r="BL208" s="42"/>
      <c r="BM208" s="42"/>
      <c r="BN208" s="42"/>
      <c r="BO208" s="5"/>
      <c r="BP208" s="5"/>
      <c r="BQ208" s="5"/>
      <c r="BR208" s="5"/>
      <c r="BS208" s="5"/>
      <c r="BT208" s="5"/>
      <c r="BU208" s="6"/>
    </row>
    <row r="209" spans="1:73" x14ac:dyDescent="0.25">
      <c r="A209" s="106">
        <v>9</v>
      </c>
      <c r="B209" s="106" t="s">
        <v>719</v>
      </c>
      <c r="C209" s="106" t="str">
        <f t="shared" ref="C209:C272" si="70">B209</f>
        <v>a</v>
      </c>
      <c r="D209" s="106" t="str">
        <f t="shared" ref="D209:D272" si="71">A209&amp;"_"&amp;B209</f>
        <v>9_a</v>
      </c>
      <c r="E209" s="107">
        <v>4261</v>
      </c>
      <c r="F209" s="106"/>
      <c r="G209" s="106">
        <v>9</v>
      </c>
      <c r="H209" s="106" t="s">
        <v>719</v>
      </c>
      <c r="I209" s="106" t="str">
        <f t="shared" ref="I209:I272" si="72">H209</f>
        <v>a</v>
      </c>
      <c r="J209" s="106" t="str">
        <f t="shared" ref="J209:J272" si="73">G209&amp;"_"&amp;H209</f>
        <v>9_a</v>
      </c>
      <c r="K209" s="107">
        <v>4399</v>
      </c>
      <c r="L209" s="5"/>
      <c r="M209" s="106">
        <v>9</v>
      </c>
      <c r="N209" s="106" t="s">
        <v>719</v>
      </c>
      <c r="O209" s="106" t="str">
        <f t="shared" ref="O209:O272" si="74">N209</f>
        <v>a</v>
      </c>
      <c r="P209" s="106" t="str">
        <f t="shared" ref="P209:P272" si="75">M209&amp;"_"&amp;N209</f>
        <v>9_a</v>
      </c>
      <c r="Q209" s="107">
        <v>4509</v>
      </c>
      <c r="R209" s="107"/>
      <c r="S209" s="106">
        <v>9</v>
      </c>
      <c r="T209" s="106" t="s">
        <v>719</v>
      </c>
      <c r="U209" s="106" t="str">
        <f t="shared" ref="U209:U272" si="76">T209</f>
        <v>a</v>
      </c>
      <c r="V209" s="106" t="str">
        <f t="shared" ref="V209:V272" si="77">S209&amp;"_"&amp;T209</f>
        <v>9_a</v>
      </c>
      <c r="W209" s="107">
        <v>4560</v>
      </c>
      <c r="X209" s="107"/>
      <c r="Y209" s="106">
        <v>9</v>
      </c>
      <c r="Z209" s="106" t="s">
        <v>719</v>
      </c>
      <c r="AA209" s="106" t="str">
        <f t="shared" ref="AA209:AA272" si="78">Z209</f>
        <v>a</v>
      </c>
      <c r="AB209" s="106" t="str">
        <f t="shared" ref="AB209:AB272" si="79">Y209&amp;"_"&amp;Z209</f>
        <v>9_a</v>
      </c>
      <c r="AC209" s="107">
        <v>4651</v>
      </c>
      <c r="AD209" s="49"/>
      <c r="AE209" s="106">
        <v>9</v>
      </c>
      <c r="AF209" s="106" t="s">
        <v>719</v>
      </c>
      <c r="AG209" s="172" t="str">
        <f t="shared" ref="AG209:AG272" si="80">AF209</f>
        <v>a</v>
      </c>
      <c r="AH209" s="106" t="str">
        <f t="shared" ref="AH209:AH272" si="81">AE209&amp;"_"&amp;AF209</f>
        <v>9_a</v>
      </c>
      <c r="AI209" s="107">
        <v>4977</v>
      </c>
      <c r="AJ209" s="49"/>
      <c r="AK209" s="106">
        <v>9</v>
      </c>
      <c r="AL209" s="106" t="s">
        <v>719</v>
      </c>
      <c r="AM209" s="172" t="str">
        <f t="shared" ref="AM209:AM272" si="82">AL209</f>
        <v>a</v>
      </c>
      <c r="AN209" s="106" t="str">
        <f t="shared" ref="AN209:AN272" si="83">AK209&amp;"_"&amp;AL209</f>
        <v>9_a</v>
      </c>
      <c r="AO209" s="107">
        <v>5176</v>
      </c>
      <c r="AP209" s="49"/>
      <c r="AQ209" s="106">
        <v>9</v>
      </c>
      <c r="AR209" s="106" t="s">
        <v>719</v>
      </c>
      <c r="AS209" s="172" t="str">
        <f t="shared" ref="AS209:AS272" si="84">AR209</f>
        <v>a</v>
      </c>
      <c r="AT209" s="106" t="str">
        <f t="shared" ref="AT209:AT272" si="85">AQ209&amp;"_"&amp;AR209</f>
        <v>9_a</v>
      </c>
      <c r="AU209" s="107">
        <v>5383</v>
      </c>
      <c r="AV209" s="49"/>
      <c r="AW209" s="106">
        <v>9</v>
      </c>
      <c r="AX209" s="106">
        <v>8</v>
      </c>
      <c r="AY209" s="172">
        <f t="shared" si="63"/>
        <v>8</v>
      </c>
      <c r="AZ209" s="106" t="str">
        <f t="shared" si="64"/>
        <v>9_8</v>
      </c>
      <c r="BA209" s="107">
        <v>4420</v>
      </c>
      <c r="BB209" s="49"/>
      <c r="BC209" s="106">
        <v>9</v>
      </c>
      <c r="BD209" s="106">
        <v>8</v>
      </c>
      <c r="BE209" s="106">
        <f t="shared" si="67"/>
        <v>8</v>
      </c>
      <c r="BF209" s="106" t="str">
        <f t="shared" si="65"/>
        <v>9_8</v>
      </c>
      <c r="BG209" s="64">
        <f t="shared" si="69"/>
        <v>4420</v>
      </c>
      <c r="BH209" s="132">
        <f t="shared" si="66"/>
        <v>4420</v>
      </c>
      <c r="BI209" s="42">
        <f t="shared" si="68"/>
        <v>28.333333333333332</v>
      </c>
      <c r="BJ209" s="42"/>
      <c r="BK209" s="42"/>
      <c r="BL209" s="42"/>
      <c r="BM209" s="42"/>
      <c r="BN209" s="42"/>
      <c r="BO209" s="5"/>
      <c r="BP209" s="5"/>
      <c r="BQ209" s="5"/>
      <c r="BR209" s="5"/>
      <c r="BS209" s="5"/>
      <c r="BT209" s="5"/>
      <c r="BU209" s="6"/>
    </row>
    <row r="210" spans="1:73" x14ac:dyDescent="0.25">
      <c r="A210" s="106">
        <v>9</v>
      </c>
      <c r="B210" s="106" t="s">
        <v>720</v>
      </c>
      <c r="C210" s="106" t="str">
        <f t="shared" si="70"/>
        <v>b</v>
      </c>
      <c r="D210" s="106" t="str">
        <f t="shared" si="71"/>
        <v>9_b</v>
      </c>
      <c r="E210" s="107">
        <v>4413</v>
      </c>
      <c r="F210" s="106"/>
      <c r="G210" s="106">
        <v>9</v>
      </c>
      <c r="H210" s="106" t="s">
        <v>720</v>
      </c>
      <c r="I210" s="106" t="str">
        <f t="shared" si="72"/>
        <v>b</v>
      </c>
      <c r="J210" s="106" t="str">
        <f t="shared" si="73"/>
        <v>9_b</v>
      </c>
      <c r="K210" s="107">
        <v>4556</v>
      </c>
      <c r="L210" s="5"/>
      <c r="M210" s="106">
        <v>9</v>
      </c>
      <c r="N210" s="106" t="s">
        <v>720</v>
      </c>
      <c r="O210" s="106" t="str">
        <f t="shared" si="74"/>
        <v>b</v>
      </c>
      <c r="P210" s="106" t="str">
        <f t="shared" si="75"/>
        <v>9_b</v>
      </c>
      <c r="Q210" s="107">
        <v>4670</v>
      </c>
      <c r="R210" s="107"/>
      <c r="S210" s="106">
        <v>9</v>
      </c>
      <c r="T210" s="106" t="s">
        <v>720</v>
      </c>
      <c r="U210" s="106" t="str">
        <f t="shared" si="76"/>
        <v>b</v>
      </c>
      <c r="V210" s="106" t="str">
        <f t="shared" si="77"/>
        <v>9_b</v>
      </c>
      <c r="W210" s="107">
        <v>4723</v>
      </c>
      <c r="X210" s="107"/>
      <c r="Y210" s="106">
        <v>9</v>
      </c>
      <c r="Z210" s="106" t="s">
        <v>720</v>
      </c>
      <c r="AA210" s="106" t="str">
        <f t="shared" si="78"/>
        <v>b</v>
      </c>
      <c r="AB210" s="106" t="str">
        <f t="shared" si="79"/>
        <v>9_b</v>
      </c>
      <c r="AC210" s="107">
        <v>4817</v>
      </c>
      <c r="AD210" s="49"/>
      <c r="AE210" s="106">
        <v>9</v>
      </c>
      <c r="AF210" s="106" t="s">
        <v>720</v>
      </c>
      <c r="AG210" s="172" t="str">
        <f t="shared" si="80"/>
        <v>b</v>
      </c>
      <c r="AH210" s="106" t="str">
        <f t="shared" si="81"/>
        <v>9_b</v>
      </c>
      <c r="AI210" s="107">
        <v>5154</v>
      </c>
      <c r="AJ210" s="49"/>
      <c r="AK210" s="106">
        <v>9</v>
      </c>
      <c r="AL210" s="106" t="s">
        <v>720</v>
      </c>
      <c r="AM210" s="172" t="str">
        <f t="shared" si="82"/>
        <v>b</v>
      </c>
      <c r="AN210" s="106" t="str">
        <f t="shared" si="83"/>
        <v>9_b</v>
      </c>
      <c r="AO210" s="107">
        <v>5360</v>
      </c>
      <c r="AP210" s="49"/>
      <c r="AQ210" s="106">
        <v>9</v>
      </c>
      <c r="AR210" s="106" t="s">
        <v>720</v>
      </c>
      <c r="AS210" s="172" t="str">
        <f t="shared" si="84"/>
        <v>b</v>
      </c>
      <c r="AT210" s="106" t="str">
        <f t="shared" si="85"/>
        <v>9_b</v>
      </c>
      <c r="AU210" s="107">
        <v>5574</v>
      </c>
      <c r="AV210" s="49"/>
      <c r="AW210" s="106">
        <v>9</v>
      </c>
      <c r="AX210" s="106">
        <v>9</v>
      </c>
      <c r="AY210" s="172">
        <f t="shared" si="63"/>
        <v>9</v>
      </c>
      <c r="AZ210" s="106" t="str">
        <f t="shared" si="64"/>
        <v>9_9</v>
      </c>
      <c r="BA210" s="107">
        <v>4573</v>
      </c>
      <c r="BB210" s="49"/>
      <c r="BC210" s="106">
        <v>9</v>
      </c>
      <c r="BD210" s="106">
        <v>9</v>
      </c>
      <c r="BE210" s="106">
        <f t="shared" si="67"/>
        <v>9</v>
      </c>
      <c r="BF210" s="106" t="str">
        <f t="shared" si="65"/>
        <v>9_9</v>
      </c>
      <c r="BG210" s="64">
        <f t="shared" si="69"/>
        <v>4573</v>
      </c>
      <c r="BH210" s="132">
        <f t="shared" si="66"/>
        <v>4573</v>
      </c>
      <c r="BI210" s="42">
        <f t="shared" si="68"/>
        <v>29.314102564102566</v>
      </c>
      <c r="BJ210" s="42"/>
      <c r="BK210" s="42"/>
      <c r="BL210" s="42"/>
      <c r="BM210" s="42"/>
      <c r="BN210" s="42"/>
      <c r="BO210" s="5"/>
      <c r="BP210" s="5"/>
      <c r="BQ210" s="5"/>
      <c r="BR210" s="5"/>
      <c r="BS210" s="5"/>
      <c r="BT210" s="5"/>
      <c r="BU210" s="6"/>
    </row>
    <row r="211" spans="1:73" x14ac:dyDescent="0.25">
      <c r="A211" s="106">
        <v>9</v>
      </c>
      <c r="B211" s="106" t="s">
        <v>721</v>
      </c>
      <c r="C211" s="106" t="str">
        <f t="shared" si="70"/>
        <v>c</v>
      </c>
      <c r="D211" s="106" t="str">
        <f t="shared" si="71"/>
        <v>9_c</v>
      </c>
      <c r="E211" s="107">
        <v>4564</v>
      </c>
      <c r="F211" s="106"/>
      <c r="G211" s="106">
        <v>9</v>
      </c>
      <c r="H211" s="106" t="s">
        <v>721</v>
      </c>
      <c r="I211" s="106" t="str">
        <f t="shared" si="72"/>
        <v>c</v>
      </c>
      <c r="J211" s="106" t="str">
        <f t="shared" si="73"/>
        <v>9_c</v>
      </c>
      <c r="K211" s="107">
        <v>4712</v>
      </c>
      <c r="L211" s="5"/>
      <c r="M211" s="106">
        <v>9</v>
      </c>
      <c r="N211" s="106" t="s">
        <v>721</v>
      </c>
      <c r="O211" s="106" t="str">
        <f t="shared" si="74"/>
        <v>c</v>
      </c>
      <c r="P211" s="106" t="str">
        <f t="shared" si="75"/>
        <v>9_c</v>
      </c>
      <c r="Q211" s="107">
        <v>4830</v>
      </c>
      <c r="R211" s="107"/>
      <c r="S211" s="106">
        <v>9</v>
      </c>
      <c r="T211" s="106" t="s">
        <v>721</v>
      </c>
      <c r="U211" s="106" t="str">
        <f t="shared" si="76"/>
        <v>c</v>
      </c>
      <c r="V211" s="106" t="str">
        <f t="shared" si="77"/>
        <v>9_c</v>
      </c>
      <c r="W211" s="107">
        <v>4885</v>
      </c>
      <c r="X211" s="107"/>
      <c r="Y211" s="106">
        <v>9</v>
      </c>
      <c r="Z211" s="106" t="s">
        <v>721</v>
      </c>
      <c r="AA211" s="106" t="str">
        <f t="shared" si="78"/>
        <v>c</v>
      </c>
      <c r="AB211" s="106" t="str">
        <f t="shared" si="79"/>
        <v>9_c</v>
      </c>
      <c r="AC211" s="107">
        <v>4983</v>
      </c>
      <c r="AD211" s="49"/>
      <c r="AE211" s="106">
        <v>9</v>
      </c>
      <c r="AF211" s="106" t="s">
        <v>721</v>
      </c>
      <c r="AG211" s="172" t="str">
        <f t="shared" si="80"/>
        <v>c</v>
      </c>
      <c r="AH211" s="106" t="str">
        <f t="shared" si="81"/>
        <v>9_c</v>
      </c>
      <c r="AI211" s="107">
        <v>5332</v>
      </c>
      <c r="AJ211" s="49"/>
      <c r="AK211" s="106">
        <v>9</v>
      </c>
      <c r="AL211" s="106" t="s">
        <v>721</v>
      </c>
      <c r="AM211" s="172" t="str">
        <f t="shared" si="82"/>
        <v>c</v>
      </c>
      <c r="AN211" s="106" t="str">
        <f t="shared" si="83"/>
        <v>9_c</v>
      </c>
      <c r="AO211" s="107">
        <v>5545</v>
      </c>
      <c r="AP211" s="49"/>
      <c r="AQ211" s="106">
        <v>9</v>
      </c>
      <c r="AR211" s="106" t="s">
        <v>721</v>
      </c>
      <c r="AS211" s="172" t="str">
        <f t="shared" si="84"/>
        <v>c</v>
      </c>
      <c r="AT211" s="106" t="str">
        <f t="shared" si="85"/>
        <v>9_c</v>
      </c>
      <c r="AU211" s="107">
        <v>5767</v>
      </c>
      <c r="AV211" s="49"/>
      <c r="AW211" s="106">
        <v>9</v>
      </c>
      <c r="AX211" s="106">
        <v>10</v>
      </c>
      <c r="AY211" s="172">
        <f t="shared" si="63"/>
        <v>10</v>
      </c>
      <c r="AZ211" s="106" t="str">
        <f t="shared" si="64"/>
        <v>9_10</v>
      </c>
      <c r="BA211" s="107">
        <v>4729</v>
      </c>
      <c r="BB211" s="49"/>
      <c r="BC211" s="106">
        <v>9</v>
      </c>
      <c r="BD211" s="106">
        <v>10</v>
      </c>
      <c r="BE211" s="106">
        <f t="shared" si="67"/>
        <v>10</v>
      </c>
      <c r="BF211" s="106" t="str">
        <f t="shared" si="65"/>
        <v>9_10</v>
      </c>
      <c r="BG211" s="64">
        <f t="shared" si="69"/>
        <v>4729</v>
      </c>
      <c r="BH211" s="132">
        <f t="shared" si="66"/>
        <v>4729</v>
      </c>
      <c r="BI211" s="42">
        <f t="shared" si="68"/>
        <v>30.314102564102566</v>
      </c>
      <c r="BJ211" s="42"/>
      <c r="BK211" s="42"/>
      <c r="BL211" s="42"/>
      <c r="BM211" s="42"/>
      <c r="BN211" s="42"/>
      <c r="BO211" s="5"/>
      <c r="BP211" s="5"/>
      <c r="BQ211" s="5"/>
      <c r="BR211" s="5"/>
      <c r="BS211" s="5"/>
      <c r="BT211" s="5"/>
      <c r="BU211" s="6"/>
    </row>
    <row r="212" spans="1:73" x14ac:dyDescent="0.25">
      <c r="A212" s="106">
        <v>9</v>
      </c>
      <c r="B212" s="106" t="s">
        <v>722</v>
      </c>
      <c r="C212" s="106" t="str">
        <f t="shared" si="70"/>
        <v>d</v>
      </c>
      <c r="D212" s="106" t="str">
        <f t="shared" si="71"/>
        <v>9_d</v>
      </c>
      <c r="E212" s="107">
        <v>4727</v>
      </c>
      <c r="F212" s="106"/>
      <c r="G212" s="106">
        <v>9</v>
      </c>
      <c r="H212" s="106" t="s">
        <v>722</v>
      </c>
      <c r="I212" s="106" t="str">
        <f t="shared" si="72"/>
        <v>d</v>
      </c>
      <c r="J212" s="106" t="str">
        <f t="shared" si="73"/>
        <v>9_d</v>
      </c>
      <c r="K212" s="107">
        <v>4881</v>
      </c>
      <c r="L212" s="5"/>
      <c r="M212" s="106">
        <v>9</v>
      </c>
      <c r="N212" s="106" t="s">
        <v>722</v>
      </c>
      <c r="O212" s="106" t="str">
        <f t="shared" si="74"/>
        <v>d</v>
      </c>
      <c r="P212" s="106" t="str">
        <f t="shared" si="75"/>
        <v>9_d</v>
      </c>
      <c r="Q212" s="107">
        <v>5003</v>
      </c>
      <c r="R212" s="107"/>
      <c r="S212" s="106">
        <v>9</v>
      </c>
      <c r="T212" s="106" t="s">
        <v>722</v>
      </c>
      <c r="U212" s="106" t="str">
        <f t="shared" si="76"/>
        <v>d</v>
      </c>
      <c r="V212" s="106" t="str">
        <f t="shared" si="77"/>
        <v>9_d</v>
      </c>
      <c r="W212" s="107">
        <v>5060</v>
      </c>
      <c r="X212" s="107"/>
      <c r="Y212" s="106">
        <v>9</v>
      </c>
      <c r="Z212" s="106" t="s">
        <v>722</v>
      </c>
      <c r="AA212" s="106" t="str">
        <f t="shared" si="78"/>
        <v>d</v>
      </c>
      <c r="AB212" s="106" t="str">
        <f t="shared" si="79"/>
        <v>9_d</v>
      </c>
      <c r="AC212" s="107">
        <v>5161</v>
      </c>
      <c r="AD212" s="49"/>
      <c r="AE212" s="106">
        <v>9</v>
      </c>
      <c r="AF212" s="106" t="s">
        <v>722</v>
      </c>
      <c r="AG212" s="172" t="str">
        <f t="shared" si="80"/>
        <v>d</v>
      </c>
      <c r="AH212" s="106" t="str">
        <f t="shared" si="81"/>
        <v>9_d</v>
      </c>
      <c r="AI212" s="107">
        <v>5522</v>
      </c>
      <c r="AJ212" s="49"/>
      <c r="AK212" s="106">
        <v>9</v>
      </c>
      <c r="AL212" s="106" t="s">
        <v>722</v>
      </c>
      <c r="AM212" s="172" t="str">
        <f t="shared" si="82"/>
        <v>d</v>
      </c>
      <c r="AN212" s="106" t="str">
        <f t="shared" si="83"/>
        <v>9_d</v>
      </c>
      <c r="AO212" s="107">
        <v>5743</v>
      </c>
      <c r="AP212" s="49"/>
      <c r="AQ212" s="106">
        <v>9</v>
      </c>
      <c r="AR212" s="106" t="s">
        <v>722</v>
      </c>
      <c r="AS212" s="172" t="str">
        <f t="shared" si="84"/>
        <v>d</v>
      </c>
      <c r="AT212" s="106" t="str">
        <f t="shared" si="85"/>
        <v>9_d</v>
      </c>
      <c r="AU212" s="107">
        <v>5973</v>
      </c>
      <c r="AV212" s="49"/>
      <c r="AW212" s="106">
        <v>9</v>
      </c>
      <c r="AX212" s="106">
        <v>11</v>
      </c>
      <c r="AY212" s="172">
        <f t="shared" si="63"/>
        <v>11</v>
      </c>
      <c r="AZ212" s="106" t="str">
        <f t="shared" si="64"/>
        <v>9_11</v>
      </c>
      <c r="BA212" s="107">
        <v>4883</v>
      </c>
      <c r="BB212" s="49"/>
      <c r="BC212" s="106">
        <v>9</v>
      </c>
      <c r="BD212" s="106">
        <v>11</v>
      </c>
      <c r="BE212" s="106">
        <f t="shared" si="67"/>
        <v>11</v>
      </c>
      <c r="BF212" s="106" t="str">
        <f t="shared" si="65"/>
        <v>9_11</v>
      </c>
      <c r="BG212" s="64">
        <f t="shared" si="69"/>
        <v>4883</v>
      </c>
      <c r="BH212" s="132">
        <f t="shared" si="66"/>
        <v>4883</v>
      </c>
      <c r="BI212" s="42">
        <f t="shared" si="68"/>
        <v>31.301282051282051</v>
      </c>
      <c r="BJ212" s="42"/>
      <c r="BK212" s="42"/>
      <c r="BL212" s="42"/>
      <c r="BM212" s="42"/>
      <c r="BN212" s="42"/>
      <c r="BO212" s="5"/>
      <c r="BP212" s="5"/>
      <c r="BQ212" s="5"/>
      <c r="BR212" s="5"/>
      <c r="BS212" s="5"/>
      <c r="BT212" s="5"/>
      <c r="BU212" s="6"/>
    </row>
    <row r="213" spans="1:73" x14ac:dyDescent="0.25">
      <c r="A213" s="106">
        <v>9</v>
      </c>
      <c r="B213" s="106" t="s">
        <v>723</v>
      </c>
      <c r="C213" s="106" t="str">
        <f t="shared" si="70"/>
        <v>e</v>
      </c>
      <c r="D213" s="106" t="str">
        <f t="shared" si="71"/>
        <v>9_e</v>
      </c>
      <c r="E213" s="107">
        <v>4889</v>
      </c>
      <c r="F213" s="106"/>
      <c r="G213" s="106">
        <v>9</v>
      </c>
      <c r="H213" s="106" t="s">
        <v>723</v>
      </c>
      <c r="I213" s="106" t="str">
        <f t="shared" si="72"/>
        <v>e</v>
      </c>
      <c r="J213" s="106" t="str">
        <f t="shared" si="73"/>
        <v>9_e</v>
      </c>
      <c r="K213" s="106">
        <v>5048</v>
      </c>
      <c r="L213" s="5"/>
      <c r="M213" s="106">
        <v>9</v>
      </c>
      <c r="N213" s="106" t="s">
        <v>723</v>
      </c>
      <c r="O213" s="106" t="str">
        <f t="shared" si="74"/>
        <v>e</v>
      </c>
      <c r="P213" s="106" t="str">
        <f t="shared" si="75"/>
        <v>9_e</v>
      </c>
      <c r="Q213" s="106">
        <v>5174</v>
      </c>
      <c r="R213" s="106"/>
      <c r="S213" s="106">
        <v>9</v>
      </c>
      <c r="T213" s="106" t="s">
        <v>723</v>
      </c>
      <c r="U213" s="106" t="str">
        <f t="shared" si="76"/>
        <v>e</v>
      </c>
      <c r="V213" s="106" t="str">
        <f t="shared" si="77"/>
        <v>9_e</v>
      </c>
      <c r="W213" s="107">
        <v>5232</v>
      </c>
      <c r="X213" s="107"/>
      <c r="Y213" s="106">
        <v>9</v>
      </c>
      <c r="Z213" s="106" t="s">
        <v>723</v>
      </c>
      <c r="AA213" s="106" t="str">
        <f t="shared" si="78"/>
        <v>e</v>
      </c>
      <c r="AB213" s="106" t="str">
        <f t="shared" si="79"/>
        <v>9_e</v>
      </c>
      <c r="AC213" s="107">
        <v>5337</v>
      </c>
      <c r="AD213" s="49"/>
      <c r="AE213" s="106">
        <v>9</v>
      </c>
      <c r="AF213" s="106" t="s">
        <v>723</v>
      </c>
      <c r="AG213" s="172" t="str">
        <f t="shared" si="80"/>
        <v>e</v>
      </c>
      <c r="AH213" s="106" t="str">
        <f t="shared" si="81"/>
        <v>9_e</v>
      </c>
      <c r="AI213" s="107">
        <v>5711</v>
      </c>
      <c r="AJ213" s="49"/>
      <c r="AK213" s="106">
        <v>9</v>
      </c>
      <c r="AL213" s="106" t="s">
        <v>723</v>
      </c>
      <c r="AM213" s="172" t="str">
        <f t="shared" si="82"/>
        <v>e</v>
      </c>
      <c r="AN213" s="106" t="str">
        <f t="shared" si="83"/>
        <v>9_e</v>
      </c>
      <c r="AO213" s="107">
        <v>5939</v>
      </c>
      <c r="AP213" s="49"/>
      <c r="AQ213" s="106">
        <v>9</v>
      </c>
      <c r="AR213" s="106" t="s">
        <v>723</v>
      </c>
      <c r="AS213" s="172" t="str">
        <f t="shared" si="84"/>
        <v>e</v>
      </c>
      <c r="AT213" s="106" t="str">
        <f t="shared" si="85"/>
        <v>9_e</v>
      </c>
      <c r="AU213" s="107">
        <v>6177</v>
      </c>
      <c r="AV213" s="49"/>
      <c r="AW213" s="106">
        <v>9</v>
      </c>
      <c r="AX213" s="106">
        <v>12</v>
      </c>
      <c r="AY213" s="172">
        <f t="shared" si="63"/>
        <v>12</v>
      </c>
      <c r="AZ213" s="106" t="str">
        <f t="shared" si="64"/>
        <v>9_12</v>
      </c>
      <c r="BA213" s="107">
        <v>5040</v>
      </c>
      <c r="BB213" s="47"/>
      <c r="BC213" s="106">
        <v>9</v>
      </c>
      <c r="BD213" s="106">
        <v>12</v>
      </c>
      <c r="BE213" s="106">
        <f t="shared" si="67"/>
        <v>12</v>
      </c>
      <c r="BF213" s="106" t="str">
        <f t="shared" si="65"/>
        <v>9_12</v>
      </c>
      <c r="BG213" s="64">
        <f t="shared" si="69"/>
        <v>5040</v>
      </c>
      <c r="BH213" s="619">
        <f t="shared" si="66"/>
        <v>5040</v>
      </c>
      <c r="BI213" s="620">
        <f t="shared" si="68"/>
        <v>32.307692307692307</v>
      </c>
      <c r="BJ213" s="620"/>
      <c r="BK213" s="42"/>
      <c r="BL213" s="42"/>
      <c r="BM213" s="42"/>
      <c r="BN213" s="42"/>
      <c r="BO213" s="5"/>
      <c r="BP213" s="5"/>
      <c r="BQ213" s="5"/>
      <c r="BR213" s="5"/>
      <c r="BS213" s="5"/>
      <c r="BT213" s="5"/>
      <c r="BU213" s="6"/>
    </row>
    <row r="214" spans="1:73" x14ac:dyDescent="0.25">
      <c r="A214" s="106">
        <v>10</v>
      </c>
      <c r="B214" s="106" t="s">
        <v>715</v>
      </c>
      <c r="C214" s="106" t="str">
        <f t="shared" si="70"/>
        <v>Start</v>
      </c>
      <c r="D214" s="106" t="str">
        <f t="shared" si="71"/>
        <v>10_Start</v>
      </c>
      <c r="E214" s="107">
        <v>3043</v>
      </c>
      <c r="F214" s="106"/>
      <c r="G214" s="106">
        <v>10</v>
      </c>
      <c r="H214" s="106" t="s">
        <v>715</v>
      </c>
      <c r="I214" s="106" t="str">
        <f t="shared" si="72"/>
        <v>Start</v>
      </c>
      <c r="J214" s="106" t="str">
        <f t="shared" si="73"/>
        <v>10_Start</v>
      </c>
      <c r="K214" s="107">
        <v>3142</v>
      </c>
      <c r="L214" s="5"/>
      <c r="M214" s="106">
        <v>10</v>
      </c>
      <c r="N214" s="106" t="s">
        <v>715</v>
      </c>
      <c r="O214" s="106" t="str">
        <f t="shared" si="74"/>
        <v>Start</v>
      </c>
      <c r="P214" s="106" t="str">
        <f t="shared" si="75"/>
        <v>10_Start</v>
      </c>
      <c r="Q214" s="107">
        <v>3221</v>
      </c>
      <c r="R214" s="107"/>
      <c r="S214" s="106">
        <v>10</v>
      </c>
      <c r="T214" s="106" t="s">
        <v>715</v>
      </c>
      <c r="U214" s="106" t="str">
        <f t="shared" si="76"/>
        <v>Start</v>
      </c>
      <c r="V214" s="106" t="str">
        <f t="shared" si="77"/>
        <v>10_Start</v>
      </c>
      <c r="W214" s="107">
        <v>3221</v>
      </c>
      <c r="X214" s="107"/>
      <c r="Y214" s="106">
        <v>10</v>
      </c>
      <c r="Z214" s="106" t="s">
        <v>715</v>
      </c>
      <c r="AA214" s="106" t="str">
        <f t="shared" si="78"/>
        <v>Start</v>
      </c>
      <c r="AB214" s="106" t="str">
        <f t="shared" si="79"/>
        <v>10_Start</v>
      </c>
      <c r="AC214" s="107">
        <v>3285</v>
      </c>
      <c r="AD214" s="49"/>
      <c r="AE214" s="106">
        <v>10</v>
      </c>
      <c r="AF214" s="106" t="s">
        <v>715</v>
      </c>
      <c r="AG214" s="172" t="str">
        <f t="shared" si="80"/>
        <v>Start</v>
      </c>
      <c r="AH214" s="106" t="str">
        <f t="shared" si="81"/>
        <v>10_Start</v>
      </c>
      <c r="AI214" s="107">
        <v>3515</v>
      </c>
      <c r="AJ214" s="49"/>
      <c r="AK214" s="106">
        <v>10</v>
      </c>
      <c r="AL214" s="106" t="s">
        <v>715</v>
      </c>
      <c r="AM214" s="172" t="str">
        <f t="shared" si="82"/>
        <v>Start</v>
      </c>
      <c r="AN214" s="106" t="str">
        <f t="shared" si="83"/>
        <v>10_Start</v>
      </c>
      <c r="AO214" s="107">
        <v>3656</v>
      </c>
      <c r="AP214" s="49"/>
      <c r="AQ214" s="106">
        <v>10</v>
      </c>
      <c r="AR214" s="106" t="s">
        <v>715</v>
      </c>
      <c r="AS214" s="172" t="str">
        <f t="shared" si="84"/>
        <v>Start</v>
      </c>
      <c r="AT214" s="106" t="str">
        <f t="shared" si="85"/>
        <v>10_Start</v>
      </c>
      <c r="AU214" s="107">
        <v>3802</v>
      </c>
      <c r="AV214" s="49"/>
      <c r="AW214" s="106">
        <v>9</v>
      </c>
      <c r="AX214" s="106">
        <v>13</v>
      </c>
      <c r="AY214" s="172">
        <f t="shared" si="63"/>
        <v>13</v>
      </c>
      <c r="AZ214" s="106" t="str">
        <f t="shared" si="64"/>
        <v>9_13</v>
      </c>
      <c r="BA214" s="107">
        <v>5202</v>
      </c>
      <c r="BB214" s="47"/>
      <c r="BC214" s="106">
        <v>9</v>
      </c>
      <c r="BD214" s="106">
        <v>13</v>
      </c>
      <c r="BE214" s="106">
        <f t="shared" si="67"/>
        <v>13</v>
      </c>
      <c r="BF214" s="106" t="str">
        <f t="shared" si="65"/>
        <v>9_13</v>
      </c>
      <c r="BG214" s="64">
        <f t="shared" si="69"/>
        <v>5202</v>
      </c>
      <c r="BH214" s="619">
        <f t="shared" si="66"/>
        <v>5202</v>
      </c>
      <c r="BI214" s="620">
        <f t="shared" si="68"/>
        <v>33.346153846153847</v>
      </c>
      <c r="BJ214" s="620"/>
      <c r="BK214" s="42"/>
      <c r="BL214" s="42"/>
      <c r="BM214" s="42"/>
      <c r="BN214" s="42"/>
      <c r="BO214" s="5"/>
      <c r="BP214" s="5"/>
      <c r="BQ214" s="5"/>
      <c r="BR214" s="5"/>
      <c r="BS214" s="5"/>
      <c r="BT214" s="5"/>
      <c r="BU214" s="6"/>
    </row>
    <row r="215" spans="1:73" x14ac:dyDescent="0.25">
      <c r="A215" s="106">
        <v>10</v>
      </c>
      <c r="B215" s="106">
        <v>0</v>
      </c>
      <c r="C215" s="106">
        <f t="shared" si="70"/>
        <v>0</v>
      </c>
      <c r="D215" s="106" t="str">
        <f t="shared" si="71"/>
        <v>10_0</v>
      </c>
      <c r="E215" s="107">
        <v>3096</v>
      </c>
      <c r="F215" s="106"/>
      <c r="G215" s="106">
        <v>10</v>
      </c>
      <c r="H215" s="106">
        <v>0</v>
      </c>
      <c r="I215" s="106">
        <f t="shared" si="72"/>
        <v>0</v>
      </c>
      <c r="J215" s="106" t="str">
        <f t="shared" si="73"/>
        <v>10_0</v>
      </c>
      <c r="K215" s="107">
        <v>3197</v>
      </c>
      <c r="L215" s="5"/>
      <c r="M215" s="106">
        <v>10</v>
      </c>
      <c r="N215" s="106">
        <v>0</v>
      </c>
      <c r="O215" s="106">
        <f t="shared" si="74"/>
        <v>0</v>
      </c>
      <c r="P215" s="106" t="str">
        <f t="shared" si="75"/>
        <v>10_0</v>
      </c>
      <c r="Q215" s="107">
        <v>3277</v>
      </c>
      <c r="R215" s="107"/>
      <c r="S215" s="106">
        <v>10</v>
      </c>
      <c r="T215" s="106">
        <v>0</v>
      </c>
      <c r="U215" s="106">
        <f t="shared" si="76"/>
        <v>0</v>
      </c>
      <c r="V215" s="106" t="str">
        <f t="shared" si="77"/>
        <v>10_0</v>
      </c>
      <c r="W215" s="107">
        <v>3277</v>
      </c>
      <c r="X215" s="107"/>
      <c r="Y215" s="106">
        <v>10</v>
      </c>
      <c r="Z215" s="106">
        <v>0</v>
      </c>
      <c r="AA215" s="106">
        <f t="shared" si="78"/>
        <v>0</v>
      </c>
      <c r="AB215" s="106" t="str">
        <f t="shared" si="79"/>
        <v>10_0</v>
      </c>
      <c r="AC215" s="107">
        <v>3343</v>
      </c>
      <c r="AD215" s="49"/>
      <c r="AE215" s="106">
        <v>10</v>
      </c>
      <c r="AF215" s="106">
        <v>0</v>
      </c>
      <c r="AG215" s="172">
        <f t="shared" si="80"/>
        <v>0</v>
      </c>
      <c r="AH215" s="106" t="str">
        <f t="shared" si="81"/>
        <v>10_0</v>
      </c>
      <c r="AI215" s="107">
        <v>3577</v>
      </c>
      <c r="AJ215" s="49"/>
      <c r="AK215" s="106">
        <v>10</v>
      </c>
      <c r="AL215" s="106">
        <v>0</v>
      </c>
      <c r="AM215" s="172">
        <f t="shared" si="82"/>
        <v>0</v>
      </c>
      <c r="AN215" s="106" t="str">
        <f t="shared" si="83"/>
        <v>10_0</v>
      </c>
      <c r="AO215" s="107">
        <v>3720</v>
      </c>
      <c r="AP215" s="49"/>
      <c r="AQ215" s="106">
        <v>10</v>
      </c>
      <c r="AR215" s="106">
        <v>0</v>
      </c>
      <c r="AS215" s="172">
        <f t="shared" si="84"/>
        <v>0</v>
      </c>
      <c r="AT215" s="106" t="str">
        <f t="shared" si="85"/>
        <v>10_0</v>
      </c>
      <c r="AU215" s="107">
        <v>3869</v>
      </c>
      <c r="AV215" s="49"/>
      <c r="AW215" s="106">
        <v>9</v>
      </c>
      <c r="AX215" s="106">
        <v>14</v>
      </c>
      <c r="AY215" s="172">
        <f t="shared" si="63"/>
        <v>14</v>
      </c>
      <c r="AZ215" s="106" t="str">
        <f t="shared" si="64"/>
        <v>9_14</v>
      </c>
      <c r="BA215" s="107">
        <v>5383</v>
      </c>
      <c r="BB215" s="47"/>
      <c r="BC215" s="106">
        <v>9</v>
      </c>
      <c r="BD215" s="106">
        <v>14</v>
      </c>
      <c r="BE215" s="106">
        <f t="shared" si="67"/>
        <v>14</v>
      </c>
      <c r="BF215" s="106" t="str">
        <f t="shared" si="65"/>
        <v>9_14</v>
      </c>
      <c r="BG215" s="64">
        <f t="shared" si="69"/>
        <v>5383</v>
      </c>
      <c r="BH215" s="619">
        <f t="shared" si="66"/>
        <v>5383</v>
      </c>
      <c r="BI215" s="620">
        <f t="shared" si="68"/>
        <v>34.506410256410255</v>
      </c>
      <c r="BJ215" s="620"/>
      <c r="BK215" s="42"/>
      <c r="BL215" s="42"/>
      <c r="BM215" s="42"/>
      <c r="BN215" s="42"/>
      <c r="BO215" s="5"/>
      <c r="BP215" s="5"/>
      <c r="BQ215" s="5"/>
      <c r="BR215" s="5"/>
      <c r="BS215" s="5"/>
      <c r="BT215" s="5"/>
      <c r="BU215" s="6"/>
    </row>
    <row r="216" spans="1:73" x14ac:dyDescent="0.25">
      <c r="A216" s="106">
        <v>10</v>
      </c>
      <c r="B216" s="106">
        <v>1</v>
      </c>
      <c r="C216" s="106">
        <f t="shared" si="70"/>
        <v>1</v>
      </c>
      <c r="D216" s="106" t="str">
        <f t="shared" si="71"/>
        <v>10_1</v>
      </c>
      <c r="E216" s="107">
        <v>3176</v>
      </c>
      <c r="F216" s="106"/>
      <c r="G216" s="106">
        <v>10</v>
      </c>
      <c r="H216" s="106">
        <v>1</v>
      </c>
      <c r="I216" s="106">
        <f t="shared" si="72"/>
        <v>1</v>
      </c>
      <c r="J216" s="106" t="str">
        <f t="shared" si="73"/>
        <v>10_1</v>
      </c>
      <c r="K216" s="107">
        <v>3279</v>
      </c>
      <c r="L216" s="5"/>
      <c r="M216" s="106">
        <v>10</v>
      </c>
      <c r="N216" s="106">
        <v>1</v>
      </c>
      <c r="O216" s="106">
        <f t="shared" si="74"/>
        <v>1</v>
      </c>
      <c r="P216" s="106" t="str">
        <f t="shared" si="75"/>
        <v>10_1</v>
      </c>
      <c r="Q216" s="107">
        <v>3361</v>
      </c>
      <c r="R216" s="107"/>
      <c r="S216" s="106">
        <v>10</v>
      </c>
      <c r="T216" s="106">
        <v>1</v>
      </c>
      <c r="U216" s="106">
        <f t="shared" si="76"/>
        <v>1</v>
      </c>
      <c r="V216" s="106" t="str">
        <f t="shared" si="77"/>
        <v>10_1</v>
      </c>
      <c r="W216" s="107">
        <v>3361</v>
      </c>
      <c r="X216" s="107"/>
      <c r="Y216" s="106">
        <v>10</v>
      </c>
      <c r="Z216" s="106">
        <v>1</v>
      </c>
      <c r="AA216" s="106">
        <f t="shared" si="78"/>
        <v>1</v>
      </c>
      <c r="AB216" s="106" t="str">
        <f t="shared" si="79"/>
        <v>10_1</v>
      </c>
      <c r="AC216" s="107">
        <v>3428</v>
      </c>
      <c r="AD216" s="49"/>
      <c r="AE216" s="106">
        <v>10</v>
      </c>
      <c r="AF216" s="106">
        <v>1</v>
      </c>
      <c r="AG216" s="172">
        <f t="shared" si="80"/>
        <v>1</v>
      </c>
      <c r="AH216" s="106" t="str">
        <f t="shared" si="81"/>
        <v>10_1</v>
      </c>
      <c r="AI216" s="107">
        <v>3668</v>
      </c>
      <c r="AJ216" s="49"/>
      <c r="AK216" s="106">
        <v>10</v>
      </c>
      <c r="AL216" s="106">
        <v>1</v>
      </c>
      <c r="AM216" s="172">
        <f t="shared" si="82"/>
        <v>1</v>
      </c>
      <c r="AN216" s="106" t="str">
        <f t="shared" si="83"/>
        <v>10_1</v>
      </c>
      <c r="AO216" s="107">
        <v>3815</v>
      </c>
      <c r="AP216" s="49"/>
      <c r="AQ216" s="106">
        <v>10</v>
      </c>
      <c r="AR216" s="106">
        <v>1</v>
      </c>
      <c r="AS216" s="172">
        <f t="shared" si="84"/>
        <v>1</v>
      </c>
      <c r="AT216" s="106" t="str">
        <f t="shared" si="85"/>
        <v>10_1</v>
      </c>
      <c r="AU216" s="107">
        <v>3968</v>
      </c>
      <c r="AV216" s="49"/>
      <c r="AW216" s="106">
        <v>9</v>
      </c>
      <c r="AX216" s="106">
        <v>15</v>
      </c>
      <c r="AY216" s="172">
        <f t="shared" si="63"/>
        <v>15</v>
      </c>
      <c r="AZ216" s="106" t="str">
        <f t="shared" si="64"/>
        <v>9_15</v>
      </c>
      <c r="BA216" s="107">
        <v>5574</v>
      </c>
      <c r="BB216" s="47"/>
      <c r="BC216" s="106">
        <v>9</v>
      </c>
      <c r="BD216" s="106">
        <v>15</v>
      </c>
      <c r="BE216" s="106">
        <f t="shared" si="67"/>
        <v>15</v>
      </c>
      <c r="BF216" s="106" t="str">
        <f t="shared" si="65"/>
        <v>9_15</v>
      </c>
      <c r="BG216" s="64">
        <f t="shared" si="69"/>
        <v>5574</v>
      </c>
      <c r="BH216" s="619">
        <f t="shared" si="66"/>
        <v>5574</v>
      </c>
      <c r="BI216" s="620">
        <f t="shared" si="68"/>
        <v>35.730769230769234</v>
      </c>
      <c r="BJ216" s="620"/>
      <c r="BK216" s="42"/>
      <c r="BL216" s="42"/>
      <c r="BM216" s="42"/>
      <c r="BN216" s="42"/>
      <c r="BO216" s="5"/>
      <c r="BP216" s="5"/>
      <c r="BQ216" s="5"/>
      <c r="BR216" s="5"/>
      <c r="BS216" s="5"/>
      <c r="BT216" s="5"/>
      <c r="BU216" s="6"/>
    </row>
    <row r="217" spans="1:73" x14ac:dyDescent="0.25">
      <c r="A217" s="106">
        <v>10</v>
      </c>
      <c r="B217" s="106">
        <v>2</v>
      </c>
      <c r="C217" s="106">
        <f t="shared" si="70"/>
        <v>2</v>
      </c>
      <c r="D217" s="106" t="str">
        <f t="shared" si="71"/>
        <v>10_2</v>
      </c>
      <c r="E217" s="107">
        <v>3242</v>
      </c>
      <c r="F217" s="106"/>
      <c r="G217" s="106">
        <v>10</v>
      </c>
      <c r="H217" s="106">
        <v>2</v>
      </c>
      <c r="I217" s="106">
        <f t="shared" si="72"/>
        <v>2</v>
      </c>
      <c r="J217" s="106" t="str">
        <f t="shared" si="73"/>
        <v>10_2</v>
      </c>
      <c r="K217" s="107">
        <v>3347</v>
      </c>
      <c r="L217" s="5"/>
      <c r="M217" s="106">
        <v>10</v>
      </c>
      <c r="N217" s="106">
        <v>2</v>
      </c>
      <c r="O217" s="106">
        <f t="shared" si="74"/>
        <v>2</v>
      </c>
      <c r="P217" s="106" t="str">
        <f t="shared" si="75"/>
        <v>10_2</v>
      </c>
      <c r="Q217" s="107">
        <v>3431</v>
      </c>
      <c r="R217" s="107"/>
      <c r="S217" s="106">
        <v>10</v>
      </c>
      <c r="T217" s="106">
        <v>2</v>
      </c>
      <c r="U217" s="106">
        <f t="shared" si="76"/>
        <v>2</v>
      </c>
      <c r="V217" s="106" t="str">
        <f t="shared" si="77"/>
        <v>10_2</v>
      </c>
      <c r="W217" s="107">
        <v>3431</v>
      </c>
      <c r="X217" s="107"/>
      <c r="Y217" s="106">
        <v>10</v>
      </c>
      <c r="Z217" s="106">
        <v>2</v>
      </c>
      <c r="AA217" s="106">
        <f t="shared" si="78"/>
        <v>2</v>
      </c>
      <c r="AB217" s="106" t="str">
        <f t="shared" si="79"/>
        <v>10_2</v>
      </c>
      <c r="AC217" s="107">
        <v>3500</v>
      </c>
      <c r="AD217" s="49"/>
      <c r="AE217" s="106">
        <v>10</v>
      </c>
      <c r="AF217" s="106">
        <v>2</v>
      </c>
      <c r="AG217" s="172">
        <f t="shared" si="80"/>
        <v>2</v>
      </c>
      <c r="AH217" s="106" t="str">
        <f t="shared" si="81"/>
        <v>10_2</v>
      </c>
      <c r="AI217" s="107">
        <v>3745</v>
      </c>
      <c r="AJ217" s="49"/>
      <c r="AK217" s="106">
        <v>10</v>
      </c>
      <c r="AL217" s="106">
        <v>2</v>
      </c>
      <c r="AM217" s="172">
        <f t="shared" si="82"/>
        <v>2</v>
      </c>
      <c r="AN217" s="106" t="str">
        <f t="shared" si="83"/>
        <v>10_2</v>
      </c>
      <c r="AO217" s="107">
        <v>3895</v>
      </c>
      <c r="AP217" s="49"/>
      <c r="AQ217" s="106">
        <v>10</v>
      </c>
      <c r="AR217" s="106">
        <v>2</v>
      </c>
      <c r="AS217" s="172">
        <f t="shared" si="84"/>
        <v>2</v>
      </c>
      <c r="AT217" s="106" t="str">
        <f t="shared" si="85"/>
        <v>10_2</v>
      </c>
      <c r="AU217" s="107">
        <v>4051</v>
      </c>
      <c r="AV217" s="49"/>
      <c r="AW217" s="106">
        <v>9</v>
      </c>
      <c r="AX217" s="106" t="s">
        <v>717</v>
      </c>
      <c r="AY217" s="172" t="str">
        <f t="shared" si="63"/>
        <v>u1</v>
      </c>
      <c r="AZ217" s="106" t="str">
        <f t="shared" si="64"/>
        <v>9_u1</v>
      </c>
      <c r="BA217" s="1"/>
      <c r="BB217" s="47"/>
      <c r="BC217" s="106">
        <v>9</v>
      </c>
      <c r="BD217" s="106" t="s">
        <v>717</v>
      </c>
      <c r="BE217" s="106" t="str">
        <f t="shared" si="67"/>
        <v>u1</v>
      </c>
      <c r="BF217" s="106" t="str">
        <f t="shared" si="65"/>
        <v>9_u1</v>
      </c>
      <c r="BG217" s="64">
        <f t="shared" si="69"/>
        <v>0</v>
      </c>
      <c r="BH217" s="619">
        <f t="shared" si="66"/>
        <v>0</v>
      </c>
      <c r="BI217" s="620">
        <f t="shared" si="68"/>
        <v>0</v>
      </c>
      <c r="BJ217" s="620"/>
      <c r="BK217" s="42"/>
      <c r="BL217" s="42"/>
      <c r="BM217" s="42"/>
      <c r="BN217" s="42"/>
      <c r="BO217" s="5"/>
      <c r="BP217" s="5"/>
      <c r="BQ217" s="5"/>
      <c r="BR217" s="5"/>
      <c r="BS217" s="5"/>
      <c r="BT217" s="5"/>
      <c r="BU217" s="6"/>
    </row>
    <row r="218" spans="1:73" x14ac:dyDescent="0.25">
      <c r="A218" s="106">
        <v>10</v>
      </c>
      <c r="B218" s="106">
        <v>3</v>
      </c>
      <c r="C218" s="106">
        <f t="shared" si="70"/>
        <v>3</v>
      </c>
      <c r="D218" s="106" t="str">
        <f t="shared" si="71"/>
        <v>10_3</v>
      </c>
      <c r="E218" s="107">
        <v>3314</v>
      </c>
      <c r="F218" s="106"/>
      <c r="G218" s="106">
        <v>10</v>
      </c>
      <c r="H218" s="106">
        <v>3</v>
      </c>
      <c r="I218" s="106">
        <f t="shared" si="72"/>
        <v>3</v>
      </c>
      <c r="J218" s="106" t="str">
        <f t="shared" si="73"/>
        <v>10_3</v>
      </c>
      <c r="K218" s="107">
        <v>3422</v>
      </c>
      <c r="L218" s="5"/>
      <c r="M218" s="106">
        <v>10</v>
      </c>
      <c r="N218" s="106">
        <v>3</v>
      </c>
      <c r="O218" s="106">
        <f t="shared" si="74"/>
        <v>3</v>
      </c>
      <c r="P218" s="106" t="str">
        <f t="shared" si="75"/>
        <v>10_3</v>
      </c>
      <c r="Q218" s="107">
        <v>3508</v>
      </c>
      <c r="R218" s="107"/>
      <c r="S218" s="106">
        <v>10</v>
      </c>
      <c r="T218" s="106">
        <v>3</v>
      </c>
      <c r="U218" s="106">
        <f t="shared" si="76"/>
        <v>3</v>
      </c>
      <c r="V218" s="106" t="str">
        <f t="shared" si="77"/>
        <v>10_3</v>
      </c>
      <c r="W218" s="107">
        <v>3508</v>
      </c>
      <c r="X218" s="107"/>
      <c r="Y218" s="106">
        <v>10</v>
      </c>
      <c r="Z218" s="106">
        <v>3</v>
      </c>
      <c r="AA218" s="106">
        <f t="shared" si="78"/>
        <v>3</v>
      </c>
      <c r="AB218" s="106" t="str">
        <f t="shared" si="79"/>
        <v>10_3</v>
      </c>
      <c r="AC218" s="107">
        <v>3578</v>
      </c>
      <c r="AD218" s="49"/>
      <c r="AE218" s="106">
        <v>10</v>
      </c>
      <c r="AF218" s="106">
        <v>3</v>
      </c>
      <c r="AG218" s="172">
        <f t="shared" si="80"/>
        <v>3</v>
      </c>
      <c r="AH218" s="106" t="str">
        <f t="shared" si="81"/>
        <v>10_3</v>
      </c>
      <c r="AI218" s="107">
        <v>3828</v>
      </c>
      <c r="AJ218" s="49"/>
      <c r="AK218" s="106">
        <v>10</v>
      </c>
      <c r="AL218" s="106">
        <v>3</v>
      </c>
      <c r="AM218" s="172">
        <f t="shared" si="82"/>
        <v>3</v>
      </c>
      <c r="AN218" s="106" t="str">
        <f t="shared" si="83"/>
        <v>10_3</v>
      </c>
      <c r="AO218" s="107">
        <v>3981</v>
      </c>
      <c r="AP218" s="49"/>
      <c r="AQ218" s="106">
        <v>10</v>
      </c>
      <c r="AR218" s="106">
        <v>3</v>
      </c>
      <c r="AS218" s="172">
        <f t="shared" si="84"/>
        <v>3</v>
      </c>
      <c r="AT218" s="106" t="str">
        <f t="shared" si="85"/>
        <v>10_3</v>
      </c>
      <c r="AU218" s="107">
        <v>4140</v>
      </c>
      <c r="AV218" s="49"/>
      <c r="AW218" s="106">
        <v>9</v>
      </c>
      <c r="AX218" s="106" t="s">
        <v>718</v>
      </c>
      <c r="AY218" s="172" t="str">
        <f t="shared" ref="AY218:AY281" si="86">AX218</f>
        <v>u2</v>
      </c>
      <c r="AZ218" s="106" t="str">
        <f t="shared" ref="AZ218:AZ281" si="87">AW218&amp;"_"&amp;AX218</f>
        <v>9_u2</v>
      </c>
      <c r="BA218" s="1"/>
      <c r="BB218" s="49"/>
      <c r="BC218" s="106">
        <v>9</v>
      </c>
      <c r="BD218" s="106" t="s">
        <v>718</v>
      </c>
      <c r="BE218" s="106" t="str">
        <f t="shared" si="67"/>
        <v>u2</v>
      </c>
      <c r="BF218" s="106" t="str">
        <f t="shared" ref="BF218:BF281" si="88">BC218&amp;"_"&amp;BD218</f>
        <v>9_u2</v>
      </c>
      <c r="BG218" s="64">
        <f t="shared" si="69"/>
        <v>0</v>
      </c>
      <c r="BH218" s="132">
        <f t="shared" ref="BH218:BH281" si="89">IFERROR($D$6*BG218,"")</f>
        <v>0</v>
      </c>
      <c r="BI218" s="42">
        <f t="shared" si="68"/>
        <v>0</v>
      </c>
      <c r="BJ218" s="42"/>
      <c r="BK218" s="42"/>
      <c r="BL218" s="42"/>
      <c r="BM218" s="42"/>
      <c r="BN218" s="42"/>
      <c r="BO218" s="5"/>
      <c r="BP218" s="5"/>
      <c r="BQ218" s="5"/>
      <c r="BR218" s="5"/>
      <c r="BS218" s="5"/>
      <c r="BT218" s="5"/>
      <c r="BU218" s="6"/>
    </row>
    <row r="219" spans="1:73" x14ac:dyDescent="0.25">
      <c r="A219" s="106">
        <v>10</v>
      </c>
      <c r="B219" s="106">
        <v>4</v>
      </c>
      <c r="C219" s="106">
        <f t="shared" si="70"/>
        <v>4</v>
      </c>
      <c r="D219" s="106" t="str">
        <f t="shared" si="71"/>
        <v>10_4</v>
      </c>
      <c r="E219" s="107">
        <v>3384</v>
      </c>
      <c r="F219" s="106"/>
      <c r="G219" s="106">
        <v>10</v>
      </c>
      <c r="H219" s="106">
        <v>4</v>
      </c>
      <c r="I219" s="106">
        <f t="shared" si="72"/>
        <v>4</v>
      </c>
      <c r="J219" s="106" t="str">
        <f t="shared" si="73"/>
        <v>10_4</v>
      </c>
      <c r="K219" s="107">
        <v>3494</v>
      </c>
      <c r="L219" s="5"/>
      <c r="M219" s="106">
        <v>10</v>
      </c>
      <c r="N219" s="106">
        <v>4</v>
      </c>
      <c r="O219" s="106">
        <f t="shared" si="74"/>
        <v>4</v>
      </c>
      <c r="P219" s="106" t="str">
        <f t="shared" si="75"/>
        <v>10_4</v>
      </c>
      <c r="Q219" s="107">
        <v>3581</v>
      </c>
      <c r="R219" s="107"/>
      <c r="S219" s="106">
        <v>10</v>
      </c>
      <c r="T219" s="106">
        <v>4</v>
      </c>
      <c r="U219" s="106">
        <f t="shared" si="76"/>
        <v>4</v>
      </c>
      <c r="V219" s="106" t="str">
        <f t="shared" si="77"/>
        <v>10_4</v>
      </c>
      <c r="W219" s="107">
        <v>3581</v>
      </c>
      <c r="X219" s="107"/>
      <c r="Y219" s="106">
        <v>10</v>
      </c>
      <c r="Z219" s="106">
        <v>4</v>
      </c>
      <c r="AA219" s="106">
        <f t="shared" si="78"/>
        <v>4</v>
      </c>
      <c r="AB219" s="106" t="str">
        <f t="shared" si="79"/>
        <v>10_4</v>
      </c>
      <c r="AC219" s="107">
        <v>3653</v>
      </c>
      <c r="AD219" s="49"/>
      <c r="AE219" s="106">
        <v>10</v>
      </c>
      <c r="AF219" s="106">
        <v>4</v>
      </c>
      <c r="AG219" s="172">
        <f t="shared" si="80"/>
        <v>4</v>
      </c>
      <c r="AH219" s="106" t="str">
        <f t="shared" si="81"/>
        <v>10_4</v>
      </c>
      <c r="AI219" s="107">
        <v>3909</v>
      </c>
      <c r="AJ219" s="49"/>
      <c r="AK219" s="106">
        <v>10</v>
      </c>
      <c r="AL219" s="106">
        <v>4</v>
      </c>
      <c r="AM219" s="172">
        <f t="shared" si="82"/>
        <v>4</v>
      </c>
      <c r="AN219" s="106" t="str">
        <f t="shared" si="83"/>
        <v>10_4</v>
      </c>
      <c r="AO219" s="107">
        <v>4065.0000000000005</v>
      </c>
      <c r="AP219" s="49"/>
      <c r="AQ219" s="106">
        <v>10</v>
      </c>
      <c r="AR219" s="106">
        <v>4</v>
      </c>
      <c r="AS219" s="172">
        <f t="shared" si="84"/>
        <v>4</v>
      </c>
      <c r="AT219" s="106" t="str">
        <f t="shared" si="85"/>
        <v>10_4</v>
      </c>
      <c r="AU219" s="107">
        <v>4228</v>
      </c>
      <c r="AV219" s="49"/>
      <c r="AW219" s="106">
        <v>9</v>
      </c>
      <c r="AX219" s="106" t="s">
        <v>719</v>
      </c>
      <c r="AY219" s="172" t="str">
        <f t="shared" si="86"/>
        <v>a</v>
      </c>
      <c r="AZ219" s="106" t="str">
        <f t="shared" si="87"/>
        <v>9_a</v>
      </c>
      <c r="BA219" s="107">
        <v>5383</v>
      </c>
      <c r="BB219" s="49"/>
      <c r="BC219" s="106">
        <v>9</v>
      </c>
      <c r="BD219" s="106" t="s">
        <v>719</v>
      </c>
      <c r="BE219" s="106" t="str">
        <f t="shared" ref="BE219:BE282" si="90">BD219</f>
        <v>a</v>
      </c>
      <c r="BF219" s="106" t="str">
        <f t="shared" si="88"/>
        <v>9_a</v>
      </c>
      <c r="BG219" s="64">
        <f t="shared" si="69"/>
        <v>5383</v>
      </c>
      <c r="BH219" s="132">
        <f t="shared" si="89"/>
        <v>5383</v>
      </c>
      <c r="BI219" s="42">
        <f t="shared" si="68"/>
        <v>34.506410256410255</v>
      </c>
      <c r="BJ219" s="42"/>
      <c r="BK219" s="42"/>
      <c r="BL219" s="42"/>
      <c r="BM219" s="42"/>
      <c r="BN219" s="42"/>
      <c r="BO219" s="5"/>
      <c r="BP219" s="5"/>
      <c r="BQ219" s="5"/>
      <c r="BR219" s="5"/>
      <c r="BS219" s="5"/>
      <c r="BT219" s="5"/>
      <c r="BU219" s="6"/>
    </row>
    <row r="220" spans="1:73" x14ac:dyDescent="0.25">
      <c r="A220" s="106">
        <v>10</v>
      </c>
      <c r="B220" s="106">
        <v>5</v>
      </c>
      <c r="C220" s="106">
        <f t="shared" si="70"/>
        <v>5</v>
      </c>
      <c r="D220" s="106" t="str">
        <f t="shared" si="71"/>
        <v>10_5</v>
      </c>
      <c r="E220" s="107">
        <v>3499</v>
      </c>
      <c r="F220" s="106"/>
      <c r="G220" s="106">
        <v>10</v>
      </c>
      <c r="H220" s="106">
        <v>5</v>
      </c>
      <c r="I220" s="106">
        <f t="shared" si="72"/>
        <v>5</v>
      </c>
      <c r="J220" s="106" t="str">
        <f t="shared" si="73"/>
        <v>10_5</v>
      </c>
      <c r="K220" s="107">
        <v>3613</v>
      </c>
      <c r="L220" s="5"/>
      <c r="M220" s="106">
        <v>10</v>
      </c>
      <c r="N220" s="106">
        <v>5</v>
      </c>
      <c r="O220" s="106">
        <f t="shared" si="74"/>
        <v>5</v>
      </c>
      <c r="P220" s="106" t="str">
        <f t="shared" si="75"/>
        <v>10_5</v>
      </c>
      <c r="Q220" s="107">
        <v>3703</v>
      </c>
      <c r="R220" s="107"/>
      <c r="S220" s="106">
        <v>10</v>
      </c>
      <c r="T220" s="106">
        <v>5</v>
      </c>
      <c r="U220" s="106">
        <f t="shared" si="76"/>
        <v>5</v>
      </c>
      <c r="V220" s="106" t="str">
        <f t="shared" si="77"/>
        <v>10_5</v>
      </c>
      <c r="W220" s="107">
        <v>3703</v>
      </c>
      <c r="X220" s="107"/>
      <c r="Y220" s="106">
        <v>10</v>
      </c>
      <c r="Z220" s="106">
        <v>5</v>
      </c>
      <c r="AA220" s="106">
        <f t="shared" si="78"/>
        <v>5</v>
      </c>
      <c r="AB220" s="106" t="str">
        <f t="shared" si="79"/>
        <v>10_5</v>
      </c>
      <c r="AC220" s="107">
        <v>3777</v>
      </c>
      <c r="AD220" s="49"/>
      <c r="AE220" s="106">
        <v>10</v>
      </c>
      <c r="AF220" s="106">
        <v>5</v>
      </c>
      <c r="AG220" s="172">
        <f t="shared" si="80"/>
        <v>5</v>
      </c>
      <c r="AH220" s="106" t="str">
        <f t="shared" si="81"/>
        <v>10_5</v>
      </c>
      <c r="AI220" s="107">
        <v>4041.0000000000005</v>
      </c>
      <c r="AJ220" s="49"/>
      <c r="AK220" s="106">
        <v>10</v>
      </c>
      <c r="AL220" s="106">
        <v>5</v>
      </c>
      <c r="AM220" s="172">
        <f t="shared" si="82"/>
        <v>5</v>
      </c>
      <c r="AN220" s="106" t="str">
        <f t="shared" si="83"/>
        <v>10_5</v>
      </c>
      <c r="AO220" s="107">
        <v>4203</v>
      </c>
      <c r="AP220" s="49"/>
      <c r="AQ220" s="106">
        <v>10</v>
      </c>
      <c r="AR220" s="106">
        <v>5</v>
      </c>
      <c r="AS220" s="172">
        <f t="shared" si="84"/>
        <v>5</v>
      </c>
      <c r="AT220" s="106" t="str">
        <f t="shared" si="85"/>
        <v>10_5</v>
      </c>
      <c r="AU220" s="107">
        <v>4371</v>
      </c>
      <c r="AV220" s="49"/>
      <c r="AW220" s="106">
        <v>9</v>
      </c>
      <c r="AX220" s="106" t="s">
        <v>720</v>
      </c>
      <c r="AY220" s="172" t="str">
        <f t="shared" si="86"/>
        <v>b</v>
      </c>
      <c r="AZ220" s="106" t="str">
        <f t="shared" si="87"/>
        <v>9_b</v>
      </c>
      <c r="BA220" s="107">
        <v>5574</v>
      </c>
      <c r="BB220" s="49"/>
      <c r="BC220" s="106">
        <v>9</v>
      </c>
      <c r="BD220" s="106" t="s">
        <v>720</v>
      </c>
      <c r="BE220" s="106" t="str">
        <f t="shared" si="90"/>
        <v>b</v>
      </c>
      <c r="BF220" s="106" t="str">
        <f t="shared" si="88"/>
        <v>9_b</v>
      </c>
      <c r="BG220" s="64">
        <f t="shared" si="69"/>
        <v>5574</v>
      </c>
      <c r="BH220" s="132">
        <f t="shared" si="89"/>
        <v>5574</v>
      </c>
      <c r="BI220" s="42">
        <f t="shared" ref="BI220:BI283" si="91">IFERROR(BH220/$D$9,"")</f>
        <v>35.730769230769234</v>
      </c>
      <c r="BJ220" s="42"/>
      <c r="BK220" s="42"/>
      <c r="BL220" s="42"/>
      <c r="BM220" s="42"/>
      <c r="BN220" s="42"/>
      <c r="BO220" s="5"/>
      <c r="BP220" s="5"/>
      <c r="BQ220" s="5"/>
      <c r="BR220" s="5"/>
      <c r="BS220" s="5"/>
      <c r="BT220" s="5"/>
      <c r="BU220" s="6"/>
    </row>
    <row r="221" spans="1:73" x14ac:dyDescent="0.25">
      <c r="A221" s="106">
        <v>10</v>
      </c>
      <c r="B221" s="106">
        <v>6</v>
      </c>
      <c r="C221" s="106">
        <f t="shared" si="70"/>
        <v>6</v>
      </c>
      <c r="D221" s="106" t="str">
        <f t="shared" si="71"/>
        <v>10_6</v>
      </c>
      <c r="E221" s="107">
        <v>3620</v>
      </c>
      <c r="F221" s="106"/>
      <c r="G221" s="106">
        <v>10</v>
      </c>
      <c r="H221" s="106">
        <v>6</v>
      </c>
      <c r="I221" s="106">
        <f t="shared" si="72"/>
        <v>6</v>
      </c>
      <c r="J221" s="106" t="str">
        <f t="shared" si="73"/>
        <v>10_6</v>
      </c>
      <c r="K221" s="107">
        <v>3738</v>
      </c>
      <c r="L221" s="5"/>
      <c r="M221" s="106">
        <v>10</v>
      </c>
      <c r="N221" s="106">
        <v>6</v>
      </c>
      <c r="O221" s="106">
        <f t="shared" si="74"/>
        <v>6</v>
      </c>
      <c r="P221" s="106" t="str">
        <f t="shared" si="75"/>
        <v>10_6</v>
      </c>
      <c r="Q221" s="107">
        <v>3831</v>
      </c>
      <c r="R221" s="107"/>
      <c r="S221" s="106">
        <v>10</v>
      </c>
      <c r="T221" s="106">
        <v>6</v>
      </c>
      <c r="U221" s="106">
        <f t="shared" si="76"/>
        <v>6</v>
      </c>
      <c r="V221" s="106" t="str">
        <f t="shared" si="77"/>
        <v>10_6</v>
      </c>
      <c r="W221" s="107">
        <v>3831</v>
      </c>
      <c r="X221" s="107"/>
      <c r="Y221" s="106">
        <v>10</v>
      </c>
      <c r="Z221" s="106">
        <v>6</v>
      </c>
      <c r="AA221" s="106">
        <f t="shared" si="78"/>
        <v>6</v>
      </c>
      <c r="AB221" s="106" t="str">
        <f t="shared" si="79"/>
        <v>10_6</v>
      </c>
      <c r="AC221" s="107">
        <v>3908</v>
      </c>
      <c r="AD221" s="49"/>
      <c r="AE221" s="106">
        <v>10</v>
      </c>
      <c r="AF221" s="106">
        <v>6</v>
      </c>
      <c r="AG221" s="172">
        <f t="shared" si="80"/>
        <v>6</v>
      </c>
      <c r="AH221" s="106" t="str">
        <f t="shared" si="81"/>
        <v>10_6</v>
      </c>
      <c r="AI221" s="107">
        <v>4182</v>
      </c>
      <c r="AJ221" s="49"/>
      <c r="AK221" s="106">
        <v>10</v>
      </c>
      <c r="AL221" s="106">
        <v>6</v>
      </c>
      <c r="AM221" s="172">
        <f t="shared" si="82"/>
        <v>6</v>
      </c>
      <c r="AN221" s="106" t="str">
        <f t="shared" si="83"/>
        <v>10_6</v>
      </c>
      <c r="AO221" s="107">
        <v>4349</v>
      </c>
      <c r="AP221" s="49"/>
      <c r="AQ221" s="106">
        <v>10</v>
      </c>
      <c r="AR221" s="106">
        <v>6</v>
      </c>
      <c r="AS221" s="172">
        <f t="shared" si="84"/>
        <v>6</v>
      </c>
      <c r="AT221" s="106" t="str">
        <f t="shared" si="85"/>
        <v>10_6</v>
      </c>
      <c r="AU221" s="107">
        <v>4523</v>
      </c>
      <c r="AV221" s="49"/>
      <c r="AW221" s="106">
        <v>9</v>
      </c>
      <c r="AX221" s="106" t="s">
        <v>721</v>
      </c>
      <c r="AY221" s="172" t="str">
        <f t="shared" si="86"/>
        <v>c</v>
      </c>
      <c r="AZ221" s="106" t="str">
        <f t="shared" si="87"/>
        <v>9_c</v>
      </c>
      <c r="BA221" s="107">
        <v>5767</v>
      </c>
      <c r="BB221" s="49"/>
      <c r="BC221" s="106">
        <v>9</v>
      </c>
      <c r="BD221" s="106" t="s">
        <v>721</v>
      </c>
      <c r="BE221" s="106" t="str">
        <f t="shared" si="90"/>
        <v>c</v>
      </c>
      <c r="BF221" s="106" t="str">
        <f t="shared" si="88"/>
        <v>9_c</v>
      </c>
      <c r="BG221" s="64">
        <f t="shared" si="69"/>
        <v>5767</v>
      </c>
      <c r="BH221" s="132">
        <f t="shared" si="89"/>
        <v>5767</v>
      </c>
      <c r="BI221" s="42">
        <f t="shared" si="91"/>
        <v>36.967948717948715</v>
      </c>
      <c r="BJ221" s="42"/>
      <c r="BK221" s="42"/>
      <c r="BL221" s="42"/>
      <c r="BM221" s="42"/>
      <c r="BN221" s="42"/>
      <c r="BO221" s="5"/>
      <c r="BP221" s="5"/>
      <c r="BQ221" s="5"/>
      <c r="BR221" s="5"/>
      <c r="BS221" s="5"/>
      <c r="BT221" s="5"/>
      <c r="BU221" s="6"/>
    </row>
    <row r="222" spans="1:73" x14ac:dyDescent="0.25">
      <c r="A222" s="106">
        <v>10</v>
      </c>
      <c r="B222" s="106">
        <v>7</v>
      </c>
      <c r="C222" s="106">
        <f t="shared" si="70"/>
        <v>7</v>
      </c>
      <c r="D222" s="106" t="str">
        <f t="shared" si="71"/>
        <v>10_7</v>
      </c>
      <c r="E222" s="107">
        <v>3742</v>
      </c>
      <c r="F222" s="106"/>
      <c r="G222" s="106">
        <v>10</v>
      </c>
      <c r="H222" s="106">
        <v>7</v>
      </c>
      <c r="I222" s="106">
        <f t="shared" si="72"/>
        <v>7</v>
      </c>
      <c r="J222" s="106" t="str">
        <f t="shared" si="73"/>
        <v>10_7</v>
      </c>
      <c r="K222" s="107">
        <v>3864</v>
      </c>
      <c r="L222" s="5"/>
      <c r="M222" s="106">
        <v>10</v>
      </c>
      <c r="N222" s="106">
        <v>7</v>
      </c>
      <c r="O222" s="106">
        <f t="shared" si="74"/>
        <v>7</v>
      </c>
      <c r="P222" s="106" t="str">
        <f t="shared" si="75"/>
        <v>10_7</v>
      </c>
      <c r="Q222" s="107">
        <v>3961</v>
      </c>
      <c r="R222" s="107"/>
      <c r="S222" s="106">
        <v>10</v>
      </c>
      <c r="T222" s="106">
        <v>7</v>
      </c>
      <c r="U222" s="106">
        <f t="shared" si="76"/>
        <v>7</v>
      </c>
      <c r="V222" s="106" t="str">
        <f t="shared" si="77"/>
        <v>10_7</v>
      </c>
      <c r="W222" s="107">
        <v>3961</v>
      </c>
      <c r="X222" s="107"/>
      <c r="Y222" s="106">
        <v>10</v>
      </c>
      <c r="Z222" s="106">
        <v>7</v>
      </c>
      <c r="AA222" s="106">
        <f t="shared" si="78"/>
        <v>7</v>
      </c>
      <c r="AB222" s="106" t="str">
        <f t="shared" si="79"/>
        <v>10_7</v>
      </c>
      <c r="AC222" s="107">
        <v>4040</v>
      </c>
      <c r="AD222" s="49"/>
      <c r="AE222" s="106">
        <v>10</v>
      </c>
      <c r="AF222" s="106">
        <v>7</v>
      </c>
      <c r="AG222" s="172">
        <f t="shared" si="80"/>
        <v>7</v>
      </c>
      <c r="AH222" s="106" t="str">
        <f t="shared" si="81"/>
        <v>10_7</v>
      </c>
      <c r="AI222" s="107">
        <v>4323</v>
      </c>
      <c r="AJ222" s="49"/>
      <c r="AK222" s="106">
        <v>10</v>
      </c>
      <c r="AL222" s="106">
        <v>7</v>
      </c>
      <c r="AM222" s="172">
        <f t="shared" si="82"/>
        <v>7</v>
      </c>
      <c r="AN222" s="106" t="str">
        <f t="shared" si="83"/>
        <v>10_7</v>
      </c>
      <c r="AO222" s="107">
        <v>4496</v>
      </c>
      <c r="AP222" s="49"/>
      <c r="AQ222" s="106">
        <v>10</v>
      </c>
      <c r="AR222" s="106">
        <v>7</v>
      </c>
      <c r="AS222" s="172">
        <f t="shared" si="84"/>
        <v>7</v>
      </c>
      <c r="AT222" s="106" t="str">
        <f t="shared" si="85"/>
        <v>10_7</v>
      </c>
      <c r="AU222" s="107">
        <v>4676</v>
      </c>
      <c r="AV222" s="49"/>
      <c r="AW222" s="106">
        <v>9</v>
      </c>
      <c r="AX222" s="106" t="s">
        <v>722</v>
      </c>
      <c r="AY222" s="172" t="str">
        <f t="shared" si="86"/>
        <v>d</v>
      </c>
      <c r="AZ222" s="106" t="str">
        <f t="shared" si="87"/>
        <v>9_d</v>
      </c>
      <c r="BA222" s="107">
        <v>5973</v>
      </c>
      <c r="BB222" s="49"/>
      <c r="BC222" s="106">
        <v>9</v>
      </c>
      <c r="BD222" s="106" t="s">
        <v>722</v>
      </c>
      <c r="BE222" s="106" t="str">
        <f t="shared" si="90"/>
        <v>d</v>
      </c>
      <c r="BF222" s="106" t="str">
        <f t="shared" si="88"/>
        <v>9_d</v>
      </c>
      <c r="BG222" s="64">
        <f t="shared" si="69"/>
        <v>5973</v>
      </c>
      <c r="BH222" s="132">
        <f t="shared" si="89"/>
        <v>5973</v>
      </c>
      <c r="BI222" s="42">
        <f t="shared" si="91"/>
        <v>38.28846153846154</v>
      </c>
      <c r="BJ222" s="42"/>
      <c r="BK222" s="42"/>
      <c r="BL222" s="42"/>
      <c r="BM222" s="42"/>
      <c r="BN222" s="42"/>
      <c r="BO222" s="5"/>
      <c r="BP222" s="5"/>
      <c r="BQ222" s="5"/>
      <c r="BR222" s="5"/>
      <c r="BS222" s="5"/>
      <c r="BT222" s="5"/>
      <c r="BU222" s="6"/>
    </row>
    <row r="223" spans="1:73" x14ac:dyDescent="0.25">
      <c r="A223" s="106">
        <v>10</v>
      </c>
      <c r="B223" s="106">
        <v>8</v>
      </c>
      <c r="C223" s="106">
        <f t="shared" si="70"/>
        <v>8</v>
      </c>
      <c r="D223" s="106" t="str">
        <f t="shared" si="71"/>
        <v>10_8</v>
      </c>
      <c r="E223" s="107">
        <v>3864</v>
      </c>
      <c r="F223" s="106"/>
      <c r="G223" s="106">
        <v>10</v>
      </c>
      <c r="H223" s="106">
        <v>8</v>
      </c>
      <c r="I223" s="106">
        <f t="shared" si="72"/>
        <v>8</v>
      </c>
      <c r="J223" s="106" t="str">
        <f t="shared" si="73"/>
        <v>10_8</v>
      </c>
      <c r="K223" s="107">
        <v>3990</v>
      </c>
      <c r="L223" s="5"/>
      <c r="M223" s="106">
        <v>10</v>
      </c>
      <c r="N223" s="106">
        <v>8</v>
      </c>
      <c r="O223" s="106">
        <f t="shared" si="74"/>
        <v>8</v>
      </c>
      <c r="P223" s="106" t="str">
        <f t="shared" si="75"/>
        <v>10_8</v>
      </c>
      <c r="Q223" s="107">
        <v>4090</v>
      </c>
      <c r="R223" s="107"/>
      <c r="S223" s="106">
        <v>10</v>
      </c>
      <c r="T223" s="106">
        <v>8</v>
      </c>
      <c r="U223" s="106">
        <f t="shared" si="76"/>
        <v>8</v>
      </c>
      <c r="V223" s="106" t="str">
        <f t="shared" si="77"/>
        <v>10_8</v>
      </c>
      <c r="W223" s="107">
        <v>4090</v>
      </c>
      <c r="X223" s="107"/>
      <c r="Y223" s="106">
        <v>10</v>
      </c>
      <c r="Z223" s="106">
        <v>8</v>
      </c>
      <c r="AA223" s="106">
        <f t="shared" si="78"/>
        <v>8</v>
      </c>
      <c r="AB223" s="106" t="str">
        <f t="shared" si="79"/>
        <v>10_8</v>
      </c>
      <c r="AC223" s="107">
        <v>4172</v>
      </c>
      <c r="AD223" s="49"/>
      <c r="AE223" s="106">
        <v>10</v>
      </c>
      <c r="AF223" s="106">
        <v>8</v>
      </c>
      <c r="AG223" s="172">
        <f t="shared" si="80"/>
        <v>8</v>
      </c>
      <c r="AH223" s="106" t="str">
        <f t="shared" si="81"/>
        <v>10_8</v>
      </c>
      <c r="AI223" s="107">
        <v>4464</v>
      </c>
      <c r="AJ223" s="49"/>
      <c r="AK223" s="106">
        <v>10</v>
      </c>
      <c r="AL223" s="106">
        <v>8</v>
      </c>
      <c r="AM223" s="172">
        <f t="shared" si="82"/>
        <v>8</v>
      </c>
      <c r="AN223" s="106" t="str">
        <f t="shared" si="83"/>
        <v>10_8</v>
      </c>
      <c r="AO223" s="107">
        <v>4643</v>
      </c>
      <c r="AP223" s="49"/>
      <c r="AQ223" s="106">
        <v>10</v>
      </c>
      <c r="AR223" s="106">
        <v>8</v>
      </c>
      <c r="AS223" s="172">
        <f t="shared" si="84"/>
        <v>8</v>
      </c>
      <c r="AT223" s="106" t="str">
        <f t="shared" si="85"/>
        <v>10_8</v>
      </c>
      <c r="AU223" s="107">
        <v>4829</v>
      </c>
      <c r="AV223" s="49"/>
      <c r="AW223" s="106">
        <v>9</v>
      </c>
      <c r="AX223" s="106" t="s">
        <v>723</v>
      </c>
      <c r="AY223" s="172" t="str">
        <f t="shared" si="86"/>
        <v>e</v>
      </c>
      <c r="AZ223" s="106" t="str">
        <f t="shared" si="87"/>
        <v>9_e</v>
      </c>
      <c r="BA223" s="107">
        <v>6177</v>
      </c>
      <c r="BB223" s="49"/>
      <c r="BC223" s="106">
        <v>9</v>
      </c>
      <c r="BD223" s="106" t="s">
        <v>723</v>
      </c>
      <c r="BE223" s="106" t="str">
        <f t="shared" si="90"/>
        <v>e</v>
      </c>
      <c r="BF223" s="106" t="str">
        <f t="shared" si="88"/>
        <v>9_e</v>
      </c>
      <c r="BG223" s="64">
        <f t="shared" si="69"/>
        <v>6177</v>
      </c>
      <c r="BH223" s="132">
        <f t="shared" si="89"/>
        <v>6177</v>
      </c>
      <c r="BI223" s="42">
        <f t="shared" si="91"/>
        <v>39.596153846153847</v>
      </c>
      <c r="BJ223" s="42"/>
      <c r="BK223" s="42"/>
      <c r="BL223" s="42"/>
      <c r="BM223" s="42"/>
      <c r="BN223" s="42"/>
      <c r="BO223" s="5"/>
      <c r="BP223" s="5"/>
      <c r="BQ223" s="5"/>
      <c r="BR223" s="5"/>
      <c r="BS223" s="5"/>
      <c r="BT223" s="5"/>
      <c r="BU223" s="6"/>
    </row>
    <row r="224" spans="1:73" x14ac:dyDescent="0.25">
      <c r="A224" s="106">
        <v>10</v>
      </c>
      <c r="B224" s="106">
        <v>9</v>
      </c>
      <c r="C224" s="106">
        <f t="shared" si="70"/>
        <v>9</v>
      </c>
      <c r="D224" s="106" t="str">
        <f t="shared" si="71"/>
        <v>10_9</v>
      </c>
      <c r="E224" s="107">
        <v>3989</v>
      </c>
      <c r="F224" s="106"/>
      <c r="G224" s="106">
        <v>10</v>
      </c>
      <c r="H224" s="106">
        <v>9</v>
      </c>
      <c r="I224" s="106">
        <f t="shared" si="72"/>
        <v>9</v>
      </c>
      <c r="J224" s="106" t="str">
        <f t="shared" si="73"/>
        <v>10_9</v>
      </c>
      <c r="K224" s="107">
        <v>4119</v>
      </c>
      <c r="L224" s="5"/>
      <c r="M224" s="106">
        <v>10</v>
      </c>
      <c r="N224" s="106">
        <v>9</v>
      </c>
      <c r="O224" s="106">
        <f t="shared" si="74"/>
        <v>9</v>
      </c>
      <c r="P224" s="106" t="str">
        <f t="shared" si="75"/>
        <v>10_9</v>
      </c>
      <c r="Q224" s="107">
        <v>4222</v>
      </c>
      <c r="R224" s="107"/>
      <c r="S224" s="106">
        <v>10</v>
      </c>
      <c r="T224" s="106">
        <v>9</v>
      </c>
      <c r="U224" s="106">
        <f t="shared" si="76"/>
        <v>9</v>
      </c>
      <c r="V224" s="106" t="str">
        <f t="shared" si="77"/>
        <v>10_9</v>
      </c>
      <c r="W224" s="107">
        <v>4222</v>
      </c>
      <c r="X224" s="107"/>
      <c r="Y224" s="106">
        <v>10</v>
      </c>
      <c r="Z224" s="106">
        <v>9</v>
      </c>
      <c r="AA224" s="106">
        <f t="shared" si="78"/>
        <v>9</v>
      </c>
      <c r="AB224" s="106" t="str">
        <f t="shared" si="79"/>
        <v>10_9</v>
      </c>
      <c r="AC224" s="107">
        <v>4306</v>
      </c>
      <c r="AD224" s="49"/>
      <c r="AE224" s="106">
        <v>10</v>
      </c>
      <c r="AF224" s="106">
        <v>9</v>
      </c>
      <c r="AG224" s="172">
        <f t="shared" si="80"/>
        <v>9</v>
      </c>
      <c r="AH224" s="106" t="str">
        <f t="shared" si="81"/>
        <v>10_9</v>
      </c>
      <c r="AI224" s="107">
        <v>4607</v>
      </c>
      <c r="AJ224" s="49"/>
      <c r="AK224" s="106">
        <v>10</v>
      </c>
      <c r="AL224" s="106">
        <v>9</v>
      </c>
      <c r="AM224" s="172">
        <f t="shared" si="82"/>
        <v>9</v>
      </c>
      <c r="AN224" s="106" t="str">
        <f t="shared" si="83"/>
        <v>10_9</v>
      </c>
      <c r="AO224" s="107">
        <v>4791</v>
      </c>
      <c r="AP224" s="49"/>
      <c r="AQ224" s="106">
        <v>10</v>
      </c>
      <c r="AR224" s="106">
        <v>9</v>
      </c>
      <c r="AS224" s="172">
        <f t="shared" si="84"/>
        <v>9</v>
      </c>
      <c r="AT224" s="106" t="str">
        <f t="shared" si="85"/>
        <v>10_9</v>
      </c>
      <c r="AU224" s="107">
        <v>4983</v>
      </c>
      <c r="AV224" s="49"/>
      <c r="AW224" s="106">
        <v>10</v>
      </c>
      <c r="AX224" s="106" t="s">
        <v>715</v>
      </c>
      <c r="AY224" s="172" t="str">
        <f t="shared" si="86"/>
        <v>Start</v>
      </c>
      <c r="AZ224" s="106" t="str">
        <f t="shared" si="87"/>
        <v>10_Start</v>
      </c>
      <c r="BA224" s="107">
        <v>3802</v>
      </c>
      <c r="BB224" s="49"/>
      <c r="BC224" s="106">
        <v>10</v>
      </c>
      <c r="BD224" s="106" t="s">
        <v>715</v>
      </c>
      <c r="BE224" s="106" t="str">
        <f t="shared" si="90"/>
        <v>Start</v>
      </c>
      <c r="BF224" s="106" t="str">
        <f t="shared" si="88"/>
        <v>10_Start</v>
      </c>
      <c r="BG224" s="64">
        <f t="shared" si="69"/>
        <v>3802</v>
      </c>
      <c r="BH224" s="132">
        <f t="shared" si="89"/>
        <v>3802</v>
      </c>
      <c r="BI224" s="42">
        <f t="shared" si="91"/>
        <v>24.371794871794872</v>
      </c>
      <c r="BJ224" s="42"/>
      <c r="BK224" s="42"/>
      <c r="BL224" s="42"/>
      <c r="BM224" s="42"/>
      <c r="BN224" s="42"/>
      <c r="BO224" s="5"/>
      <c r="BP224" s="5"/>
      <c r="BQ224" s="5"/>
      <c r="BR224" s="5"/>
      <c r="BS224" s="5"/>
      <c r="BT224" s="5"/>
      <c r="BU224" s="6"/>
    </row>
    <row r="225" spans="1:73" x14ac:dyDescent="0.25">
      <c r="A225" s="106">
        <v>10</v>
      </c>
      <c r="B225" s="106">
        <v>10</v>
      </c>
      <c r="C225" s="106">
        <f t="shared" si="70"/>
        <v>10</v>
      </c>
      <c r="D225" s="106" t="str">
        <f t="shared" si="71"/>
        <v>10_10</v>
      </c>
      <c r="E225" s="107">
        <v>4118</v>
      </c>
      <c r="F225" s="106"/>
      <c r="G225" s="106">
        <v>10</v>
      </c>
      <c r="H225" s="106">
        <v>10</v>
      </c>
      <c r="I225" s="106">
        <f t="shared" si="72"/>
        <v>10</v>
      </c>
      <c r="J225" s="106" t="str">
        <f t="shared" si="73"/>
        <v>10_10</v>
      </c>
      <c r="K225" s="107">
        <v>4252</v>
      </c>
      <c r="L225" s="5"/>
      <c r="M225" s="106">
        <v>10</v>
      </c>
      <c r="N225" s="106">
        <v>10</v>
      </c>
      <c r="O225" s="106">
        <f t="shared" si="74"/>
        <v>10</v>
      </c>
      <c r="P225" s="106" t="str">
        <f t="shared" si="75"/>
        <v>10_10</v>
      </c>
      <c r="Q225" s="107">
        <v>4358</v>
      </c>
      <c r="R225" s="107"/>
      <c r="S225" s="106">
        <v>10</v>
      </c>
      <c r="T225" s="106">
        <v>10</v>
      </c>
      <c r="U225" s="106">
        <f t="shared" si="76"/>
        <v>10</v>
      </c>
      <c r="V225" s="106" t="str">
        <f t="shared" si="77"/>
        <v>10_10</v>
      </c>
      <c r="W225" s="107">
        <v>4358</v>
      </c>
      <c r="X225" s="107"/>
      <c r="Y225" s="106">
        <v>10</v>
      </c>
      <c r="Z225" s="106">
        <v>10</v>
      </c>
      <c r="AA225" s="106">
        <f t="shared" si="78"/>
        <v>10</v>
      </c>
      <c r="AB225" s="106" t="str">
        <f t="shared" si="79"/>
        <v>10_10</v>
      </c>
      <c r="AC225" s="107">
        <v>4445</v>
      </c>
      <c r="AD225" s="49"/>
      <c r="AE225" s="106">
        <v>10</v>
      </c>
      <c r="AF225" s="106">
        <v>10</v>
      </c>
      <c r="AG225" s="172">
        <f t="shared" si="80"/>
        <v>10</v>
      </c>
      <c r="AH225" s="106" t="str">
        <f t="shared" si="81"/>
        <v>10_10</v>
      </c>
      <c r="AI225" s="107">
        <v>4756</v>
      </c>
      <c r="AJ225" s="49"/>
      <c r="AK225" s="106">
        <v>10</v>
      </c>
      <c r="AL225" s="106">
        <v>10</v>
      </c>
      <c r="AM225" s="172">
        <f t="shared" si="82"/>
        <v>10</v>
      </c>
      <c r="AN225" s="106" t="str">
        <f t="shared" si="83"/>
        <v>10_10</v>
      </c>
      <c r="AO225" s="107">
        <v>4946</v>
      </c>
      <c r="AP225" s="49"/>
      <c r="AQ225" s="106">
        <v>10</v>
      </c>
      <c r="AR225" s="106">
        <v>10</v>
      </c>
      <c r="AS225" s="172">
        <f t="shared" si="84"/>
        <v>10</v>
      </c>
      <c r="AT225" s="106" t="str">
        <f t="shared" si="85"/>
        <v>10_10</v>
      </c>
      <c r="AU225" s="107">
        <v>5144</v>
      </c>
      <c r="AV225" s="49"/>
      <c r="AW225" s="106">
        <v>10</v>
      </c>
      <c r="AX225" s="106">
        <v>0</v>
      </c>
      <c r="AY225" s="172">
        <f t="shared" si="86"/>
        <v>0</v>
      </c>
      <c r="AZ225" s="106" t="str">
        <f t="shared" si="87"/>
        <v>10_0</v>
      </c>
      <c r="BA225" s="107">
        <v>3869</v>
      </c>
      <c r="BB225" s="49"/>
      <c r="BC225" s="106">
        <v>10</v>
      </c>
      <c r="BD225" s="106">
        <v>0</v>
      </c>
      <c r="BE225" s="106">
        <f t="shared" si="90"/>
        <v>0</v>
      </c>
      <c r="BF225" s="106" t="str">
        <f t="shared" si="88"/>
        <v>10_0</v>
      </c>
      <c r="BG225" s="64">
        <f t="shared" si="69"/>
        <v>3869</v>
      </c>
      <c r="BH225" s="132">
        <f t="shared" si="89"/>
        <v>3869</v>
      </c>
      <c r="BI225" s="42">
        <f t="shared" si="91"/>
        <v>24.801282051282051</v>
      </c>
      <c r="BJ225" s="42"/>
      <c r="BK225" s="42"/>
      <c r="BL225" s="42"/>
      <c r="BM225" s="42"/>
      <c r="BN225" s="42"/>
      <c r="BO225" s="5"/>
      <c r="BP225" s="5"/>
      <c r="BQ225" s="5"/>
      <c r="BR225" s="5"/>
      <c r="BS225" s="5"/>
      <c r="BT225" s="5"/>
      <c r="BU225" s="6"/>
    </row>
    <row r="226" spans="1:73" x14ac:dyDescent="0.25">
      <c r="A226" s="106">
        <v>10</v>
      </c>
      <c r="B226" s="106">
        <v>11</v>
      </c>
      <c r="C226" s="106">
        <f t="shared" si="70"/>
        <v>11</v>
      </c>
      <c r="D226" s="106" t="str">
        <f t="shared" si="71"/>
        <v>10_11</v>
      </c>
      <c r="E226" s="107">
        <v>4261</v>
      </c>
      <c r="F226" s="106"/>
      <c r="G226" s="106">
        <v>10</v>
      </c>
      <c r="H226" s="106">
        <v>11</v>
      </c>
      <c r="I226" s="106">
        <f t="shared" si="72"/>
        <v>11</v>
      </c>
      <c r="J226" s="106" t="str">
        <f t="shared" si="73"/>
        <v>10_11</v>
      </c>
      <c r="K226" s="107">
        <v>4399</v>
      </c>
      <c r="L226" s="5"/>
      <c r="M226" s="106">
        <v>10</v>
      </c>
      <c r="N226" s="106">
        <v>11</v>
      </c>
      <c r="O226" s="106">
        <f t="shared" si="74"/>
        <v>11</v>
      </c>
      <c r="P226" s="106" t="str">
        <f t="shared" si="75"/>
        <v>10_11</v>
      </c>
      <c r="Q226" s="107">
        <v>4509</v>
      </c>
      <c r="R226" s="107"/>
      <c r="S226" s="106">
        <v>10</v>
      </c>
      <c r="T226" s="106">
        <v>11</v>
      </c>
      <c r="U226" s="106">
        <f t="shared" si="76"/>
        <v>11</v>
      </c>
      <c r="V226" s="106" t="str">
        <f t="shared" si="77"/>
        <v>10_11</v>
      </c>
      <c r="W226" s="107">
        <v>4509</v>
      </c>
      <c r="X226" s="107"/>
      <c r="Y226" s="106">
        <v>10</v>
      </c>
      <c r="Z226" s="106">
        <v>11</v>
      </c>
      <c r="AA226" s="106">
        <f t="shared" si="78"/>
        <v>11</v>
      </c>
      <c r="AB226" s="106" t="str">
        <f t="shared" si="79"/>
        <v>10_11</v>
      </c>
      <c r="AC226" s="107">
        <v>4599</v>
      </c>
      <c r="AD226" s="49"/>
      <c r="AE226" s="106">
        <v>10</v>
      </c>
      <c r="AF226" s="106">
        <v>11</v>
      </c>
      <c r="AG226" s="172">
        <f t="shared" si="80"/>
        <v>11</v>
      </c>
      <c r="AH226" s="106" t="str">
        <f t="shared" si="81"/>
        <v>10_11</v>
      </c>
      <c r="AI226" s="107">
        <v>4921</v>
      </c>
      <c r="AJ226" s="49"/>
      <c r="AK226" s="106">
        <v>10</v>
      </c>
      <c r="AL226" s="106">
        <v>11</v>
      </c>
      <c r="AM226" s="172">
        <f t="shared" si="82"/>
        <v>11</v>
      </c>
      <c r="AN226" s="106" t="str">
        <f t="shared" si="83"/>
        <v>10_11</v>
      </c>
      <c r="AO226" s="107">
        <v>5118</v>
      </c>
      <c r="AP226" s="49"/>
      <c r="AQ226" s="106">
        <v>10</v>
      </c>
      <c r="AR226" s="106">
        <v>11</v>
      </c>
      <c r="AS226" s="172">
        <f t="shared" si="84"/>
        <v>11</v>
      </c>
      <c r="AT226" s="106" t="str">
        <f t="shared" si="85"/>
        <v>10_11</v>
      </c>
      <c r="AU226" s="107">
        <v>5323</v>
      </c>
      <c r="AV226" s="49"/>
      <c r="AW226" s="106">
        <v>10</v>
      </c>
      <c r="AX226" s="106">
        <v>1</v>
      </c>
      <c r="AY226" s="172">
        <f t="shared" si="86"/>
        <v>1</v>
      </c>
      <c r="AZ226" s="106" t="str">
        <f t="shared" si="87"/>
        <v>10_1</v>
      </c>
      <c r="BA226" s="107">
        <v>3968</v>
      </c>
      <c r="BB226" s="49"/>
      <c r="BC226" s="106">
        <v>10</v>
      </c>
      <c r="BD226" s="106">
        <v>1</v>
      </c>
      <c r="BE226" s="106">
        <f t="shared" si="90"/>
        <v>1</v>
      </c>
      <c r="BF226" s="106" t="str">
        <f t="shared" si="88"/>
        <v>10_1</v>
      </c>
      <c r="BG226" s="64">
        <f t="shared" si="69"/>
        <v>3968</v>
      </c>
      <c r="BH226" s="132">
        <f t="shared" si="89"/>
        <v>3968</v>
      </c>
      <c r="BI226" s="42">
        <f t="shared" si="91"/>
        <v>25.435897435897434</v>
      </c>
      <c r="BJ226" s="42"/>
      <c r="BK226" s="42"/>
      <c r="BL226" s="42"/>
      <c r="BM226" s="42"/>
      <c r="BN226" s="42"/>
      <c r="BO226" s="5"/>
      <c r="BP226" s="5"/>
      <c r="BQ226" s="5"/>
      <c r="BR226" s="5"/>
      <c r="BS226" s="5"/>
      <c r="BT226" s="5"/>
      <c r="BU226" s="6"/>
    </row>
    <row r="227" spans="1:73" x14ac:dyDescent="0.25">
      <c r="A227" s="106">
        <v>10</v>
      </c>
      <c r="B227" s="106">
        <v>12</v>
      </c>
      <c r="C227" s="106">
        <f t="shared" si="70"/>
        <v>12</v>
      </c>
      <c r="D227" s="106" t="str">
        <f t="shared" si="71"/>
        <v>10_12</v>
      </c>
      <c r="E227" s="107">
        <v>4413</v>
      </c>
      <c r="F227" s="106"/>
      <c r="G227" s="106">
        <v>10</v>
      </c>
      <c r="H227" s="106">
        <v>12</v>
      </c>
      <c r="I227" s="106">
        <f t="shared" si="72"/>
        <v>12</v>
      </c>
      <c r="J227" s="106" t="str">
        <f t="shared" si="73"/>
        <v>10_12</v>
      </c>
      <c r="K227" s="107">
        <v>4556</v>
      </c>
      <c r="L227" s="5"/>
      <c r="M227" s="106">
        <v>10</v>
      </c>
      <c r="N227" s="106">
        <v>12</v>
      </c>
      <c r="O227" s="106">
        <f t="shared" si="74"/>
        <v>12</v>
      </c>
      <c r="P227" s="106" t="str">
        <f t="shared" si="75"/>
        <v>10_12</v>
      </c>
      <c r="Q227" s="107">
        <v>4670</v>
      </c>
      <c r="R227" s="107"/>
      <c r="S227" s="106">
        <v>10</v>
      </c>
      <c r="T227" s="106">
        <v>12</v>
      </c>
      <c r="U227" s="106">
        <f t="shared" si="76"/>
        <v>12</v>
      </c>
      <c r="V227" s="106" t="str">
        <f t="shared" si="77"/>
        <v>10_12</v>
      </c>
      <c r="W227" s="107">
        <v>4670</v>
      </c>
      <c r="X227" s="107"/>
      <c r="Y227" s="106">
        <v>10</v>
      </c>
      <c r="Z227" s="106">
        <v>12</v>
      </c>
      <c r="AA227" s="106">
        <f t="shared" si="78"/>
        <v>12</v>
      </c>
      <c r="AB227" s="106" t="str">
        <f t="shared" si="79"/>
        <v>10_12</v>
      </c>
      <c r="AC227" s="107">
        <v>4763</v>
      </c>
      <c r="AD227" s="49"/>
      <c r="AE227" s="106">
        <v>10</v>
      </c>
      <c r="AF227" s="106">
        <v>12</v>
      </c>
      <c r="AG227" s="172">
        <f t="shared" si="80"/>
        <v>12</v>
      </c>
      <c r="AH227" s="106" t="str">
        <f t="shared" si="81"/>
        <v>10_12</v>
      </c>
      <c r="AI227" s="107">
        <v>5096</v>
      </c>
      <c r="AJ227" s="49"/>
      <c r="AK227" s="106">
        <v>10</v>
      </c>
      <c r="AL227" s="106">
        <v>12</v>
      </c>
      <c r="AM227" s="172">
        <f t="shared" si="82"/>
        <v>12</v>
      </c>
      <c r="AN227" s="106" t="str">
        <f t="shared" si="83"/>
        <v>10_12</v>
      </c>
      <c r="AO227" s="107">
        <v>5300</v>
      </c>
      <c r="AP227" s="49"/>
      <c r="AQ227" s="106">
        <v>10</v>
      </c>
      <c r="AR227" s="106">
        <v>12</v>
      </c>
      <c r="AS227" s="172">
        <f t="shared" si="84"/>
        <v>12</v>
      </c>
      <c r="AT227" s="106" t="str">
        <f t="shared" si="85"/>
        <v>10_12</v>
      </c>
      <c r="AU227" s="107">
        <v>5512</v>
      </c>
      <c r="AV227" s="49"/>
      <c r="AW227" s="106">
        <v>10</v>
      </c>
      <c r="AX227" s="106">
        <v>2</v>
      </c>
      <c r="AY227" s="172">
        <f t="shared" si="86"/>
        <v>2</v>
      </c>
      <c r="AZ227" s="106" t="str">
        <f t="shared" si="87"/>
        <v>10_2</v>
      </c>
      <c r="BA227" s="107">
        <v>4051</v>
      </c>
      <c r="BB227" s="49"/>
      <c r="BC227" s="106">
        <v>10</v>
      </c>
      <c r="BD227" s="106">
        <v>2</v>
      </c>
      <c r="BE227" s="106">
        <f t="shared" si="90"/>
        <v>2</v>
      </c>
      <c r="BF227" s="106" t="str">
        <f t="shared" si="88"/>
        <v>10_2</v>
      </c>
      <c r="BG227" s="64">
        <f t="shared" si="69"/>
        <v>4051</v>
      </c>
      <c r="BH227" s="132">
        <f t="shared" si="89"/>
        <v>4051</v>
      </c>
      <c r="BI227" s="42">
        <f t="shared" si="91"/>
        <v>25.967948717948719</v>
      </c>
      <c r="BJ227" s="42"/>
      <c r="BK227" s="42"/>
      <c r="BL227" s="42"/>
      <c r="BM227" s="42"/>
      <c r="BN227" s="42"/>
      <c r="BO227" s="5"/>
      <c r="BP227" s="5"/>
      <c r="BQ227" s="5"/>
      <c r="BR227" s="5"/>
      <c r="BS227" s="5"/>
      <c r="BT227" s="5"/>
      <c r="BU227" s="6"/>
    </row>
    <row r="228" spans="1:73" x14ac:dyDescent="0.25">
      <c r="A228" s="106">
        <v>10</v>
      </c>
      <c r="B228" s="106">
        <v>13</v>
      </c>
      <c r="C228" s="106">
        <f t="shared" si="70"/>
        <v>13</v>
      </c>
      <c r="D228" s="106" t="str">
        <f t="shared" si="71"/>
        <v>10_13</v>
      </c>
      <c r="E228" s="107">
        <v>4564</v>
      </c>
      <c r="F228" s="106"/>
      <c r="G228" s="106">
        <v>10</v>
      </c>
      <c r="H228" s="106">
        <v>13</v>
      </c>
      <c r="I228" s="106">
        <f t="shared" si="72"/>
        <v>13</v>
      </c>
      <c r="J228" s="106" t="str">
        <f t="shared" si="73"/>
        <v>10_13</v>
      </c>
      <c r="K228" s="107">
        <v>4712</v>
      </c>
      <c r="L228" s="5"/>
      <c r="M228" s="106">
        <v>10</v>
      </c>
      <c r="N228" s="106">
        <v>13</v>
      </c>
      <c r="O228" s="106">
        <f t="shared" si="74"/>
        <v>13</v>
      </c>
      <c r="P228" s="106" t="str">
        <f t="shared" si="75"/>
        <v>10_13</v>
      </c>
      <c r="Q228" s="107">
        <v>4830</v>
      </c>
      <c r="R228" s="107"/>
      <c r="S228" s="106">
        <v>10</v>
      </c>
      <c r="T228" s="106">
        <v>13</v>
      </c>
      <c r="U228" s="106">
        <f t="shared" si="76"/>
        <v>13</v>
      </c>
      <c r="V228" s="106" t="str">
        <f t="shared" si="77"/>
        <v>10_13</v>
      </c>
      <c r="W228" s="107">
        <v>4830</v>
      </c>
      <c r="X228" s="107"/>
      <c r="Y228" s="106">
        <v>10</v>
      </c>
      <c r="Z228" s="106">
        <v>13</v>
      </c>
      <c r="AA228" s="106">
        <f t="shared" si="78"/>
        <v>13</v>
      </c>
      <c r="AB228" s="106" t="str">
        <f t="shared" si="79"/>
        <v>10_13</v>
      </c>
      <c r="AC228" s="107">
        <v>4927</v>
      </c>
      <c r="AD228" s="49"/>
      <c r="AE228" s="106">
        <v>10</v>
      </c>
      <c r="AF228" s="106">
        <v>13</v>
      </c>
      <c r="AG228" s="172">
        <f t="shared" si="80"/>
        <v>13</v>
      </c>
      <c r="AH228" s="106" t="str">
        <f t="shared" si="81"/>
        <v>10_13</v>
      </c>
      <c r="AI228" s="107">
        <v>5272</v>
      </c>
      <c r="AJ228" s="49"/>
      <c r="AK228" s="106">
        <v>10</v>
      </c>
      <c r="AL228" s="106">
        <v>13</v>
      </c>
      <c r="AM228" s="172">
        <f t="shared" si="82"/>
        <v>13</v>
      </c>
      <c r="AN228" s="106" t="str">
        <f t="shared" si="83"/>
        <v>10_13</v>
      </c>
      <c r="AO228" s="107">
        <v>5483</v>
      </c>
      <c r="AP228" s="49"/>
      <c r="AQ228" s="106">
        <v>10</v>
      </c>
      <c r="AR228" s="106">
        <v>13</v>
      </c>
      <c r="AS228" s="172">
        <f t="shared" si="84"/>
        <v>13</v>
      </c>
      <c r="AT228" s="106" t="str">
        <f t="shared" si="85"/>
        <v>10_13</v>
      </c>
      <c r="AU228" s="107">
        <v>5702</v>
      </c>
      <c r="AV228" s="49"/>
      <c r="AW228" s="106">
        <v>10</v>
      </c>
      <c r="AX228" s="106">
        <v>3</v>
      </c>
      <c r="AY228" s="172">
        <f t="shared" si="86"/>
        <v>3</v>
      </c>
      <c r="AZ228" s="106" t="str">
        <f t="shared" si="87"/>
        <v>10_3</v>
      </c>
      <c r="BA228" s="107">
        <v>4140</v>
      </c>
      <c r="BB228" s="49"/>
      <c r="BC228" s="106">
        <v>10</v>
      </c>
      <c r="BD228" s="106">
        <v>3</v>
      </c>
      <c r="BE228" s="106">
        <f t="shared" si="90"/>
        <v>3</v>
      </c>
      <c r="BF228" s="106" t="str">
        <f t="shared" si="88"/>
        <v>10_3</v>
      </c>
      <c r="BG228" s="64">
        <f t="shared" si="69"/>
        <v>4140</v>
      </c>
      <c r="BH228" s="132">
        <f t="shared" si="89"/>
        <v>4140</v>
      </c>
      <c r="BI228" s="42">
        <f t="shared" si="91"/>
        <v>26.53846153846154</v>
      </c>
      <c r="BJ228" s="42"/>
      <c r="BK228" s="42"/>
      <c r="BL228" s="42"/>
      <c r="BM228" s="42"/>
      <c r="BN228" s="42"/>
      <c r="BO228" s="5"/>
      <c r="BP228" s="5"/>
      <c r="BQ228" s="5"/>
      <c r="BR228" s="5"/>
      <c r="BS228" s="5"/>
      <c r="BT228" s="5"/>
      <c r="BU228" s="6"/>
    </row>
    <row r="229" spans="1:73" x14ac:dyDescent="0.25">
      <c r="A229" s="106">
        <v>10</v>
      </c>
      <c r="B229" s="106" t="s">
        <v>717</v>
      </c>
      <c r="C229" s="106" t="str">
        <f t="shared" si="70"/>
        <v>u1</v>
      </c>
      <c r="D229" s="106" t="str">
        <f t="shared" si="71"/>
        <v>10_u1</v>
      </c>
      <c r="E229" s="107">
        <v>4727</v>
      </c>
      <c r="F229" s="106"/>
      <c r="G229" s="106">
        <v>10</v>
      </c>
      <c r="H229" s="106" t="s">
        <v>717</v>
      </c>
      <c r="I229" s="106" t="str">
        <f t="shared" si="72"/>
        <v>u1</v>
      </c>
      <c r="J229" s="106" t="str">
        <f t="shared" si="73"/>
        <v>10_u1</v>
      </c>
      <c r="K229" s="107">
        <v>4881</v>
      </c>
      <c r="L229" s="5"/>
      <c r="M229" s="106">
        <v>10</v>
      </c>
      <c r="N229" s="106" t="s">
        <v>717</v>
      </c>
      <c r="O229" s="106" t="str">
        <f t="shared" si="74"/>
        <v>u1</v>
      </c>
      <c r="P229" s="106" t="str">
        <f t="shared" si="75"/>
        <v>10_u1</v>
      </c>
      <c r="Q229" s="107">
        <v>5003</v>
      </c>
      <c r="R229" s="107"/>
      <c r="S229" s="106">
        <v>10</v>
      </c>
      <c r="T229" s="106" t="s">
        <v>717</v>
      </c>
      <c r="U229" s="106" t="str">
        <f t="shared" si="76"/>
        <v>u1</v>
      </c>
      <c r="V229" s="106" t="str">
        <f t="shared" si="77"/>
        <v>10_u1</v>
      </c>
      <c r="W229" s="107">
        <v>5003</v>
      </c>
      <c r="X229" s="107"/>
      <c r="Y229" s="106">
        <v>10</v>
      </c>
      <c r="Z229" s="106" t="s">
        <v>717</v>
      </c>
      <c r="AA229" s="106" t="str">
        <f t="shared" si="78"/>
        <v>u1</v>
      </c>
      <c r="AB229" s="106" t="str">
        <f t="shared" si="79"/>
        <v>10_u1</v>
      </c>
      <c r="AC229" s="107">
        <v>5103</v>
      </c>
      <c r="AD229" s="49"/>
      <c r="AE229" s="106">
        <v>10</v>
      </c>
      <c r="AF229" s="106" t="s">
        <v>717</v>
      </c>
      <c r="AG229" s="172" t="str">
        <f t="shared" si="80"/>
        <v>u1</v>
      </c>
      <c r="AH229" s="106" t="str">
        <f t="shared" si="81"/>
        <v>10_u1</v>
      </c>
      <c r="AI229" s="107">
        <v>5460</v>
      </c>
      <c r="AJ229" s="49"/>
      <c r="AK229" s="106">
        <v>10</v>
      </c>
      <c r="AL229" s="106" t="s">
        <v>717</v>
      </c>
      <c r="AM229" s="172" t="str">
        <f t="shared" si="82"/>
        <v>u1</v>
      </c>
      <c r="AN229" s="106" t="str">
        <f t="shared" si="83"/>
        <v>10_u1</v>
      </c>
      <c r="AO229" s="107">
        <v>5678</v>
      </c>
      <c r="AP229" s="49"/>
      <c r="AQ229" s="106">
        <v>10</v>
      </c>
      <c r="AR229" s="106" t="s">
        <v>717</v>
      </c>
      <c r="AS229" s="172" t="str">
        <f t="shared" si="84"/>
        <v>u1</v>
      </c>
      <c r="AT229" s="106" t="str">
        <f t="shared" si="85"/>
        <v>10_u1</v>
      </c>
      <c r="AU229" s="107">
        <v>5905</v>
      </c>
      <c r="AV229" s="49"/>
      <c r="AW229" s="106">
        <v>10</v>
      </c>
      <c r="AX229" s="106">
        <v>4</v>
      </c>
      <c r="AY229" s="172">
        <f t="shared" si="86"/>
        <v>4</v>
      </c>
      <c r="AZ229" s="106" t="str">
        <f t="shared" si="87"/>
        <v>10_4</v>
      </c>
      <c r="BA229" s="107">
        <v>4228</v>
      </c>
      <c r="BB229" s="49"/>
      <c r="BC229" s="106">
        <v>10</v>
      </c>
      <c r="BD229" s="106">
        <v>4</v>
      </c>
      <c r="BE229" s="106">
        <f t="shared" si="90"/>
        <v>4</v>
      </c>
      <c r="BF229" s="106" t="str">
        <f t="shared" si="88"/>
        <v>10_4</v>
      </c>
      <c r="BG229" s="64">
        <f t="shared" si="69"/>
        <v>4228</v>
      </c>
      <c r="BH229" s="132">
        <f t="shared" si="89"/>
        <v>4228</v>
      </c>
      <c r="BI229" s="42">
        <f t="shared" si="91"/>
        <v>27.102564102564102</v>
      </c>
      <c r="BJ229" s="42"/>
      <c r="BK229" s="42"/>
      <c r="BL229" s="42"/>
      <c r="BM229" s="42"/>
      <c r="BN229" s="42"/>
      <c r="BO229" s="5"/>
      <c r="BP229" s="5"/>
      <c r="BQ229" s="5"/>
      <c r="BR229" s="5"/>
      <c r="BS229" s="5"/>
      <c r="BT229" s="5"/>
      <c r="BU229" s="6"/>
    </row>
    <row r="230" spans="1:73" x14ac:dyDescent="0.25">
      <c r="A230" s="106">
        <v>10</v>
      </c>
      <c r="B230" s="106" t="s">
        <v>718</v>
      </c>
      <c r="C230" s="106" t="str">
        <f t="shared" si="70"/>
        <v>u2</v>
      </c>
      <c r="D230" s="106" t="str">
        <f t="shared" si="71"/>
        <v>10_u2</v>
      </c>
      <c r="E230" s="107">
        <v>4889</v>
      </c>
      <c r="F230" s="106"/>
      <c r="G230" s="106">
        <v>10</v>
      </c>
      <c r="H230" s="106" t="s">
        <v>718</v>
      </c>
      <c r="I230" s="106" t="str">
        <f t="shared" si="72"/>
        <v>u2</v>
      </c>
      <c r="J230" s="106" t="str">
        <f t="shared" si="73"/>
        <v>10_u2</v>
      </c>
      <c r="K230" s="107">
        <v>5048</v>
      </c>
      <c r="L230" s="5"/>
      <c r="M230" s="106">
        <v>10</v>
      </c>
      <c r="N230" s="106" t="s">
        <v>718</v>
      </c>
      <c r="O230" s="106" t="str">
        <f t="shared" si="74"/>
        <v>u2</v>
      </c>
      <c r="P230" s="106" t="str">
        <f t="shared" si="75"/>
        <v>10_u2</v>
      </c>
      <c r="Q230" s="107">
        <v>5174</v>
      </c>
      <c r="R230" s="107"/>
      <c r="S230" s="106">
        <v>10</v>
      </c>
      <c r="T230" s="106" t="s">
        <v>718</v>
      </c>
      <c r="U230" s="106" t="str">
        <f t="shared" si="76"/>
        <v>u2</v>
      </c>
      <c r="V230" s="106" t="str">
        <f t="shared" si="77"/>
        <v>10_u2</v>
      </c>
      <c r="W230" s="107">
        <v>5174</v>
      </c>
      <c r="X230" s="107"/>
      <c r="Y230" s="106">
        <v>10</v>
      </c>
      <c r="Z230" s="106" t="s">
        <v>718</v>
      </c>
      <c r="AA230" s="106" t="str">
        <f t="shared" si="78"/>
        <v>u2</v>
      </c>
      <c r="AB230" s="106" t="str">
        <f t="shared" si="79"/>
        <v>10_u2</v>
      </c>
      <c r="AC230" s="107">
        <v>5277</v>
      </c>
      <c r="AD230" s="49"/>
      <c r="AE230" s="106">
        <v>10</v>
      </c>
      <c r="AF230" s="106" t="s">
        <v>718</v>
      </c>
      <c r="AG230" s="172" t="str">
        <f t="shared" si="80"/>
        <v>u2</v>
      </c>
      <c r="AH230" s="106" t="str">
        <f t="shared" si="81"/>
        <v>10_u2</v>
      </c>
      <c r="AI230" s="107">
        <v>5646</v>
      </c>
      <c r="AJ230" s="49"/>
      <c r="AK230" s="106">
        <v>10</v>
      </c>
      <c r="AL230" s="106" t="s">
        <v>718</v>
      </c>
      <c r="AM230" s="172" t="str">
        <f t="shared" si="82"/>
        <v>u2</v>
      </c>
      <c r="AN230" s="106" t="str">
        <f t="shared" si="83"/>
        <v>10_u2</v>
      </c>
      <c r="AO230" s="107">
        <v>5872</v>
      </c>
      <c r="AP230" s="49"/>
      <c r="AQ230" s="106">
        <v>10</v>
      </c>
      <c r="AR230" s="106" t="s">
        <v>718</v>
      </c>
      <c r="AS230" s="172" t="str">
        <f t="shared" si="84"/>
        <v>u2</v>
      </c>
      <c r="AT230" s="106" t="str">
        <f t="shared" si="85"/>
        <v>10_u2</v>
      </c>
      <c r="AU230" s="107">
        <v>6107</v>
      </c>
      <c r="AV230" s="49"/>
      <c r="AW230" s="106">
        <v>10</v>
      </c>
      <c r="AX230" s="106">
        <v>5</v>
      </c>
      <c r="AY230" s="172">
        <f t="shared" si="86"/>
        <v>5</v>
      </c>
      <c r="AZ230" s="106" t="str">
        <f t="shared" si="87"/>
        <v>10_5</v>
      </c>
      <c r="BA230" s="107">
        <v>4371</v>
      </c>
      <c r="BB230" s="49"/>
      <c r="BC230" s="106">
        <v>10</v>
      </c>
      <c r="BD230" s="106">
        <v>5</v>
      </c>
      <c r="BE230" s="106">
        <f t="shared" si="90"/>
        <v>5</v>
      </c>
      <c r="BF230" s="106" t="str">
        <f t="shared" si="88"/>
        <v>10_5</v>
      </c>
      <c r="BG230" s="64">
        <f t="shared" si="69"/>
        <v>4371</v>
      </c>
      <c r="BH230" s="132">
        <f t="shared" si="89"/>
        <v>4371</v>
      </c>
      <c r="BI230" s="42">
        <f t="shared" si="91"/>
        <v>28.01923076923077</v>
      </c>
      <c r="BJ230" s="42"/>
      <c r="BK230" s="42"/>
      <c r="BL230" s="42"/>
      <c r="BM230" s="42"/>
      <c r="BN230" s="42"/>
      <c r="BO230" s="5"/>
      <c r="BP230" s="5"/>
      <c r="BQ230" s="5"/>
      <c r="BR230" s="5"/>
      <c r="BS230" s="5"/>
      <c r="BT230" s="5"/>
      <c r="BU230" s="6"/>
    </row>
    <row r="231" spans="1:73" x14ac:dyDescent="0.25">
      <c r="A231" s="106">
        <v>10</v>
      </c>
      <c r="B231" s="106" t="s">
        <v>719</v>
      </c>
      <c r="C231" s="106" t="str">
        <f t="shared" si="70"/>
        <v>a</v>
      </c>
      <c r="D231" s="106" t="str">
        <f t="shared" si="71"/>
        <v>10_a</v>
      </c>
      <c r="E231" s="107">
        <v>4727</v>
      </c>
      <c r="F231" s="106"/>
      <c r="G231" s="106">
        <v>10</v>
      </c>
      <c r="H231" s="106" t="s">
        <v>719</v>
      </c>
      <c r="I231" s="106" t="str">
        <f t="shared" si="72"/>
        <v>a</v>
      </c>
      <c r="J231" s="106" t="str">
        <f t="shared" si="73"/>
        <v>10_a</v>
      </c>
      <c r="K231" s="107">
        <v>4881</v>
      </c>
      <c r="L231" s="5"/>
      <c r="M231" s="106">
        <v>10</v>
      </c>
      <c r="N231" s="106" t="s">
        <v>719</v>
      </c>
      <c r="O231" s="106" t="str">
        <f t="shared" si="74"/>
        <v>a</v>
      </c>
      <c r="P231" s="106" t="str">
        <f t="shared" si="75"/>
        <v>10_a</v>
      </c>
      <c r="Q231" s="107">
        <v>5003</v>
      </c>
      <c r="R231" s="107"/>
      <c r="S231" s="106">
        <v>10</v>
      </c>
      <c r="T231" s="106" t="s">
        <v>719</v>
      </c>
      <c r="U231" s="106" t="str">
        <f t="shared" si="76"/>
        <v>a</v>
      </c>
      <c r="V231" s="106" t="str">
        <f t="shared" si="77"/>
        <v>10_a</v>
      </c>
      <c r="W231" s="107">
        <v>5003</v>
      </c>
      <c r="X231" s="107"/>
      <c r="Y231" s="106">
        <v>10</v>
      </c>
      <c r="Z231" s="106" t="s">
        <v>719</v>
      </c>
      <c r="AA231" s="106" t="str">
        <f t="shared" si="78"/>
        <v>a</v>
      </c>
      <c r="AB231" s="106" t="str">
        <f t="shared" si="79"/>
        <v>10_a</v>
      </c>
      <c r="AC231" s="107">
        <v>5103</v>
      </c>
      <c r="AD231" s="49"/>
      <c r="AE231" s="106">
        <v>10</v>
      </c>
      <c r="AF231" s="106" t="s">
        <v>719</v>
      </c>
      <c r="AG231" s="172" t="str">
        <f t="shared" si="80"/>
        <v>a</v>
      </c>
      <c r="AH231" s="106" t="str">
        <f t="shared" si="81"/>
        <v>10_a</v>
      </c>
      <c r="AI231" s="107">
        <v>5460</v>
      </c>
      <c r="AJ231" s="49"/>
      <c r="AK231" s="106">
        <v>10</v>
      </c>
      <c r="AL231" s="106" t="s">
        <v>719</v>
      </c>
      <c r="AM231" s="172" t="str">
        <f t="shared" si="82"/>
        <v>a</v>
      </c>
      <c r="AN231" s="106" t="str">
        <f t="shared" si="83"/>
        <v>10_a</v>
      </c>
      <c r="AO231" s="107">
        <v>5678</v>
      </c>
      <c r="AP231" s="49"/>
      <c r="AQ231" s="106">
        <v>10</v>
      </c>
      <c r="AR231" s="106" t="s">
        <v>719</v>
      </c>
      <c r="AS231" s="172" t="str">
        <f t="shared" si="84"/>
        <v>a</v>
      </c>
      <c r="AT231" s="106" t="str">
        <f t="shared" si="85"/>
        <v>10_a</v>
      </c>
      <c r="AU231" s="107">
        <v>5905</v>
      </c>
      <c r="AV231" s="49"/>
      <c r="AW231" s="106">
        <v>10</v>
      </c>
      <c r="AX231" s="106">
        <v>6</v>
      </c>
      <c r="AY231" s="172">
        <f t="shared" si="86"/>
        <v>6</v>
      </c>
      <c r="AZ231" s="106" t="str">
        <f t="shared" si="87"/>
        <v>10_6</v>
      </c>
      <c r="BA231" s="107">
        <v>4523</v>
      </c>
      <c r="BB231" s="49"/>
      <c r="BC231" s="106">
        <v>10</v>
      </c>
      <c r="BD231" s="106">
        <v>6</v>
      </c>
      <c r="BE231" s="106">
        <f t="shared" si="90"/>
        <v>6</v>
      </c>
      <c r="BF231" s="106" t="str">
        <f t="shared" si="88"/>
        <v>10_6</v>
      </c>
      <c r="BG231" s="64">
        <f t="shared" si="69"/>
        <v>4523</v>
      </c>
      <c r="BH231" s="132">
        <f t="shared" si="89"/>
        <v>4523</v>
      </c>
      <c r="BI231" s="42">
        <f t="shared" si="91"/>
        <v>28.993589743589745</v>
      </c>
      <c r="BJ231" s="42"/>
      <c r="BK231" s="42"/>
      <c r="BL231" s="42"/>
      <c r="BM231" s="42"/>
      <c r="BN231" s="42"/>
      <c r="BO231" s="5"/>
      <c r="BP231" s="5"/>
      <c r="BQ231" s="5"/>
      <c r="BR231" s="5"/>
      <c r="BS231" s="5"/>
      <c r="BT231" s="5"/>
      <c r="BU231" s="6"/>
    </row>
    <row r="232" spans="1:73" x14ac:dyDescent="0.25">
      <c r="A232" s="106">
        <v>10</v>
      </c>
      <c r="B232" s="106" t="s">
        <v>720</v>
      </c>
      <c r="C232" s="106" t="str">
        <f t="shared" si="70"/>
        <v>b</v>
      </c>
      <c r="D232" s="106" t="str">
        <f t="shared" si="71"/>
        <v>10_b</v>
      </c>
      <c r="E232" s="107">
        <v>4889</v>
      </c>
      <c r="F232" s="106"/>
      <c r="G232" s="106">
        <v>10</v>
      </c>
      <c r="H232" s="106" t="s">
        <v>720</v>
      </c>
      <c r="I232" s="106" t="str">
        <f t="shared" si="72"/>
        <v>b</v>
      </c>
      <c r="J232" s="106" t="str">
        <f t="shared" si="73"/>
        <v>10_b</v>
      </c>
      <c r="K232" s="107">
        <v>5048</v>
      </c>
      <c r="L232" s="5"/>
      <c r="M232" s="106">
        <v>10</v>
      </c>
      <c r="N232" s="106" t="s">
        <v>720</v>
      </c>
      <c r="O232" s="106" t="str">
        <f t="shared" si="74"/>
        <v>b</v>
      </c>
      <c r="P232" s="106" t="str">
        <f t="shared" si="75"/>
        <v>10_b</v>
      </c>
      <c r="Q232" s="107">
        <v>5174</v>
      </c>
      <c r="R232" s="107"/>
      <c r="S232" s="106">
        <v>10</v>
      </c>
      <c r="T232" s="106" t="s">
        <v>720</v>
      </c>
      <c r="U232" s="106" t="str">
        <f t="shared" si="76"/>
        <v>b</v>
      </c>
      <c r="V232" s="106" t="str">
        <f t="shared" si="77"/>
        <v>10_b</v>
      </c>
      <c r="W232" s="107">
        <v>5174</v>
      </c>
      <c r="X232" s="107"/>
      <c r="Y232" s="106">
        <v>10</v>
      </c>
      <c r="Z232" s="106" t="s">
        <v>720</v>
      </c>
      <c r="AA232" s="106" t="str">
        <f t="shared" si="78"/>
        <v>b</v>
      </c>
      <c r="AB232" s="106" t="str">
        <f t="shared" si="79"/>
        <v>10_b</v>
      </c>
      <c r="AC232" s="107">
        <v>5277</v>
      </c>
      <c r="AD232" s="49"/>
      <c r="AE232" s="106">
        <v>10</v>
      </c>
      <c r="AF232" s="106" t="s">
        <v>720</v>
      </c>
      <c r="AG232" s="172" t="str">
        <f t="shared" si="80"/>
        <v>b</v>
      </c>
      <c r="AH232" s="106" t="str">
        <f t="shared" si="81"/>
        <v>10_b</v>
      </c>
      <c r="AI232" s="107">
        <v>5646</v>
      </c>
      <c r="AJ232" s="49"/>
      <c r="AK232" s="106">
        <v>10</v>
      </c>
      <c r="AL232" s="106" t="s">
        <v>720</v>
      </c>
      <c r="AM232" s="172" t="str">
        <f t="shared" si="82"/>
        <v>b</v>
      </c>
      <c r="AN232" s="106" t="str">
        <f t="shared" si="83"/>
        <v>10_b</v>
      </c>
      <c r="AO232" s="107">
        <v>5872</v>
      </c>
      <c r="AP232" s="49"/>
      <c r="AQ232" s="106">
        <v>10</v>
      </c>
      <c r="AR232" s="106" t="s">
        <v>720</v>
      </c>
      <c r="AS232" s="172" t="str">
        <f t="shared" si="84"/>
        <v>b</v>
      </c>
      <c r="AT232" s="106" t="str">
        <f t="shared" si="85"/>
        <v>10_b</v>
      </c>
      <c r="AU232" s="107">
        <v>6107</v>
      </c>
      <c r="AV232" s="49"/>
      <c r="AW232" s="106">
        <v>10</v>
      </c>
      <c r="AX232" s="106">
        <v>7</v>
      </c>
      <c r="AY232" s="172">
        <f t="shared" si="86"/>
        <v>7</v>
      </c>
      <c r="AZ232" s="106" t="str">
        <f t="shared" si="87"/>
        <v>10_7</v>
      </c>
      <c r="BA232" s="107">
        <v>4676</v>
      </c>
      <c r="BB232" s="49"/>
      <c r="BC232" s="106">
        <v>10</v>
      </c>
      <c r="BD232" s="106">
        <v>7</v>
      </c>
      <c r="BE232" s="106">
        <f t="shared" si="90"/>
        <v>7</v>
      </c>
      <c r="BF232" s="106" t="str">
        <f t="shared" si="88"/>
        <v>10_7</v>
      </c>
      <c r="BG232" s="64">
        <f t="shared" si="69"/>
        <v>4676</v>
      </c>
      <c r="BH232" s="132">
        <f t="shared" si="89"/>
        <v>4676</v>
      </c>
      <c r="BI232" s="42">
        <f t="shared" si="91"/>
        <v>29.974358974358974</v>
      </c>
      <c r="BJ232" s="42"/>
      <c r="BK232" s="42"/>
      <c r="BL232" s="42"/>
      <c r="BM232" s="42"/>
      <c r="BN232" s="42"/>
      <c r="BO232" s="5"/>
      <c r="BP232" s="5"/>
      <c r="BQ232" s="5"/>
      <c r="BR232" s="5"/>
      <c r="BS232" s="5"/>
      <c r="BT232" s="5"/>
      <c r="BU232" s="6"/>
    </row>
    <row r="233" spans="1:73" x14ac:dyDescent="0.25">
      <c r="A233" s="106">
        <v>10</v>
      </c>
      <c r="B233" s="106" t="s">
        <v>721</v>
      </c>
      <c r="C233" s="106" t="str">
        <f t="shared" si="70"/>
        <v>c</v>
      </c>
      <c r="D233" s="106" t="str">
        <f t="shared" si="71"/>
        <v>10_c</v>
      </c>
      <c r="E233" s="107">
        <v>5061</v>
      </c>
      <c r="F233" s="106"/>
      <c r="G233" s="106">
        <v>10</v>
      </c>
      <c r="H233" s="106" t="s">
        <v>721</v>
      </c>
      <c r="I233" s="106" t="str">
        <f t="shared" si="72"/>
        <v>c</v>
      </c>
      <c r="J233" s="106" t="str">
        <f t="shared" si="73"/>
        <v>10_c</v>
      </c>
      <c r="K233" s="107">
        <v>5225</v>
      </c>
      <c r="L233" s="5"/>
      <c r="M233" s="106">
        <v>10</v>
      </c>
      <c r="N233" s="106" t="s">
        <v>721</v>
      </c>
      <c r="O233" s="106" t="str">
        <f t="shared" si="74"/>
        <v>c</v>
      </c>
      <c r="P233" s="106" t="str">
        <f t="shared" si="75"/>
        <v>10_c</v>
      </c>
      <c r="Q233" s="107">
        <v>5356</v>
      </c>
      <c r="R233" s="107"/>
      <c r="S233" s="106">
        <v>10</v>
      </c>
      <c r="T233" s="106" t="s">
        <v>721</v>
      </c>
      <c r="U233" s="106" t="str">
        <f t="shared" si="76"/>
        <v>c</v>
      </c>
      <c r="V233" s="106" t="str">
        <f t="shared" si="77"/>
        <v>10_c</v>
      </c>
      <c r="W233" s="107">
        <v>5356</v>
      </c>
      <c r="X233" s="107"/>
      <c r="Y233" s="106">
        <v>10</v>
      </c>
      <c r="Z233" s="106" t="s">
        <v>721</v>
      </c>
      <c r="AA233" s="106" t="str">
        <f t="shared" si="78"/>
        <v>c</v>
      </c>
      <c r="AB233" s="106" t="str">
        <f t="shared" si="79"/>
        <v>10_c</v>
      </c>
      <c r="AC233" s="107">
        <v>5463</v>
      </c>
      <c r="AD233" s="49"/>
      <c r="AE233" s="106">
        <v>10</v>
      </c>
      <c r="AF233" s="106" t="s">
        <v>721</v>
      </c>
      <c r="AG233" s="172" t="str">
        <f t="shared" si="80"/>
        <v>c</v>
      </c>
      <c r="AH233" s="106" t="str">
        <f t="shared" si="81"/>
        <v>10_c</v>
      </c>
      <c r="AI233" s="107">
        <v>5845</v>
      </c>
      <c r="AJ233" s="49"/>
      <c r="AK233" s="106">
        <v>10</v>
      </c>
      <c r="AL233" s="106" t="s">
        <v>721</v>
      </c>
      <c r="AM233" s="172" t="str">
        <f t="shared" si="82"/>
        <v>c</v>
      </c>
      <c r="AN233" s="106" t="str">
        <f t="shared" si="83"/>
        <v>10_c</v>
      </c>
      <c r="AO233" s="107">
        <v>6079</v>
      </c>
      <c r="AP233" s="49"/>
      <c r="AQ233" s="106">
        <v>10</v>
      </c>
      <c r="AR233" s="106" t="s">
        <v>721</v>
      </c>
      <c r="AS233" s="172" t="str">
        <f t="shared" si="84"/>
        <v>c</v>
      </c>
      <c r="AT233" s="106" t="str">
        <f t="shared" si="85"/>
        <v>10_c</v>
      </c>
      <c r="AU233" s="107">
        <v>6322</v>
      </c>
      <c r="AV233" s="49"/>
      <c r="AW233" s="106">
        <v>10</v>
      </c>
      <c r="AX233" s="106">
        <v>8</v>
      </c>
      <c r="AY233" s="172">
        <f t="shared" si="86"/>
        <v>8</v>
      </c>
      <c r="AZ233" s="106" t="str">
        <f t="shared" si="87"/>
        <v>10_8</v>
      </c>
      <c r="BA233" s="107">
        <v>4829</v>
      </c>
      <c r="BB233" s="49"/>
      <c r="BC233" s="106">
        <v>10</v>
      </c>
      <c r="BD233" s="106">
        <v>8</v>
      </c>
      <c r="BE233" s="106">
        <f t="shared" si="90"/>
        <v>8</v>
      </c>
      <c r="BF233" s="106" t="str">
        <f t="shared" si="88"/>
        <v>10_8</v>
      </c>
      <c r="BG233" s="64">
        <f t="shared" si="69"/>
        <v>4829</v>
      </c>
      <c r="BH233" s="132">
        <f t="shared" si="89"/>
        <v>4829</v>
      </c>
      <c r="BI233" s="42">
        <f t="shared" si="91"/>
        <v>30.955128205128204</v>
      </c>
      <c r="BJ233" s="42"/>
      <c r="BK233" s="42"/>
      <c r="BL233" s="42"/>
      <c r="BM233" s="42"/>
      <c r="BN233" s="42"/>
      <c r="BO233" s="5"/>
      <c r="BP233" s="5"/>
      <c r="BQ233" s="5"/>
      <c r="BR233" s="5"/>
      <c r="BS233" s="5"/>
      <c r="BT233" s="5"/>
      <c r="BU233" s="6"/>
    </row>
    <row r="234" spans="1:73" x14ac:dyDescent="0.25">
      <c r="A234" s="106">
        <v>10</v>
      </c>
      <c r="B234" s="106" t="s">
        <v>722</v>
      </c>
      <c r="C234" s="106" t="str">
        <f t="shared" si="70"/>
        <v>d</v>
      </c>
      <c r="D234" s="106" t="str">
        <f t="shared" si="71"/>
        <v>10_d</v>
      </c>
      <c r="E234" s="107">
        <v>5243</v>
      </c>
      <c r="F234" s="106"/>
      <c r="G234" s="106">
        <v>10</v>
      </c>
      <c r="H234" s="106" t="s">
        <v>722</v>
      </c>
      <c r="I234" s="106" t="str">
        <f t="shared" si="72"/>
        <v>d</v>
      </c>
      <c r="J234" s="106" t="str">
        <f t="shared" si="73"/>
        <v>10_d</v>
      </c>
      <c r="K234" s="107">
        <v>5413</v>
      </c>
      <c r="L234" s="5"/>
      <c r="M234" s="106">
        <v>10</v>
      </c>
      <c r="N234" s="106" t="s">
        <v>722</v>
      </c>
      <c r="O234" s="106" t="str">
        <f t="shared" si="74"/>
        <v>d</v>
      </c>
      <c r="P234" s="106" t="str">
        <f t="shared" si="75"/>
        <v>10_d</v>
      </c>
      <c r="Q234" s="107">
        <v>5548</v>
      </c>
      <c r="R234" s="107"/>
      <c r="S234" s="106">
        <v>10</v>
      </c>
      <c r="T234" s="106" t="s">
        <v>722</v>
      </c>
      <c r="U234" s="106" t="str">
        <f t="shared" si="76"/>
        <v>d</v>
      </c>
      <c r="V234" s="106" t="str">
        <f t="shared" si="77"/>
        <v>10_d</v>
      </c>
      <c r="W234" s="107">
        <v>5548</v>
      </c>
      <c r="X234" s="107"/>
      <c r="Y234" s="106">
        <v>10</v>
      </c>
      <c r="Z234" s="106" t="s">
        <v>722</v>
      </c>
      <c r="AA234" s="106" t="str">
        <f t="shared" si="78"/>
        <v>d</v>
      </c>
      <c r="AB234" s="106" t="str">
        <f t="shared" si="79"/>
        <v>10_d</v>
      </c>
      <c r="AC234" s="107">
        <v>5659</v>
      </c>
      <c r="AD234" s="49"/>
      <c r="AE234" s="106">
        <v>10</v>
      </c>
      <c r="AF234" s="106" t="s">
        <v>722</v>
      </c>
      <c r="AG234" s="172" t="str">
        <f t="shared" si="80"/>
        <v>d</v>
      </c>
      <c r="AH234" s="106" t="str">
        <f t="shared" si="81"/>
        <v>10_d</v>
      </c>
      <c r="AI234" s="107">
        <v>6055</v>
      </c>
      <c r="AJ234" s="49"/>
      <c r="AK234" s="106">
        <v>10</v>
      </c>
      <c r="AL234" s="106" t="s">
        <v>722</v>
      </c>
      <c r="AM234" s="172" t="str">
        <f t="shared" si="82"/>
        <v>d</v>
      </c>
      <c r="AN234" s="106" t="str">
        <f t="shared" si="83"/>
        <v>10_d</v>
      </c>
      <c r="AO234" s="107">
        <v>6297</v>
      </c>
      <c r="AP234" s="49"/>
      <c r="AQ234" s="106">
        <v>10</v>
      </c>
      <c r="AR234" s="106" t="s">
        <v>722</v>
      </c>
      <c r="AS234" s="172" t="str">
        <f t="shared" si="84"/>
        <v>d</v>
      </c>
      <c r="AT234" s="106" t="str">
        <f t="shared" si="85"/>
        <v>10_d</v>
      </c>
      <c r="AU234" s="107">
        <v>6549</v>
      </c>
      <c r="AV234" s="49"/>
      <c r="AW234" s="106">
        <v>10</v>
      </c>
      <c r="AX234" s="106">
        <v>9</v>
      </c>
      <c r="AY234" s="172">
        <f t="shared" si="86"/>
        <v>9</v>
      </c>
      <c r="AZ234" s="106" t="str">
        <f t="shared" si="87"/>
        <v>10_9</v>
      </c>
      <c r="BA234" s="107">
        <v>4983</v>
      </c>
      <c r="BB234" s="49"/>
      <c r="BC234" s="106">
        <v>10</v>
      </c>
      <c r="BD234" s="106">
        <v>9</v>
      </c>
      <c r="BE234" s="106">
        <f t="shared" si="90"/>
        <v>9</v>
      </c>
      <c r="BF234" s="106" t="str">
        <f t="shared" si="88"/>
        <v>10_9</v>
      </c>
      <c r="BG234" s="64">
        <f t="shared" si="69"/>
        <v>4983</v>
      </c>
      <c r="BH234" s="132">
        <f t="shared" si="89"/>
        <v>4983</v>
      </c>
      <c r="BI234" s="42">
        <f t="shared" si="91"/>
        <v>31.942307692307693</v>
      </c>
      <c r="BJ234" s="42"/>
      <c r="BK234" s="42"/>
      <c r="BL234" s="42"/>
      <c r="BM234" s="42"/>
      <c r="BN234" s="42"/>
      <c r="BO234" s="5"/>
      <c r="BP234" s="5"/>
      <c r="BQ234" s="5"/>
      <c r="BR234" s="5"/>
      <c r="BS234" s="5"/>
      <c r="BT234" s="5"/>
      <c r="BU234" s="6"/>
    </row>
    <row r="235" spans="1:73" x14ac:dyDescent="0.25">
      <c r="A235" s="106">
        <v>10</v>
      </c>
      <c r="B235" s="106" t="s">
        <v>723</v>
      </c>
      <c r="C235" s="106" t="str">
        <f t="shared" si="70"/>
        <v>e</v>
      </c>
      <c r="D235" s="106" t="str">
        <f t="shared" si="71"/>
        <v>10_e</v>
      </c>
      <c r="E235" s="107">
        <v>5427</v>
      </c>
      <c r="F235" s="106"/>
      <c r="G235" s="106">
        <v>10</v>
      </c>
      <c r="H235" s="106" t="s">
        <v>723</v>
      </c>
      <c r="I235" s="106" t="str">
        <f t="shared" si="72"/>
        <v>e</v>
      </c>
      <c r="J235" s="106" t="str">
        <f t="shared" si="73"/>
        <v>10_e</v>
      </c>
      <c r="K235" s="107">
        <v>5603</v>
      </c>
      <c r="L235" s="5"/>
      <c r="M235" s="106">
        <v>10</v>
      </c>
      <c r="N235" s="106" t="s">
        <v>723</v>
      </c>
      <c r="O235" s="106" t="str">
        <f t="shared" si="74"/>
        <v>e</v>
      </c>
      <c r="P235" s="106" t="str">
        <f t="shared" si="75"/>
        <v>10_e</v>
      </c>
      <c r="Q235" s="107">
        <v>5743</v>
      </c>
      <c r="R235" s="107"/>
      <c r="S235" s="106">
        <v>10</v>
      </c>
      <c r="T235" s="106" t="s">
        <v>723</v>
      </c>
      <c r="U235" s="106" t="str">
        <f t="shared" si="76"/>
        <v>e</v>
      </c>
      <c r="V235" s="106" t="str">
        <f t="shared" si="77"/>
        <v>10_e</v>
      </c>
      <c r="W235" s="107">
        <v>5743</v>
      </c>
      <c r="X235" s="107"/>
      <c r="Y235" s="106">
        <v>10</v>
      </c>
      <c r="Z235" s="106" t="s">
        <v>723</v>
      </c>
      <c r="AA235" s="106" t="str">
        <f t="shared" si="78"/>
        <v>e</v>
      </c>
      <c r="AB235" s="106" t="str">
        <f t="shared" si="79"/>
        <v>10_e</v>
      </c>
      <c r="AC235" s="107">
        <v>5858</v>
      </c>
      <c r="AD235" s="49"/>
      <c r="AE235" s="106">
        <v>10</v>
      </c>
      <c r="AF235" s="106" t="s">
        <v>723</v>
      </c>
      <c r="AG235" s="172" t="str">
        <f t="shared" si="80"/>
        <v>e</v>
      </c>
      <c r="AH235" s="106" t="str">
        <f t="shared" si="81"/>
        <v>10_e</v>
      </c>
      <c r="AI235" s="107">
        <v>6268</v>
      </c>
      <c r="AJ235" s="49"/>
      <c r="AK235" s="106">
        <v>10</v>
      </c>
      <c r="AL235" s="106" t="s">
        <v>723</v>
      </c>
      <c r="AM235" s="172" t="str">
        <f t="shared" si="82"/>
        <v>e</v>
      </c>
      <c r="AN235" s="106" t="str">
        <f t="shared" si="83"/>
        <v>10_e</v>
      </c>
      <c r="AO235" s="107">
        <v>6519</v>
      </c>
      <c r="AP235" s="49"/>
      <c r="AQ235" s="106">
        <v>10</v>
      </c>
      <c r="AR235" s="106" t="s">
        <v>723</v>
      </c>
      <c r="AS235" s="172" t="str">
        <f t="shared" si="84"/>
        <v>e</v>
      </c>
      <c r="AT235" s="106" t="str">
        <f t="shared" si="85"/>
        <v>10_e</v>
      </c>
      <c r="AU235" s="107">
        <v>6780</v>
      </c>
      <c r="AV235" s="49"/>
      <c r="AW235" s="106">
        <v>10</v>
      </c>
      <c r="AX235" s="106">
        <v>10</v>
      </c>
      <c r="AY235" s="172">
        <f t="shared" si="86"/>
        <v>10</v>
      </c>
      <c r="AZ235" s="106" t="str">
        <f t="shared" si="87"/>
        <v>10_10</v>
      </c>
      <c r="BA235" s="107">
        <v>5144</v>
      </c>
      <c r="BB235" s="49"/>
      <c r="BC235" s="106">
        <v>10</v>
      </c>
      <c r="BD235" s="106">
        <v>10</v>
      </c>
      <c r="BE235" s="106">
        <f t="shared" si="90"/>
        <v>10</v>
      </c>
      <c r="BF235" s="106" t="str">
        <f t="shared" si="88"/>
        <v>10_10</v>
      </c>
      <c r="BG235" s="64">
        <f t="shared" si="69"/>
        <v>5144</v>
      </c>
      <c r="BH235" s="132">
        <f t="shared" si="89"/>
        <v>5144</v>
      </c>
      <c r="BI235" s="42">
        <f t="shared" si="91"/>
        <v>32.974358974358971</v>
      </c>
      <c r="BJ235" s="42"/>
      <c r="BK235" s="42"/>
      <c r="BL235" s="42"/>
      <c r="BM235" s="42"/>
      <c r="BN235" s="42"/>
      <c r="BO235" s="5"/>
      <c r="BP235" s="5"/>
      <c r="BQ235" s="5"/>
      <c r="BR235" s="5"/>
      <c r="BS235" s="5"/>
      <c r="BT235" s="5"/>
      <c r="BU235" s="6"/>
    </row>
    <row r="236" spans="1:73" x14ac:dyDescent="0.25">
      <c r="A236" s="106">
        <v>11</v>
      </c>
      <c r="B236" s="106" t="s">
        <v>715</v>
      </c>
      <c r="C236" s="106" t="str">
        <f t="shared" si="70"/>
        <v>Start</v>
      </c>
      <c r="D236" s="106" t="str">
        <f t="shared" si="71"/>
        <v>11_Start</v>
      </c>
      <c r="E236" s="107">
        <v>3259</v>
      </c>
      <c r="F236" s="106"/>
      <c r="G236" s="106">
        <v>11</v>
      </c>
      <c r="H236" s="106" t="s">
        <v>715</v>
      </c>
      <c r="I236" s="106" t="str">
        <f t="shared" si="72"/>
        <v>Start</v>
      </c>
      <c r="J236" s="106" t="str">
        <f t="shared" si="73"/>
        <v>11_Start</v>
      </c>
      <c r="K236" s="107">
        <v>3365</v>
      </c>
      <c r="L236" s="5"/>
      <c r="M236" s="106">
        <v>11</v>
      </c>
      <c r="N236" s="106" t="s">
        <v>715</v>
      </c>
      <c r="O236" s="106" t="str">
        <f t="shared" si="74"/>
        <v>Start</v>
      </c>
      <c r="P236" s="106" t="str">
        <f t="shared" si="75"/>
        <v>11_Start</v>
      </c>
      <c r="Q236" s="107">
        <v>3449</v>
      </c>
      <c r="R236" s="107"/>
      <c r="S236" s="106">
        <v>11</v>
      </c>
      <c r="T236" s="106" t="s">
        <v>715</v>
      </c>
      <c r="U236" s="106" t="str">
        <f t="shared" si="76"/>
        <v>Start</v>
      </c>
      <c r="V236" s="106" t="str">
        <f t="shared" si="77"/>
        <v>11_Start</v>
      </c>
      <c r="W236" s="107">
        <v>3449</v>
      </c>
      <c r="X236" s="107"/>
      <c r="Y236" s="106">
        <v>11</v>
      </c>
      <c r="Z236" s="106" t="s">
        <v>715</v>
      </c>
      <c r="AA236" s="106" t="str">
        <f t="shared" si="78"/>
        <v>Start</v>
      </c>
      <c r="AB236" s="106" t="str">
        <f t="shared" si="79"/>
        <v>11_Start</v>
      </c>
      <c r="AC236" s="107">
        <v>3518</v>
      </c>
      <c r="AD236" s="49"/>
      <c r="AE236" s="106">
        <v>11</v>
      </c>
      <c r="AF236" s="106" t="s">
        <v>715</v>
      </c>
      <c r="AG236" s="172" t="str">
        <f t="shared" si="80"/>
        <v>Start</v>
      </c>
      <c r="AH236" s="106" t="str">
        <f t="shared" si="81"/>
        <v>11_Start</v>
      </c>
      <c r="AI236" s="107">
        <v>3764</v>
      </c>
      <c r="AJ236" s="49"/>
      <c r="AK236" s="106">
        <v>11</v>
      </c>
      <c r="AL236" s="106" t="s">
        <v>715</v>
      </c>
      <c r="AM236" s="172" t="str">
        <f t="shared" si="82"/>
        <v>Start</v>
      </c>
      <c r="AN236" s="106" t="str">
        <f t="shared" si="83"/>
        <v>11_Start</v>
      </c>
      <c r="AO236" s="107">
        <v>3915</v>
      </c>
      <c r="AP236" s="49"/>
      <c r="AQ236" s="106">
        <v>11</v>
      </c>
      <c r="AR236" s="106" t="s">
        <v>715</v>
      </c>
      <c r="AS236" s="172" t="str">
        <f t="shared" si="84"/>
        <v>Start</v>
      </c>
      <c r="AT236" s="106" t="str">
        <f t="shared" si="85"/>
        <v>11_Start</v>
      </c>
      <c r="AU236" s="107">
        <v>4072</v>
      </c>
      <c r="AV236" s="49"/>
      <c r="AW236" s="106">
        <v>10</v>
      </c>
      <c r="AX236" s="106">
        <v>11</v>
      </c>
      <c r="AY236" s="172">
        <f t="shared" si="86"/>
        <v>11</v>
      </c>
      <c r="AZ236" s="106" t="str">
        <f t="shared" si="87"/>
        <v>10_11</v>
      </c>
      <c r="BA236" s="107">
        <v>5323</v>
      </c>
      <c r="BB236" s="49"/>
      <c r="BC236" s="106">
        <v>10</v>
      </c>
      <c r="BD236" s="106">
        <v>11</v>
      </c>
      <c r="BE236" s="106">
        <f t="shared" si="90"/>
        <v>11</v>
      </c>
      <c r="BF236" s="106" t="str">
        <f t="shared" si="88"/>
        <v>10_11</v>
      </c>
      <c r="BG236" s="64">
        <f t="shared" si="69"/>
        <v>5323</v>
      </c>
      <c r="BH236" s="132">
        <f t="shared" si="89"/>
        <v>5323</v>
      </c>
      <c r="BI236" s="42">
        <f t="shared" si="91"/>
        <v>34.121794871794869</v>
      </c>
      <c r="BJ236" s="42"/>
      <c r="BK236" s="42"/>
      <c r="BL236" s="42"/>
      <c r="BM236" s="42"/>
      <c r="BN236" s="42"/>
      <c r="BO236" s="5"/>
      <c r="BP236" s="5"/>
      <c r="BQ236" s="5"/>
      <c r="BR236" s="5"/>
      <c r="BS236" s="5"/>
      <c r="BT236" s="5"/>
      <c r="BU236" s="6"/>
    </row>
    <row r="237" spans="1:73" x14ac:dyDescent="0.25">
      <c r="A237" s="106">
        <v>11</v>
      </c>
      <c r="B237" s="106">
        <v>0</v>
      </c>
      <c r="C237" s="106">
        <f t="shared" si="70"/>
        <v>0</v>
      </c>
      <c r="D237" s="106" t="str">
        <f t="shared" si="71"/>
        <v>11_0</v>
      </c>
      <c r="E237" s="107">
        <v>3314</v>
      </c>
      <c r="F237" s="106"/>
      <c r="G237" s="106">
        <v>11</v>
      </c>
      <c r="H237" s="106">
        <v>0</v>
      </c>
      <c r="I237" s="106">
        <f t="shared" si="72"/>
        <v>0</v>
      </c>
      <c r="J237" s="106" t="str">
        <f t="shared" si="73"/>
        <v>11_0</v>
      </c>
      <c r="K237" s="107">
        <v>3422</v>
      </c>
      <c r="L237" s="5"/>
      <c r="M237" s="106">
        <v>11</v>
      </c>
      <c r="N237" s="106">
        <v>0</v>
      </c>
      <c r="O237" s="106">
        <f t="shared" si="74"/>
        <v>0</v>
      </c>
      <c r="P237" s="106" t="str">
        <f t="shared" si="75"/>
        <v>11_0</v>
      </c>
      <c r="Q237" s="107">
        <v>3508</v>
      </c>
      <c r="R237" s="107"/>
      <c r="S237" s="106">
        <v>11</v>
      </c>
      <c r="T237" s="106">
        <v>0</v>
      </c>
      <c r="U237" s="106">
        <f t="shared" si="76"/>
        <v>0</v>
      </c>
      <c r="V237" s="106" t="str">
        <f t="shared" si="77"/>
        <v>11_0</v>
      </c>
      <c r="W237" s="107">
        <v>3508</v>
      </c>
      <c r="X237" s="107"/>
      <c r="Y237" s="106">
        <v>11</v>
      </c>
      <c r="Z237" s="106">
        <v>0</v>
      </c>
      <c r="AA237" s="106">
        <f t="shared" si="78"/>
        <v>0</v>
      </c>
      <c r="AB237" s="106" t="str">
        <f t="shared" si="79"/>
        <v>11_0</v>
      </c>
      <c r="AC237" s="107">
        <v>3578</v>
      </c>
      <c r="AD237" s="49"/>
      <c r="AE237" s="106">
        <v>11</v>
      </c>
      <c r="AF237" s="106">
        <v>0</v>
      </c>
      <c r="AG237" s="172">
        <f t="shared" si="80"/>
        <v>0</v>
      </c>
      <c r="AH237" s="106" t="str">
        <f t="shared" si="81"/>
        <v>11_0</v>
      </c>
      <c r="AI237" s="107">
        <v>3828</v>
      </c>
      <c r="AJ237" s="49"/>
      <c r="AK237" s="106">
        <v>11</v>
      </c>
      <c r="AL237" s="106">
        <v>0</v>
      </c>
      <c r="AM237" s="172">
        <f t="shared" si="82"/>
        <v>0</v>
      </c>
      <c r="AN237" s="106" t="str">
        <f t="shared" si="83"/>
        <v>11_0</v>
      </c>
      <c r="AO237" s="107">
        <v>3981</v>
      </c>
      <c r="AP237" s="49"/>
      <c r="AQ237" s="106">
        <v>11</v>
      </c>
      <c r="AR237" s="106">
        <v>0</v>
      </c>
      <c r="AS237" s="172">
        <f t="shared" si="84"/>
        <v>0</v>
      </c>
      <c r="AT237" s="106" t="str">
        <f t="shared" si="85"/>
        <v>11_0</v>
      </c>
      <c r="AU237" s="107">
        <v>4140</v>
      </c>
      <c r="AV237" s="49"/>
      <c r="AW237" s="106">
        <v>10</v>
      </c>
      <c r="AX237" s="106">
        <v>12</v>
      </c>
      <c r="AY237" s="172">
        <f t="shared" si="86"/>
        <v>12</v>
      </c>
      <c r="AZ237" s="106" t="str">
        <f t="shared" si="87"/>
        <v>10_12</v>
      </c>
      <c r="BA237" s="107">
        <v>5512</v>
      </c>
      <c r="BB237" s="49"/>
      <c r="BC237" s="106">
        <v>10</v>
      </c>
      <c r="BD237" s="106">
        <v>12</v>
      </c>
      <c r="BE237" s="106">
        <f t="shared" si="90"/>
        <v>12</v>
      </c>
      <c r="BF237" s="106" t="str">
        <f t="shared" si="88"/>
        <v>10_12</v>
      </c>
      <c r="BG237" s="64">
        <f t="shared" si="69"/>
        <v>5512</v>
      </c>
      <c r="BH237" s="132">
        <f t="shared" si="89"/>
        <v>5512</v>
      </c>
      <c r="BI237" s="42">
        <f t="shared" si="91"/>
        <v>35.333333333333336</v>
      </c>
      <c r="BJ237" s="42"/>
      <c r="BK237" s="42"/>
      <c r="BL237" s="42"/>
      <c r="BM237" s="42"/>
      <c r="BN237" s="42"/>
      <c r="BO237" s="5"/>
      <c r="BP237" s="5"/>
      <c r="BQ237" s="5"/>
      <c r="BR237" s="5"/>
      <c r="BS237" s="5"/>
      <c r="BT237" s="5"/>
      <c r="BU237" s="6"/>
    </row>
    <row r="238" spans="1:73" x14ac:dyDescent="0.25">
      <c r="A238" s="106">
        <v>11</v>
      </c>
      <c r="B238" s="106">
        <v>1</v>
      </c>
      <c r="C238" s="106">
        <f t="shared" si="70"/>
        <v>1</v>
      </c>
      <c r="D238" s="106" t="str">
        <f t="shared" si="71"/>
        <v>11_1</v>
      </c>
      <c r="E238" s="107">
        <v>3384</v>
      </c>
      <c r="F238" s="106"/>
      <c r="G238" s="106">
        <v>11</v>
      </c>
      <c r="H238" s="106">
        <v>1</v>
      </c>
      <c r="I238" s="106">
        <f t="shared" si="72"/>
        <v>1</v>
      </c>
      <c r="J238" s="106" t="str">
        <f t="shared" si="73"/>
        <v>11_1</v>
      </c>
      <c r="K238" s="107">
        <v>3494</v>
      </c>
      <c r="L238" s="5"/>
      <c r="M238" s="106">
        <v>11</v>
      </c>
      <c r="N238" s="106">
        <v>1</v>
      </c>
      <c r="O238" s="106">
        <f t="shared" si="74"/>
        <v>1</v>
      </c>
      <c r="P238" s="106" t="str">
        <f t="shared" si="75"/>
        <v>11_1</v>
      </c>
      <c r="Q238" s="107">
        <v>3581</v>
      </c>
      <c r="R238" s="107"/>
      <c r="S238" s="106">
        <v>11</v>
      </c>
      <c r="T238" s="106">
        <v>1</v>
      </c>
      <c r="U238" s="106">
        <f t="shared" si="76"/>
        <v>1</v>
      </c>
      <c r="V238" s="106" t="str">
        <f t="shared" si="77"/>
        <v>11_1</v>
      </c>
      <c r="W238" s="107">
        <v>3581</v>
      </c>
      <c r="X238" s="107"/>
      <c r="Y238" s="106">
        <v>11</v>
      </c>
      <c r="Z238" s="106">
        <v>1</v>
      </c>
      <c r="AA238" s="106">
        <f t="shared" si="78"/>
        <v>1</v>
      </c>
      <c r="AB238" s="106" t="str">
        <f t="shared" si="79"/>
        <v>11_1</v>
      </c>
      <c r="AC238" s="107">
        <v>3653</v>
      </c>
      <c r="AD238" s="49"/>
      <c r="AE238" s="106">
        <v>11</v>
      </c>
      <c r="AF238" s="106">
        <v>1</v>
      </c>
      <c r="AG238" s="172">
        <f t="shared" si="80"/>
        <v>1</v>
      </c>
      <c r="AH238" s="106" t="str">
        <f t="shared" si="81"/>
        <v>11_1</v>
      </c>
      <c r="AI238" s="107">
        <v>3909</v>
      </c>
      <c r="AJ238" s="49"/>
      <c r="AK238" s="106">
        <v>11</v>
      </c>
      <c r="AL238" s="106">
        <v>1</v>
      </c>
      <c r="AM238" s="172">
        <f t="shared" si="82"/>
        <v>1</v>
      </c>
      <c r="AN238" s="106" t="str">
        <f t="shared" si="83"/>
        <v>11_1</v>
      </c>
      <c r="AO238" s="107">
        <v>4065.0000000000005</v>
      </c>
      <c r="AP238" s="49"/>
      <c r="AQ238" s="106">
        <v>11</v>
      </c>
      <c r="AR238" s="106">
        <v>1</v>
      </c>
      <c r="AS238" s="172">
        <f t="shared" si="84"/>
        <v>1</v>
      </c>
      <c r="AT238" s="106" t="str">
        <f t="shared" si="85"/>
        <v>11_1</v>
      </c>
      <c r="AU238" s="107">
        <v>4228</v>
      </c>
      <c r="AV238" s="49"/>
      <c r="AW238" s="106">
        <v>10</v>
      </c>
      <c r="AX238" s="106">
        <v>13</v>
      </c>
      <c r="AY238" s="172">
        <f t="shared" si="86"/>
        <v>13</v>
      </c>
      <c r="AZ238" s="106" t="str">
        <f t="shared" si="87"/>
        <v>10_13</v>
      </c>
      <c r="BA238" s="107">
        <v>5702</v>
      </c>
      <c r="BB238" s="49"/>
      <c r="BC238" s="106">
        <v>10</v>
      </c>
      <c r="BD238" s="106">
        <v>13</v>
      </c>
      <c r="BE238" s="106">
        <f t="shared" si="90"/>
        <v>13</v>
      </c>
      <c r="BF238" s="106" t="str">
        <f t="shared" si="88"/>
        <v>10_13</v>
      </c>
      <c r="BG238" s="64">
        <f t="shared" si="69"/>
        <v>5702</v>
      </c>
      <c r="BH238" s="132">
        <f t="shared" si="89"/>
        <v>5702</v>
      </c>
      <c r="BI238" s="42">
        <f t="shared" si="91"/>
        <v>36.551282051282051</v>
      </c>
      <c r="BJ238" s="42"/>
      <c r="BK238" s="42"/>
      <c r="BL238" s="42"/>
      <c r="BM238" s="42"/>
      <c r="BN238" s="42"/>
      <c r="BO238" s="5"/>
      <c r="BP238" s="5"/>
      <c r="BQ238" s="5"/>
      <c r="BR238" s="5"/>
      <c r="BS238" s="5"/>
      <c r="BT238" s="5"/>
      <c r="BU238" s="6"/>
    </row>
    <row r="239" spans="1:73" x14ac:dyDescent="0.25">
      <c r="A239" s="106">
        <v>11</v>
      </c>
      <c r="B239" s="106">
        <v>2</v>
      </c>
      <c r="C239" s="106">
        <f t="shared" si="70"/>
        <v>2</v>
      </c>
      <c r="D239" s="106" t="str">
        <f t="shared" si="71"/>
        <v>11_2</v>
      </c>
      <c r="E239" s="107">
        <v>3499</v>
      </c>
      <c r="F239" s="106"/>
      <c r="G239" s="106">
        <v>11</v>
      </c>
      <c r="H239" s="106">
        <v>2</v>
      </c>
      <c r="I239" s="106">
        <f t="shared" si="72"/>
        <v>2</v>
      </c>
      <c r="J239" s="106" t="str">
        <f t="shared" si="73"/>
        <v>11_2</v>
      </c>
      <c r="K239" s="107">
        <v>3613</v>
      </c>
      <c r="L239" s="5"/>
      <c r="M239" s="106">
        <v>11</v>
      </c>
      <c r="N239" s="106">
        <v>2</v>
      </c>
      <c r="O239" s="106">
        <f t="shared" si="74"/>
        <v>2</v>
      </c>
      <c r="P239" s="106" t="str">
        <f t="shared" si="75"/>
        <v>11_2</v>
      </c>
      <c r="Q239" s="107">
        <v>3703</v>
      </c>
      <c r="R239" s="107"/>
      <c r="S239" s="106">
        <v>11</v>
      </c>
      <c r="T239" s="106">
        <v>2</v>
      </c>
      <c r="U239" s="106">
        <f t="shared" si="76"/>
        <v>2</v>
      </c>
      <c r="V239" s="106" t="str">
        <f t="shared" si="77"/>
        <v>11_2</v>
      </c>
      <c r="W239" s="107">
        <v>3703</v>
      </c>
      <c r="X239" s="107"/>
      <c r="Y239" s="106">
        <v>11</v>
      </c>
      <c r="Z239" s="106">
        <v>2</v>
      </c>
      <c r="AA239" s="106">
        <f t="shared" si="78"/>
        <v>2</v>
      </c>
      <c r="AB239" s="106" t="str">
        <f t="shared" si="79"/>
        <v>11_2</v>
      </c>
      <c r="AC239" s="107">
        <v>3777</v>
      </c>
      <c r="AD239" s="49"/>
      <c r="AE239" s="106">
        <v>11</v>
      </c>
      <c r="AF239" s="106">
        <v>2</v>
      </c>
      <c r="AG239" s="172">
        <f t="shared" si="80"/>
        <v>2</v>
      </c>
      <c r="AH239" s="106" t="str">
        <f t="shared" si="81"/>
        <v>11_2</v>
      </c>
      <c r="AI239" s="107">
        <v>4041.0000000000005</v>
      </c>
      <c r="AJ239" s="49"/>
      <c r="AK239" s="106">
        <v>11</v>
      </c>
      <c r="AL239" s="106">
        <v>2</v>
      </c>
      <c r="AM239" s="172">
        <f t="shared" si="82"/>
        <v>2</v>
      </c>
      <c r="AN239" s="106" t="str">
        <f t="shared" si="83"/>
        <v>11_2</v>
      </c>
      <c r="AO239" s="107">
        <v>4203</v>
      </c>
      <c r="AP239" s="49"/>
      <c r="AQ239" s="106">
        <v>11</v>
      </c>
      <c r="AR239" s="106">
        <v>2</v>
      </c>
      <c r="AS239" s="172">
        <f t="shared" si="84"/>
        <v>2</v>
      </c>
      <c r="AT239" s="106" t="str">
        <f t="shared" si="85"/>
        <v>11_2</v>
      </c>
      <c r="AU239" s="107">
        <v>4371</v>
      </c>
      <c r="AV239" s="49"/>
      <c r="AW239" s="106">
        <v>10</v>
      </c>
      <c r="AX239" s="106" t="s">
        <v>717</v>
      </c>
      <c r="AY239" s="172" t="str">
        <f t="shared" si="86"/>
        <v>u1</v>
      </c>
      <c r="AZ239" s="106" t="str">
        <f t="shared" si="87"/>
        <v>10_u1</v>
      </c>
      <c r="BA239" s="107">
        <v>5905</v>
      </c>
      <c r="BB239" s="49"/>
      <c r="BC239" s="106">
        <v>10</v>
      </c>
      <c r="BD239" s="106" t="s">
        <v>717</v>
      </c>
      <c r="BE239" s="106" t="str">
        <f t="shared" si="90"/>
        <v>u1</v>
      </c>
      <c r="BF239" s="106" t="str">
        <f t="shared" si="88"/>
        <v>10_u1</v>
      </c>
      <c r="BG239" s="64">
        <f t="shared" si="69"/>
        <v>5905</v>
      </c>
      <c r="BH239" s="132">
        <f t="shared" si="89"/>
        <v>5905</v>
      </c>
      <c r="BI239" s="42">
        <f t="shared" si="91"/>
        <v>37.852564102564102</v>
      </c>
      <c r="BJ239" s="42"/>
      <c r="BK239" s="42"/>
      <c r="BL239" s="42"/>
      <c r="BM239" s="42"/>
      <c r="BN239" s="42"/>
      <c r="BO239" s="5"/>
      <c r="BP239" s="5"/>
      <c r="BQ239" s="5"/>
      <c r="BR239" s="5"/>
      <c r="BS239" s="5"/>
      <c r="BT239" s="5"/>
      <c r="BU239" s="6"/>
    </row>
    <row r="240" spans="1:73" x14ac:dyDescent="0.25">
      <c r="A240" s="106">
        <v>11</v>
      </c>
      <c r="B240" s="106">
        <v>3</v>
      </c>
      <c r="C240" s="106">
        <f t="shared" si="70"/>
        <v>3</v>
      </c>
      <c r="D240" s="106" t="str">
        <f t="shared" si="71"/>
        <v>11_3</v>
      </c>
      <c r="E240" s="107">
        <v>3620</v>
      </c>
      <c r="F240" s="106"/>
      <c r="G240" s="106">
        <v>11</v>
      </c>
      <c r="H240" s="106">
        <v>3</v>
      </c>
      <c r="I240" s="106">
        <f t="shared" si="72"/>
        <v>3</v>
      </c>
      <c r="J240" s="106" t="str">
        <f t="shared" si="73"/>
        <v>11_3</v>
      </c>
      <c r="K240" s="107">
        <v>3738</v>
      </c>
      <c r="L240" s="5"/>
      <c r="M240" s="106">
        <v>11</v>
      </c>
      <c r="N240" s="106">
        <v>3</v>
      </c>
      <c r="O240" s="106">
        <f t="shared" si="74"/>
        <v>3</v>
      </c>
      <c r="P240" s="106" t="str">
        <f t="shared" si="75"/>
        <v>11_3</v>
      </c>
      <c r="Q240" s="107">
        <v>3831</v>
      </c>
      <c r="R240" s="107"/>
      <c r="S240" s="106">
        <v>11</v>
      </c>
      <c r="T240" s="106">
        <v>3</v>
      </c>
      <c r="U240" s="106">
        <f t="shared" si="76"/>
        <v>3</v>
      </c>
      <c r="V240" s="106" t="str">
        <f t="shared" si="77"/>
        <v>11_3</v>
      </c>
      <c r="W240" s="107">
        <v>3831</v>
      </c>
      <c r="X240" s="107"/>
      <c r="Y240" s="106">
        <v>11</v>
      </c>
      <c r="Z240" s="106">
        <v>3</v>
      </c>
      <c r="AA240" s="106">
        <f t="shared" si="78"/>
        <v>3</v>
      </c>
      <c r="AB240" s="106" t="str">
        <f t="shared" si="79"/>
        <v>11_3</v>
      </c>
      <c r="AC240" s="107">
        <v>3908</v>
      </c>
      <c r="AD240" s="49"/>
      <c r="AE240" s="106">
        <v>11</v>
      </c>
      <c r="AF240" s="106">
        <v>3</v>
      </c>
      <c r="AG240" s="172">
        <f t="shared" si="80"/>
        <v>3</v>
      </c>
      <c r="AH240" s="106" t="str">
        <f t="shared" si="81"/>
        <v>11_3</v>
      </c>
      <c r="AI240" s="107">
        <v>4182</v>
      </c>
      <c r="AJ240" s="49"/>
      <c r="AK240" s="106">
        <v>11</v>
      </c>
      <c r="AL240" s="106">
        <v>3</v>
      </c>
      <c r="AM240" s="172">
        <f t="shared" si="82"/>
        <v>3</v>
      </c>
      <c r="AN240" s="106" t="str">
        <f t="shared" si="83"/>
        <v>11_3</v>
      </c>
      <c r="AO240" s="107">
        <v>4349</v>
      </c>
      <c r="AP240" s="49"/>
      <c r="AQ240" s="106">
        <v>11</v>
      </c>
      <c r="AR240" s="106">
        <v>3</v>
      </c>
      <c r="AS240" s="172">
        <f t="shared" si="84"/>
        <v>3</v>
      </c>
      <c r="AT240" s="106" t="str">
        <f t="shared" si="85"/>
        <v>11_3</v>
      </c>
      <c r="AU240" s="107">
        <v>4523</v>
      </c>
      <c r="AV240" s="49"/>
      <c r="AW240" s="106">
        <v>10</v>
      </c>
      <c r="AX240" s="106" t="s">
        <v>718</v>
      </c>
      <c r="AY240" s="172" t="str">
        <f t="shared" si="86"/>
        <v>u2</v>
      </c>
      <c r="AZ240" s="106" t="str">
        <f t="shared" si="87"/>
        <v>10_u2</v>
      </c>
      <c r="BA240" s="107">
        <v>6107</v>
      </c>
      <c r="BB240" s="49"/>
      <c r="BC240" s="106">
        <v>10</v>
      </c>
      <c r="BD240" s="106" t="s">
        <v>718</v>
      </c>
      <c r="BE240" s="106" t="str">
        <f t="shared" si="90"/>
        <v>u2</v>
      </c>
      <c r="BF240" s="106" t="str">
        <f t="shared" si="88"/>
        <v>10_u2</v>
      </c>
      <c r="BG240" s="64">
        <f t="shared" si="69"/>
        <v>6107</v>
      </c>
      <c r="BH240" s="132">
        <f t="shared" si="89"/>
        <v>6107</v>
      </c>
      <c r="BI240" s="42">
        <f t="shared" si="91"/>
        <v>39.147435897435898</v>
      </c>
      <c r="BJ240" s="42"/>
      <c r="BK240" s="42"/>
      <c r="BL240" s="42"/>
      <c r="BM240" s="42"/>
      <c r="BN240" s="42"/>
      <c r="BO240" s="5"/>
      <c r="BP240" s="5"/>
      <c r="BQ240" s="5"/>
      <c r="BR240" s="5"/>
      <c r="BS240" s="5"/>
      <c r="BT240" s="5"/>
      <c r="BU240" s="6"/>
    </row>
    <row r="241" spans="1:73" x14ac:dyDescent="0.25">
      <c r="A241" s="106">
        <v>11</v>
      </c>
      <c r="B241" s="106">
        <v>4</v>
      </c>
      <c r="C241" s="106">
        <f t="shared" si="70"/>
        <v>4</v>
      </c>
      <c r="D241" s="106" t="str">
        <f t="shared" si="71"/>
        <v>11_4</v>
      </c>
      <c r="E241" s="107">
        <v>3742</v>
      </c>
      <c r="F241" s="106"/>
      <c r="G241" s="106">
        <v>11</v>
      </c>
      <c r="H241" s="106">
        <v>4</v>
      </c>
      <c r="I241" s="106">
        <f t="shared" si="72"/>
        <v>4</v>
      </c>
      <c r="J241" s="106" t="str">
        <f t="shared" si="73"/>
        <v>11_4</v>
      </c>
      <c r="K241" s="107">
        <v>3864</v>
      </c>
      <c r="L241" s="5"/>
      <c r="M241" s="106">
        <v>11</v>
      </c>
      <c r="N241" s="106">
        <v>4</v>
      </c>
      <c r="O241" s="106">
        <f t="shared" si="74"/>
        <v>4</v>
      </c>
      <c r="P241" s="106" t="str">
        <f t="shared" si="75"/>
        <v>11_4</v>
      </c>
      <c r="Q241" s="107">
        <v>3961</v>
      </c>
      <c r="R241" s="107"/>
      <c r="S241" s="106">
        <v>11</v>
      </c>
      <c r="T241" s="106">
        <v>4</v>
      </c>
      <c r="U241" s="106">
        <f t="shared" si="76"/>
        <v>4</v>
      </c>
      <c r="V241" s="106" t="str">
        <f t="shared" si="77"/>
        <v>11_4</v>
      </c>
      <c r="W241" s="107">
        <v>3961</v>
      </c>
      <c r="X241" s="107"/>
      <c r="Y241" s="106">
        <v>11</v>
      </c>
      <c r="Z241" s="106">
        <v>4</v>
      </c>
      <c r="AA241" s="106">
        <f t="shared" si="78"/>
        <v>4</v>
      </c>
      <c r="AB241" s="106" t="str">
        <f t="shared" si="79"/>
        <v>11_4</v>
      </c>
      <c r="AC241" s="107">
        <v>4040</v>
      </c>
      <c r="AD241" s="49"/>
      <c r="AE241" s="106">
        <v>11</v>
      </c>
      <c r="AF241" s="106">
        <v>4</v>
      </c>
      <c r="AG241" s="172">
        <f t="shared" si="80"/>
        <v>4</v>
      </c>
      <c r="AH241" s="106" t="str">
        <f t="shared" si="81"/>
        <v>11_4</v>
      </c>
      <c r="AI241" s="107">
        <v>4323</v>
      </c>
      <c r="AJ241" s="49"/>
      <c r="AK241" s="106">
        <v>11</v>
      </c>
      <c r="AL241" s="106">
        <v>4</v>
      </c>
      <c r="AM241" s="172">
        <f t="shared" si="82"/>
        <v>4</v>
      </c>
      <c r="AN241" s="106" t="str">
        <f t="shared" si="83"/>
        <v>11_4</v>
      </c>
      <c r="AO241" s="107">
        <v>4496</v>
      </c>
      <c r="AP241" s="49"/>
      <c r="AQ241" s="106">
        <v>11</v>
      </c>
      <c r="AR241" s="106">
        <v>4</v>
      </c>
      <c r="AS241" s="172">
        <f t="shared" si="84"/>
        <v>4</v>
      </c>
      <c r="AT241" s="106" t="str">
        <f t="shared" si="85"/>
        <v>11_4</v>
      </c>
      <c r="AU241" s="107">
        <v>4676</v>
      </c>
      <c r="AV241" s="49"/>
      <c r="AW241" s="106">
        <v>10</v>
      </c>
      <c r="AX241" s="106" t="s">
        <v>719</v>
      </c>
      <c r="AY241" s="172" t="str">
        <f t="shared" si="86"/>
        <v>a</v>
      </c>
      <c r="AZ241" s="106" t="str">
        <f t="shared" si="87"/>
        <v>10_a</v>
      </c>
      <c r="BA241" s="107">
        <v>5905</v>
      </c>
      <c r="BB241" s="49"/>
      <c r="BC241" s="106">
        <v>10</v>
      </c>
      <c r="BD241" s="106" t="s">
        <v>719</v>
      </c>
      <c r="BE241" s="106" t="str">
        <f t="shared" si="90"/>
        <v>a</v>
      </c>
      <c r="BF241" s="106" t="str">
        <f t="shared" si="88"/>
        <v>10_a</v>
      </c>
      <c r="BG241" s="64">
        <f t="shared" si="69"/>
        <v>5905</v>
      </c>
      <c r="BH241" s="132">
        <f t="shared" si="89"/>
        <v>5905</v>
      </c>
      <c r="BI241" s="42">
        <f t="shared" si="91"/>
        <v>37.852564102564102</v>
      </c>
      <c r="BJ241" s="42"/>
      <c r="BK241" s="42"/>
      <c r="BL241" s="42"/>
      <c r="BM241" s="42"/>
      <c r="BN241" s="42"/>
      <c r="BO241" s="5"/>
      <c r="BP241" s="5"/>
      <c r="BQ241" s="5"/>
      <c r="BR241" s="5"/>
      <c r="BS241" s="5"/>
      <c r="BT241" s="5"/>
      <c r="BU241" s="6"/>
    </row>
    <row r="242" spans="1:73" x14ac:dyDescent="0.25">
      <c r="A242" s="106">
        <v>11</v>
      </c>
      <c r="B242" s="106">
        <v>5</v>
      </c>
      <c r="C242" s="106">
        <f t="shared" si="70"/>
        <v>5</v>
      </c>
      <c r="D242" s="106" t="str">
        <f t="shared" si="71"/>
        <v>11_5</v>
      </c>
      <c r="E242" s="107">
        <v>3864</v>
      </c>
      <c r="F242" s="106"/>
      <c r="G242" s="106">
        <v>11</v>
      </c>
      <c r="H242" s="106">
        <v>5</v>
      </c>
      <c r="I242" s="106">
        <f t="shared" si="72"/>
        <v>5</v>
      </c>
      <c r="J242" s="106" t="str">
        <f t="shared" si="73"/>
        <v>11_5</v>
      </c>
      <c r="K242" s="107">
        <v>3990</v>
      </c>
      <c r="L242" s="5"/>
      <c r="M242" s="106">
        <v>11</v>
      </c>
      <c r="N242" s="106">
        <v>5</v>
      </c>
      <c r="O242" s="106">
        <f t="shared" si="74"/>
        <v>5</v>
      </c>
      <c r="P242" s="106" t="str">
        <f t="shared" si="75"/>
        <v>11_5</v>
      </c>
      <c r="Q242" s="107">
        <v>4090</v>
      </c>
      <c r="R242" s="107"/>
      <c r="S242" s="106">
        <v>11</v>
      </c>
      <c r="T242" s="106">
        <v>5</v>
      </c>
      <c r="U242" s="106">
        <f t="shared" si="76"/>
        <v>5</v>
      </c>
      <c r="V242" s="106" t="str">
        <f t="shared" si="77"/>
        <v>11_5</v>
      </c>
      <c r="W242" s="107">
        <v>4090</v>
      </c>
      <c r="X242" s="107"/>
      <c r="Y242" s="106">
        <v>11</v>
      </c>
      <c r="Z242" s="106">
        <v>5</v>
      </c>
      <c r="AA242" s="106">
        <f t="shared" si="78"/>
        <v>5</v>
      </c>
      <c r="AB242" s="106" t="str">
        <f t="shared" si="79"/>
        <v>11_5</v>
      </c>
      <c r="AC242" s="107">
        <v>4172</v>
      </c>
      <c r="AD242" s="49"/>
      <c r="AE242" s="106">
        <v>11</v>
      </c>
      <c r="AF242" s="106">
        <v>5</v>
      </c>
      <c r="AG242" s="172">
        <f t="shared" si="80"/>
        <v>5</v>
      </c>
      <c r="AH242" s="106" t="str">
        <f t="shared" si="81"/>
        <v>11_5</v>
      </c>
      <c r="AI242" s="107">
        <v>4464</v>
      </c>
      <c r="AJ242" s="49"/>
      <c r="AK242" s="106">
        <v>11</v>
      </c>
      <c r="AL242" s="106">
        <v>5</v>
      </c>
      <c r="AM242" s="172">
        <f t="shared" si="82"/>
        <v>5</v>
      </c>
      <c r="AN242" s="106" t="str">
        <f t="shared" si="83"/>
        <v>11_5</v>
      </c>
      <c r="AO242" s="107">
        <v>4643</v>
      </c>
      <c r="AP242" s="49"/>
      <c r="AQ242" s="106">
        <v>11</v>
      </c>
      <c r="AR242" s="106">
        <v>5</v>
      </c>
      <c r="AS242" s="172">
        <f t="shared" si="84"/>
        <v>5</v>
      </c>
      <c r="AT242" s="106" t="str">
        <f t="shared" si="85"/>
        <v>11_5</v>
      </c>
      <c r="AU242" s="107">
        <v>4829</v>
      </c>
      <c r="AV242" s="49"/>
      <c r="AW242" s="106">
        <v>10</v>
      </c>
      <c r="AX242" s="106" t="s">
        <v>720</v>
      </c>
      <c r="AY242" s="172" t="str">
        <f t="shared" si="86"/>
        <v>b</v>
      </c>
      <c r="AZ242" s="106" t="str">
        <f t="shared" si="87"/>
        <v>10_b</v>
      </c>
      <c r="BA242" s="107">
        <v>6107</v>
      </c>
      <c r="BB242" s="49"/>
      <c r="BC242" s="106">
        <v>10</v>
      </c>
      <c r="BD242" s="106" t="s">
        <v>720</v>
      </c>
      <c r="BE242" s="106" t="str">
        <f t="shared" si="90"/>
        <v>b</v>
      </c>
      <c r="BF242" s="106" t="str">
        <f t="shared" si="88"/>
        <v>10_b</v>
      </c>
      <c r="BG242" s="64">
        <f t="shared" si="69"/>
        <v>6107</v>
      </c>
      <c r="BH242" s="132">
        <f t="shared" si="89"/>
        <v>6107</v>
      </c>
      <c r="BI242" s="42">
        <f t="shared" si="91"/>
        <v>39.147435897435898</v>
      </c>
      <c r="BJ242" s="42"/>
      <c r="BK242" s="42"/>
      <c r="BL242" s="42"/>
      <c r="BM242" s="42"/>
      <c r="BN242" s="42"/>
      <c r="BO242" s="5"/>
      <c r="BP242" s="5"/>
      <c r="BQ242" s="5"/>
      <c r="BR242" s="5"/>
      <c r="BS242" s="5"/>
      <c r="BT242" s="5"/>
      <c r="BU242" s="6"/>
    </row>
    <row r="243" spans="1:73" x14ac:dyDescent="0.25">
      <c r="A243" s="106">
        <v>11</v>
      </c>
      <c r="B243" s="106">
        <v>6</v>
      </c>
      <c r="C243" s="106">
        <f t="shared" si="70"/>
        <v>6</v>
      </c>
      <c r="D243" s="106" t="str">
        <f t="shared" si="71"/>
        <v>11_6</v>
      </c>
      <c r="E243" s="107">
        <v>3989</v>
      </c>
      <c r="F243" s="106"/>
      <c r="G243" s="106">
        <v>11</v>
      </c>
      <c r="H243" s="106">
        <v>6</v>
      </c>
      <c r="I243" s="106">
        <f t="shared" si="72"/>
        <v>6</v>
      </c>
      <c r="J243" s="106" t="str">
        <f t="shared" si="73"/>
        <v>11_6</v>
      </c>
      <c r="K243" s="107">
        <v>4119</v>
      </c>
      <c r="L243" s="5"/>
      <c r="M243" s="106">
        <v>11</v>
      </c>
      <c r="N243" s="106">
        <v>6</v>
      </c>
      <c r="O243" s="106">
        <f t="shared" si="74"/>
        <v>6</v>
      </c>
      <c r="P243" s="106" t="str">
        <f t="shared" si="75"/>
        <v>11_6</v>
      </c>
      <c r="Q243" s="107">
        <v>4222</v>
      </c>
      <c r="R243" s="107"/>
      <c r="S243" s="106">
        <v>11</v>
      </c>
      <c r="T243" s="106">
        <v>6</v>
      </c>
      <c r="U243" s="106">
        <f t="shared" si="76"/>
        <v>6</v>
      </c>
      <c r="V243" s="106" t="str">
        <f t="shared" si="77"/>
        <v>11_6</v>
      </c>
      <c r="W243" s="107">
        <v>4222</v>
      </c>
      <c r="X243" s="107"/>
      <c r="Y243" s="106">
        <v>11</v>
      </c>
      <c r="Z243" s="106">
        <v>6</v>
      </c>
      <c r="AA243" s="106">
        <f t="shared" si="78"/>
        <v>6</v>
      </c>
      <c r="AB243" s="106" t="str">
        <f t="shared" si="79"/>
        <v>11_6</v>
      </c>
      <c r="AC243" s="107">
        <v>4306</v>
      </c>
      <c r="AD243" s="49"/>
      <c r="AE243" s="106">
        <v>11</v>
      </c>
      <c r="AF243" s="106">
        <v>6</v>
      </c>
      <c r="AG243" s="172">
        <f t="shared" si="80"/>
        <v>6</v>
      </c>
      <c r="AH243" s="106" t="str">
        <f t="shared" si="81"/>
        <v>11_6</v>
      </c>
      <c r="AI243" s="107">
        <v>4607</v>
      </c>
      <c r="AJ243" s="49"/>
      <c r="AK243" s="106">
        <v>11</v>
      </c>
      <c r="AL243" s="106">
        <v>6</v>
      </c>
      <c r="AM243" s="172">
        <f t="shared" si="82"/>
        <v>6</v>
      </c>
      <c r="AN243" s="106" t="str">
        <f t="shared" si="83"/>
        <v>11_6</v>
      </c>
      <c r="AO243" s="107">
        <v>4791</v>
      </c>
      <c r="AP243" s="49"/>
      <c r="AQ243" s="106">
        <v>11</v>
      </c>
      <c r="AR243" s="106">
        <v>6</v>
      </c>
      <c r="AS243" s="172">
        <f t="shared" si="84"/>
        <v>6</v>
      </c>
      <c r="AT243" s="106" t="str">
        <f t="shared" si="85"/>
        <v>11_6</v>
      </c>
      <c r="AU243" s="107">
        <v>4983</v>
      </c>
      <c r="AV243" s="49"/>
      <c r="AW243" s="106">
        <v>10</v>
      </c>
      <c r="AX243" s="106" t="s">
        <v>721</v>
      </c>
      <c r="AY243" s="172" t="str">
        <f t="shared" si="86"/>
        <v>c</v>
      </c>
      <c r="AZ243" s="106" t="str">
        <f t="shared" si="87"/>
        <v>10_c</v>
      </c>
      <c r="BA243" s="107">
        <v>6322</v>
      </c>
      <c r="BB243" s="49"/>
      <c r="BC243" s="106">
        <v>10</v>
      </c>
      <c r="BD243" s="106" t="s">
        <v>721</v>
      </c>
      <c r="BE243" s="106" t="str">
        <f t="shared" si="90"/>
        <v>c</v>
      </c>
      <c r="BF243" s="106" t="str">
        <f t="shared" si="88"/>
        <v>10_c</v>
      </c>
      <c r="BG243" s="64">
        <f t="shared" si="69"/>
        <v>6322</v>
      </c>
      <c r="BH243" s="132">
        <f t="shared" si="89"/>
        <v>6322</v>
      </c>
      <c r="BI243" s="42">
        <f t="shared" si="91"/>
        <v>40.525641025641029</v>
      </c>
      <c r="BJ243" s="42"/>
      <c r="BK243" s="42"/>
      <c r="BL243" s="42"/>
      <c r="BM243" s="42"/>
      <c r="BN243" s="42"/>
      <c r="BO243" s="5"/>
      <c r="BP243" s="5"/>
      <c r="BQ243" s="5"/>
      <c r="BR243" s="5"/>
      <c r="BS243" s="5"/>
      <c r="BT243" s="5"/>
      <c r="BU243" s="6"/>
    </row>
    <row r="244" spans="1:73" x14ac:dyDescent="0.25">
      <c r="A244" s="106">
        <v>11</v>
      </c>
      <c r="B244" s="106">
        <v>7</v>
      </c>
      <c r="C244" s="106">
        <f t="shared" si="70"/>
        <v>7</v>
      </c>
      <c r="D244" s="106" t="str">
        <f t="shared" si="71"/>
        <v>11_7</v>
      </c>
      <c r="E244" s="107">
        <v>4118</v>
      </c>
      <c r="F244" s="106"/>
      <c r="G244" s="106">
        <v>11</v>
      </c>
      <c r="H244" s="106">
        <v>7</v>
      </c>
      <c r="I244" s="106">
        <f t="shared" si="72"/>
        <v>7</v>
      </c>
      <c r="J244" s="106" t="str">
        <f t="shared" si="73"/>
        <v>11_7</v>
      </c>
      <c r="K244" s="107">
        <v>4252</v>
      </c>
      <c r="L244" s="5"/>
      <c r="M244" s="106">
        <v>11</v>
      </c>
      <c r="N244" s="106">
        <v>7</v>
      </c>
      <c r="O244" s="106">
        <f t="shared" si="74"/>
        <v>7</v>
      </c>
      <c r="P244" s="106" t="str">
        <f t="shared" si="75"/>
        <v>11_7</v>
      </c>
      <c r="Q244" s="107">
        <v>4358</v>
      </c>
      <c r="R244" s="107"/>
      <c r="S244" s="106">
        <v>11</v>
      </c>
      <c r="T244" s="106">
        <v>7</v>
      </c>
      <c r="U244" s="106">
        <f t="shared" si="76"/>
        <v>7</v>
      </c>
      <c r="V244" s="106" t="str">
        <f t="shared" si="77"/>
        <v>11_7</v>
      </c>
      <c r="W244" s="107">
        <v>4358</v>
      </c>
      <c r="X244" s="107"/>
      <c r="Y244" s="106">
        <v>11</v>
      </c>
      <c r="Z244" s="106">
        <v>7</v>
      </c>
      <c r="AA244" s="106">
        <f t="shared" si="78"/>
        <v>7</v>
      </c>
      <c r="AB244" s="106" t="str">
        <f t="shared" si="79"/>
        <v>11_7</v>
      </c>
      <c r="AC244" s="107">
        <v>4445</v>
      </c>
      <c r="AD244" s="49"/>
      <c r="AE244" s="106">
        <v>11</v>
      </c>
      <c r="AF244" s="106">
        <v>7</v>
      </c>
      <c r="AG244" s="172">
        <f t="shared" si="80"/>
        <v>7</v>
      </c>
      <c r="AH244" s="106" t="str">
        <f t="shared" si="81"/>
        <v>11_7</v>
      </c>
      <c r="AI244" s="107">
        <v>4756</v>
      </c>
      <c r="AJ244" s="49"/>
      <c r="AK244" s="106">
        <v>11</v>
      </c>
      <c r="AL244" s="106">
        <v>7</v>
      </c>
      <c r="AM244" s="172">
        <f t="shared" si="82"/>
        <v>7</v>
      </c>
      <c r="AN244" s="106" t="str">
        <f t="shared" si="83"/>
        <v>11_7</v>
      </c>
      <c r="AO244" s="107">
        <v>4946</v>
      </c>
      <c r="AP244" s="49"/>
      <c r="AQ244" s="106">
        <v>11</v>
      </c>
      <c r="AR244" s="106">
        <v>7</v>
      </c>
      <c r="AS244" s="172">
        <f t="shared" si="84"/>
        <v>7</v>
      </c>
      <c r="AT244" s="106" t="str">
        <f t="shared" si="85"/>
        <v>11_7</v>
      </c>
      <c r="AU244" s="107">
        <v>5144</v>
      </c>
      <c r="AV244" s="49"/>
      <c r="AW244" s="106">
        <v>10</v>
      </c>
      <c r="AX244" s="106" t="s">
        <v>722</v>
      </c>
      <c r="AY244" s="172" t="str">
        <f t="shared" si="86"/>
        <v>d</v>
      </c>
      <c r="AZ244" s="106" t="str">
        <f t="shared" si="87"/>
        <v>10_d</v>
      </c>
      <c r="BA244" s="107">
        <v>6549</v>
      </c>
      <c r="BB244" s="49"/>
      <c r="BC244" s="106">
        <v>10</v>
      </c>
      <c r="BD244" s="106" t="s">
        <v>722</v>
      </c>
      <c r="BE244" s="106" t="str">
        <f t="shared" si="90"/>
        <v>d</v>
      </c>
      <c r="BF244" s="106" t="str">
        <f t="shared" si="88"/>
        <v>10_d</v>
      </c>
      <c r="BG244" s="64">
        <f t="shared" si="69"/>
        <v>6549</v>
      </c>
      <c r="BH244" s="132">
        <f t="shared" si="89"/>
        <v>6549</v>
      </c>
      <c r="BI244" s="42">
        <f t="shared" si="91"/>
        <v>41.980769230769234</v>
      </c>
      <c r="BJ244" s="42"/>
      <c r="BK244" s="42"/>
      <c r="BL244" s="42"/>
      <c r="BM244" s="42"/>
      <c r="BN244" s="42"/>
      <c r="BO244" s="5"/>
      <c r="BP244" s="5"/>
      <c r="BQ244" s="5"/>
      <c r="BR244" s="5"/>
      <c r="BS244" s="5"/>
      <c r="BT244" s="5"/>
      <c r="BU244" s="6"/>
    </row>
    <row r="245" spans="1:73" x14ac:dyDescent="0.25">
      <c r="A245" s="106">
        <v>11</v>
      </c>
      <c r="B245" s="106">
        <v>8</v>
      </c>
      <c r="C245" s="106">
        <f t="shared" si="70"/>
        <v>8</v>
      </c>
      <c r="D245" s="106" t="str">
        <f t="shared" si="71"/>
        <v>11_8</v>
      </c>
      <c r="E245" s="107">
        <v>4261</v>
      </c>
      <c r="F245" s="106"/>
      <c r="G245" s="106">
        <v>11</v>
      </c>
      <c r="H245" s="106">
        <v>8</v>
      </c>
      <c r="I245" s="106">
        <f t="shared" si="72"/>
        <v>8</v>
      </c>
      <c r="J245" s="106" t="str">
        <f t="shared" si="73"/>
        <v>11_8</v>
      </c>
      <c r="K245" s="107">
        <v>4399</v>
      </c>
      <c r="L245" s="5"/>
      <c r="M245" s="106">
        <v>11</v>
      </c>
      <c r="N245" s="106">
        <v>8</v>
      </c>
      <c r="O245" s="106">
        <f t="shared" si="74"/>
        <v>8</v>
      </c>
      <c r="P245" s="106" t="str">
        <f t="shared" si="75"/>
        <v>11_8</v>
      </c>
      <c r="Q245" s="107">
        <v>4509</v>
      </c>
      <c r="R245" s="107"/>
      <c r="S245" s="106">
        <v>11</v>
      </c>
      <c r="T245" s="106">
        <v>8</v>
      </c>
      <c r="U245" s="106">
        <f t="shared" si="76"/>
        <v>8</v>
      </c>
      <c r="V245" s="106" t="str">
        <f t="shared" si="77"/>
        <v>11_8</v>
      </c>
      <c r="W245" s="107">
        <v>4509</v>
      </c>
      <c r="X245" s="107"/>
      <c r="Y245" s="106">
        <v>11</v>
      </c>
      <c r="Z245" s="106">
        <v>8</v>
      </c>
      <c r="AA245" s="106">
        <f t="shared" si="78"/>
        <v>8</v>
      </c>
      <c r="AB245" s="106" t="str">
        <f t="shared" si="79"/>
        <v>11_8</v>
      </c>
      <c r="AC245" s="107">
        <v>4599</v>
      </c>
      <c r="AD245" s="49"/>
      <c r="AE245" s="106">
        <v>11</v>
      </c>
      <c r="AF245" s="106">
        <v>8</v>
      </c>
      <c r="AG245" s="172">
        <f t="shared" si="80"/>
        <v>8</v>
      </c>
      <c r="AH245" s="106" t="str">
        <f t="shared" si="81"/>
        <v>11_8</v>
      </c>
      <c r="AI245" s="107">
        <v>4921</v>
      </c>
      <c r="AJ245" s="49"/>
      <c r="AK245" s="106">
        <v>11</v>
      </c>
      <c r="AL245" s="106">
        <v>8</v>
      </c>
      <c r="AM245" s="172">
        <f t="shared" si="82"/>
        <v>8</v>
      </c>
      <c r="AN245" s="106" t="str">
        <f t="shared" si="83"/>
        <v>11_8</v>
      </c>
      <c r="AO245" s="107">
        <v>5118</v>
      </c>
      <c r="AP245" s="49"/>
      <c r="AQ245" s="106">
        <v>11</v>
      </c>
      <c r="AR245" s="106">
        <v>8</v>
      </c>
      <c r="AS245" s="172">
        <f t="shared" si="84"/>
        <v>8</v>
      </c>
      <c r="AT245" s="106" t="str">
        <f t="shared" si="85"/>
        <v>11_8</v>
      </c>
      <c r="AU245" s="107">
        <v>5323</v>
      </c>
      <c r="AV245" s="49"/>
      <c r="AW245" s="106">
        <v>10</v>
      </c>
      <c r="AX245" s="106" t="s">
        <v>723</v>
      </c>
      <c r="AY245" s="172" t="str">
        <f t="shared" si="86"/>
        <v>e</v>
      </c>
      <c r="AZ245" s="106" t="str">
        <f t="shared" si="87"/>
        <v>10_e</v>
      </c>
      <c r="BA245" s="107">
        <v>6780</v>
      </c>
      <c r="BB245" s="49"/>
      <c r="BC245" s="106">
        <v>10</v>
      </c>
      <c r="BD245" s="106" t="s">
        <v>723</v>
      </c>
      <c r="BE245" s="106" t="str">
        <f t="shared" si="90"/>
        <v>e</v>
      </c>
      <c r="BF245" s="106" t="str">
        <f t="shared" si="88"/>
        <v>10_e</v>
      </c>
      <c r="BG245" s="64">
        <f t="shared" si="69"/>
        <v>6780</v>
      </c>
      <c r="BH245" s="132">
        <f t="shared" si="89"/>
        <v>6780</v>
      </c>
      <c r="BI245" s="42">
        <f t="shared" si="91"/>
        <v>43.46153846153846</v>
      </c>
      <c r="BJ245" s="42"/>
      <c r="BK245" s="42"/>
      <c r="BL245" s="42"/>
      <c r="BM245" s="42"/>
      <c r="BN245" s="42"/>
      <c r="BO245" s="5"/>
      <c r="BP245" s="5"/>
      <c r="BQ245" s="5"/>
      <c r="BR245" s="5"/>
      <c r="BS245" s="5"/>
      <c r="BT245" s="5"/>
      <c r="BU245" s="6"/>
    </row>
    <row r="246" spans="1:73" x14ac:dyDescent="0.25">
      <c r="A246" s="106">
        <v>11</v>
      </c>
      <c r="B246" s="106">
        <v>9</v>
      </c>
      <c r="C246" s="106">
        <f t="shared" si="70"/>
        <v>9</v>
      </c>
      <c r="D246" s="106" t="str">
        <f t="shared" si="71"/>
        <v>11_9</v>
      </c>
      <c r="E246" s="107">
        <v>4413</v>
      </c>
      <c r="F246" s="106"/>
      <c r="G246" s="106">
        <v>11</v>
      </c>
      <c r="H246" s="106">
        <v>9</v>
      </c>
      <c r="I246" s="106">
        <f t="shared" si="72"/>
        <v>9</v>
      </c>
      <c r="J246" s="106" t="str">
        <f t="shared" si="73"/>
        <v>11_9</v>
      </c>
      <c r="K246" s="107">
        <v>4556</v>
      </c>
      <c r="L246" s="5"/>
      <c r="M246" s="106">
        <v>11</v>
      </c>
      <c r="N246" s="106">
        <v>9</v>
      </c>
      <c r="O246" s="106">
        <f t="shared" si="74"/>
        <v>9</v>
      </c>
      <c r="P246" s="106" t="str">
        <f t="shared" si="75"/>
        <v>11_9</v>
      </c>
      <c r="Q246" s="107">
        <v>4670</v>
      </c>
      <c r="R246" s="107"/>
      <c r="S246" s="106">
        <v>11</v>
      </c>
      <c r="T246" s="106">
        <v>9</v>
      </c>
      <c r="U246" s="106">
        <f t="shared" si="76"/>
        <v>9</v>
      </c>
      <c r="V246" s="106" t="str">
        <f t="shared" si="77"/>
        <v>11_9</v>
      </c>
      <c r="W246" s="107">
        <v>4670</v>
      </c>
      <c r="X246" s="107"/>
      <c r="Y246" s="106">
        <v>11</v>
      </c>
      <c r="Z246" s="106">
        <v>9</v>
      </c>
      <c r="AA246" s="106">
        <f t="shared" si="78"/>
        <v>9</v>
      </c>
      <c r="AB246" s="106" t="str">
        <f t="shared" si="79"/>
        <v>11_9</v>
      </c>
      <c r="AC246" s="107">
        <v>4763</v>
      </c>
      <c r="AD246" s="49"/>
      <c r="AE246" s="106">
        <v>11</v>
      </c>
      <c r="AF246" s="106">
        <v>9</v>
      </c>
      <c r="AG246" s="172">
        <f t="shared" si="80"/>
        <v>9</v>
      </c>
      <c r="AH246" s="106" t="str">
        <f t="shared" si="81"/>
        <v>11_9</v>
      </c>
      <c r="AI246" s="107">
        <v>5096</v>
      </c>
      <c r="AJ246" s="49"/>
      <c r="AK246" s="106">
        <v>11</v>
      </c>
      <c r="AL246" s="106">
        <v>9</v>
      </c>
      <c r="AM246" s="172">
        <f t="shared" si="82"/>
        <v>9</v>
      </c>
      <c r="AN246" s="106" t="str">
        <f t="shared" si="83"/>
        <v>11_9</v>
      </c>
      <c r="AO246" s="107">
        <v>5300</v>
      </c>
      <c r="AP246" s="49"/>
      <c r="AQ246" s="106">
        <v>11</v>
      </c>
      <c r="AR246" s="106">
        <v>9</v>
      </c>
      <c r="AS246" s="172">
        <f t="shared" si="84"/>
        <v>9</v>
      </c>
      <c r="AT246" s="106" t="str">
        <f t="shared" si="85"/>
        <v>11_9</v>
      </c>
      <c r="AU246" s="107">
        <v>5512</v>
      </c>
      <c r="AV246" s="49"/>
      <c r="AW246" s="106">
        <v>11</v>
      </c>
      <c r="AX246" s="106" t="s">
        <v>715</v>
      </c>
      <c r="AY246" s="172" t="str">
        <f t="shared" si="86"/>
        <v>Start</v>
      </c>
      <c r="AZ246" s="106" t="str">
        <f t="shared" si="87"/>
        <v>11_Start</v>
      </c>
      <c r="BA246" s="107">
        <v>4072</v>
      </c>
      <c r="BB246" s="49"/>
      <c r="BC246" s="106">
        <v>11</v>
      </c>
      <c r="BD246" s="106" t="s">
        <v>715</v>
      </c>
      <c r="BE246" s="106" t="str">
        <f t="shared" si="90"/>
        <v>Start</v>
      </c>
      <c r="BF246" s="106" t="str">
        <f t="shared" si="88"/>
        <v>11_Start</v>
      </c>
      <c r="BG246" s="64">
        <f t="shared" si="69"/>
        <v>4072</v>
      </c>
      <c r="BH246" s="132">
        <f t="shared" si="89"/>
        <v>4072</v>
      </c>
      <c r="BI246" s="42">
        <f t="shared" si="91"/>
        <v>26.102564102564102</v>
      </c>
      <c r="BJ246" s="42"/>
      <c r="BK246" s="42"/>
      <c r="BL246" s="42"/>
      <c r="BM246" s="42"/>
      <c r="BN246" s="42"/>
      <c r="BO246" s="5"/>
      <c r="BP246" s="5"/>
      <c r="BQ246" s="5"/>
      <c r="BR246" s="5"/>
      <c r="BS246" s="5"/>
      <c r="BT246" s="5"/>
      <c r="BU246" s="6"/>
    </row>
    <row r="247" spans="1:73" x14ac:dyDescent="0.25">
      <c r="A247" s="106">
        <v>11</v>
      </c>
      <c r="B247" s="106">
        <v>10</v>
      </c>
      <c r="C247" s="106">
        <f t="shared" si="70"/>
        <v>10</v>
      </c>
      <c r="D247" s="106" t="str">
        <f t="shared" si="71"/>
        <v>11_10</v>
      </c>
      <c r="E247" s="107">
        <v>4564</v>
      </c>
      <c r="F247" s="106"/>
      <c r="G247" s="106">
        <v>11</v>
      </c>
      <c r="H247" s="106">
        <v>10</v>
      </c>
      <c r="I247" s="106">
        <f t="shared" si="72"/>
        <v>10</v>
      </c>
      <c r="J247" s="106" t="str">
        <f t="shared" si="73"/>
        <v>11_10</v>
      </c>
      <c r="K247" s="107">
        <v>4712</v>
      </c>
      <c r="L247" s="5"/>
      <c r="M247" s="106">
        <v>11</v>
      </c>
      <c r="N247" s="106">
        <v>10</v>
      </c>
      <c r="O247" s="106">
        <f t="shared" si="74"/>
        <v>10</v>
      </c>
      <c r="P247" s="106" t="str">
        <f t="shared" si="75"/>
        <v>11_10</v>
      </c>
      <c r="Q247" s="107">
        <v>4830</v>
      </c>
      <c r="R247" s="107"/>
      <c r="S247" s="106">
        <v>11</v>
      </c>
      <c r="T247" s="106">
        <v>10</v>
      </c>
      <c r="U247" s="106">
        <f t="shared" si="76"/>
        <v>10</v>
      </c>
      <c r="V247" s="106" t="str">
        <f t="shared" si="77"/>
        <v>11_10</v>
      </c>
      <c r="W247" s="107">
        <v>4830</v>
      </c>
      <c r="X247" s="107"/>
      <c r="Y247" s="106">
        <v>11</v>
      </c>
      <c r="Z247" s="106">
        <v>10</v>
      </c>
      <c r="AA247" s="106">
        <f t="shared" si="78"/>
        <v>10</v>
      </c>
      <c r="AB247" s="106" t="str">
        <f t="shared" si="79"/>
        <v>11_10</v>
      </c>
      <c r="AC247" s="107">
        <v>4927</v>
      </c>
      <c r="AD247" s="49"/>
      <c r="AE247" s="106">
        <v>11</v>
      </c>
      <c r="AF247" s="106">
        <v>10</v>
      </c>
      <c r="AG247" s="172">
        <f t="shared" si="80"/>
        <v>10</v>
      </c>
      <c r="AH247" s="106" t="str">
        <f t="shared" si="81"/>
        <v>11_10</v>
      </c>
      <c r="AI247" s="107">
        <v>5272</v>
      </c>
      <c r="AJ247" s="49"/>
      <c r="AK247" s="106">
        <v>11</v>
      </c>
      <c r="AL247" s="106">
        <v>10</v>
      </c>
      <c r="AM247" s="172">
        <f t="shared" si="82"/>
        <v>10</v>
      </c>
      <c r="AN247" s="106" t="str">
        <f t="shared" si="83"/>
        <v>11_10</v>
      </c>
      <c r="AO247" s="107">
        <v>5483</v>
      </c>
      <c r="AP247" s="49"/>
      <c r="AQ247" s="106">
        <v>11</v>
      </c>
      <c r="AR247" s="106">
        <v>10</v>
      </c>
      <c r="AS247" s="172">
        <f t="shared" si="84"/>
        <v>10</v>
      </c>
      <c r="AT247" s="106" t="str">
        <f t="shared" si="85"/>
        <v>11_10</v>
      </c>
      <c r="AU247" s="107">
        <v>5702</v>
      </c>
      <c r="AV247" s="49"/>
      <c r="AW247" s="106">
        <v>11</v>
      </c>
      <c r="AX247" s="106">
        <v>0</v>
      </c>
      <c r="AY247" s="172">
        <f t="shared" si="86"/>
        <v>0</v>
      </c>
      <c r="AZ247" s="106" t="str">
        <f t="shared" si="87"/>
        <v>11_0</v>
      </c>
      <c r="BA247" s="107">
        <v>4140</v>
      </c>
      <c r="BB247" s="49"/>
      <c r="BC247" s="106">
        <v>11</v>
      </c>
      <c r="BD247" s="106">
        <v>0</v>
      </c>
      <c r="BE247" s="106">
        <f t="shared" si="90"/>
        <v>0</v>
      </c>
      <c r="BF247" s="106" t="str">
        <f t="shared" si="88"/>
        <v>11_0</v>
      </c>
      <c r="BG247" s="64">
        <f t="shared" si="69"/>
        <v>4140</v>
      </c>
      <c r="BH247" s="132">
        <f t="shared" si="89"/>
        <v>4140</v>
      </c>
      <c r="BI247" s="42">
        <f t="shared" si="91"/>
        <v>26.53846153846154</v>
      </c>
      <c r="BJ247" s="42"/>
      <c r="BK247" s="42"/>
      <c r="BL247" s="42"/>
      <c r="BM247" s="42"/>
      <c r="BN247" s="42"/>
      <c r="BO247" s="5"/>
      <c r="BP247" s="5"/>
      <c r="BQ247" s="5"/>
      <c r="BR247" s="5"/>
      <c r="BS247" s="5"/>
      <c r="BT247" s="5"/>
      <c r="BU247" s="6"/>
    </row>
    <row r="248" spans="1:73" x14ac:dyDescent="0.25">
      <c r="A248" s="106">
        <v>11</v>
      </c>
      <c r="B248" s="106">
        <v>11</v>
      </c>
      <c r="C248" s="106">
        <f t="shared" si="70"/>
        <v>11</v>
      </c>
      <c r="D248" s="106" t="str">
        <f t="shared" si="71"/>
        <v>11_11</v>
      </c>
      <c r="E248" s="107">
        <v>4727</v>
      </c>
      <c r="F248" s="106"/>
      <c r="G248" s="106">
        <v>11</v>
      </c>
      <c r="H248" s="106">
        <v>11</v>
      </c>
      <c r="I248" s="106">
        <f t="shared" si="72"/>
        <v>11</v>
      </c>
      <c r="J248" s="106" t="str">
        <f t="shared" si="73"/>
        <v>11_11</v>
      </c>
      <c r="K248" s="107">
        <v>4881</v>
      </c>
      <c r="L248" s="5"/>
      <c r="M248" s="106">
        <v>11</v>
      </c>
      <c r="N248" s="106">
        <v>11</v>
      </c>
      <c r="O248" s="106">
        <f t="shared" si="74"/>
        <v>11</v>
      </c>
      <c r="P248" s="106" t="str">
        <f t="shared" si="75"/>
        <v>11_11</v>
      </c>
      <c r="Q248" s="107">
        <v>5003</v>
      </c>
      <c r="R248" s="107"/>
      <c r="S248" s="106">
        <v>11</v>
      </c>
      <c r="T248" s="106">
        <v>11</v>
      </c>
      <c r="U248" s="106">
        <f t="shared" si="76"/>
        <v>11</v>
      </c>
      <c r="V248" s="106" t="str">
        <f t="shared" si="77"/>
        <v>11_11</v>
      </c>
      <c r="W248" s="107">
        <v>5003</v>
      </c>
      <c r="X248" s="107"/>
      <c r="Y248" s="106">
        <v>11</v>
      </c>
      <c r="Z248" s="106">
        <v>11</v>
      </c>
      <c r="AA248" s="106">
        <f t="shared" si="78"/>
        <v>11</v>
      </c>
      <c r="AB248" s="106" t="str">
        <f t="shared" si="79"/>
        <v>11_11</v>
      </c>
      <c r="AC248" s="107">
        <v>5103</v>
      </c>
      <c r="AD248" s="49"/>
      <c r="AE248" s="106">
        <v>11</v>
      </c>
      <c r="AF248" s="106">
        <v>11</v>
      </c>
      <c r="AG248" s="172">
        <f t="shared" si="80"/>
        <v>11</v>
      </c>
      <c r="AH248" s="106" t="str">
        <f t="shared" si="81"/>
        <v>11_11</v>
      </c>
      <c r="AI248" s="107">
        <v>5460</v>
      </c>
      <c r="AJ248" s="49"/>
      <c r="AK248" s="106">
        <v>11</v>
      </c>
      <c r="AL248" s="106">
        <v>11</v>
      </c>
      <c r="AM248" s="172">
        <f t="shared" si="82"/>
        <v>11</v>
      </c>
      <c r="AN248" s="106" t="str">
        <f t="shared" si="83"/>
        <v>11_11</v>
      </c>
      <c r="AO248" s="107">
        <v>5678</v>
      </c>
      <c r="AP248" s="49"/>
      <c r="AQ248" s="106">
        <v>11</v>
      </c>
      <c r="AR248" s="106">
        <v>11</v>
      </c>
      <c r="AS248" s="172">
        <f t="shared" si="84"/>
        <v>11</v>
      </c>
      <c r="AT248" s="106" t="str">
        <f t="shared" si="85"/>
        <v>11_11</v>
      </c>
      <c r="AU248" s="107">
        <v>5905</v>
      </c>
      <c r="AV248" s="49"/>
      <c r="AW248" s="106">
        <v>11</v>
      </c>
      <c r="AX248" s="106">
        <v>1</v>
      </c>
      <c r="AY248" s="172">
        <f t="shared" si="86"/>
        <v>1</v>
      </c>
      <c r="AZ248" s="106" t="str">
        <f t="shared" si="87"/>
        <v>11_1</v>
      </c>
      <c r="BA248" s="107">
        <v>4228</v>
      </c>
      <c r="BB248" s="49"/>
      <c r="BC248" s="106">
        <v>11</v>
      </c>
      <c r="BD248" s="106">
        <v>1</v>
      </c>
      <c r="BE248" s="106">
        <f t="shared" si="90"/>
        <v>1</v>
      </c>
      <c r="BF248" s="106" t="str">
        <f t="shared" si="88"/>
        <v>11_1</v>
      </c>
      <c r="BG248" s="64">
        <f t="shared" si="69"/>
        <v>4228</v>
      </c>
      <c r="BH248" s="132">
        <f t="shared" si="89"/>
        <v>4228</v>
      </c>
      <c r="BI248" s="42">
        <f t="shared" si="91"/>
        <v>27.102564102564102</v>
      </c>
      <c r="BJ248" s="42"/>
      <c r="BK248" s="42"/>
      <c r="BL248" s="42"/>
      <c r="BM248" s="42"/>
      <c r="BN248" s="42"/>
      <c r="BO248" s="5"/>
      <c r="BP248" s="5"/>
      <c r="BQ248" s="5"/>
      <c r="BR248" s="5"/>
      <c r="BS248" s="5"/>
      <c r="BT248" s="5"/>
      <c r="BU248" s="6"/>
    </row>
    <row r="249" spans="1:73" x14ac:dyDescent="0.25">
      <c r="A249" s="106">
        <v>11</v>
      </c>
      <c r="B249" s="106">
        <v>12</v>
      </c>
      <c r="C249" s="106">
        <f t="shared" si="70"/>
        <v>12</v>
      </c>
      <c r="D249" s="106" t="str">
        <f t="shared" si="71"/>
        <v>11_12</v>
      </c>
      <c r="E249" s="107">
        <v>4889</v>
      </c>
      <c r="F249" s="106"/>
      <c r="G249" s="106">
        <v>11</v>
      </c>
      <c r="H249" s="106">
        <v>12</v>
      </c>
      <c r="I249" s="106">
        <f t="shared" si="72"/>
        <v>12</v>
      </c>
      <c r="J249" s="106" t="str">
        <f t="shared" si="73"/>
        <v>11_12</v>
      </c>
      <c r="K249" s="107">
        <v>5048</v>
      </c>
      <c r="L249" s="5"/>
      <c r="M249" s="106">
        <v>11</v>
      </c>
      <c r="N249" s="106">
        <v>12</v>
      </c>
      <c r="O249" s="106">
        <f t="shared" si="74"/>
        <v>12</v>
      </c>
      <c r="P249" s="106" t="str">
        <f t="shared" si="75"/>
        <v>11_12</v>
      </c>
      <c r="Q249" s="107">
        <v>5174</v>
      </c>
      <c r="R249" s="107"/>
      <c r="S249" s="106">
        <v>11</v>
      </c>
      <c r="T249" s="106">
        <v>12</v>
      </c>
      <c r="U249" s="106">
        <f t="shared" si="76"/>
        <v>12</v>
      </c>
      <c r="V249" s="106" t="str">
        <f t="shared" si="77"/>
        <v>11_12</v>
      </c>
      <c r="W249" s="107">
        <v>5174</v>
      </c>
      <c r="X249" s="107"/>
      <c r="Y249" s="106">
        <v>11</v>
      </c>
      <c r="Z249" s="106">
        <v>12</v>
      </c>
      <c r="AA249" s="106">
        <f t="shared" si="78"/>
        <v>12</v>
      </c>
      <c r="AB249" s="106" t="str">
        <f t="shared" si="79"/>
        <v>11_12</v>
      </c>
      <c r="AC249" s="107">
        <v>5277</v>
      </c>
      <c r="AD249" s="49"/>
      <c r="AE249" s="106">
        <v>11</v>
      </c>
      <c r="AF249" s="106">
        <v>12</v>
      </c>
      <c r="AG249" s="172">
        <f t="shared" si="80"/>
        <v>12</v>
      </c>
      <c r="AH249" s="106" t="str">
        <f t="shared" si="81"/>
        <v>11_12</v>
      </c>
      <c r="AI249" s="107">
        <v>5646</v>
      </c>
      <c r="AJ249" s="49"/>
      <c r="AK249" s="106">
        <v>11</v>
      </c>
      <c r="AL249" s="106">
        <v>12</v>
      </c>
      <c r="AM249" s="172">
        <f t="shared" si="82"/>
        <v>12</v>
      </c>
      <c r="AN249" s="106" t="str">
        <f t="shared" si="83"/>
        <v>11_12</v>
      </c>
      <c r="AO249" s="107">
        <v>5872</v>
      </c>
      <c r="AP249" s="49"/>
      <c r="AQ249" s="106">
        <v>11</v>
      </c>
      <c r="AR249" s="106">
        <v>12</v>
      </c>
      <c r="AS249" s="172">
        <f t="shared" si="84"/>
        <v>12</v>
      </c>
      <c r="AT249" s="106" t="str">
        <f t="shared" si="85"/>
        <v>11_12</v>
      </c>
      <c r="AU249" s="107">
        <v>6107</v>
      </c>
      <c r="AV249" s="49"/>
      <c r="AW249" s="106">
        <v>11</v>
      </c>
      <c r="AX249" s="106">
        <v>2</v>
      </c>
      <c r="AY249" s="172">
        <f t="shared" si="86"/>
        <v>2</v>
      </c>
      <c r="AZ249" s="106" t="str">
        <f t="shared" si="87"/>
        <v>11_2</v>
      </c>
      <c r="BA249" s="107">
        <v>4371</v>
      </c>
      <c r="BB249" s="49"/>
      <c r="BC249" s="106">
        <v>11</v>
      </c>
      <c r="BD249" s="106">
        <v>2</v>
      </c>
      <c r="BE249" s="106">
        <f t="shared" si="90"/>
        <v>2</v>
      </c>
      <c r="BF249" s="106" t="str">
        <f t="shared" si="88"/>
        <v>11_2</v>
      </c>
      <c r="BG249" s="64">
        <f t="shared" si="69"/>
        <v>4371</v>
      </c>
      <c r="BH249" s="132">
        <f t="shared" si="89"/>
        <v>4371</v>
      </c>
      <c r="BI249" s="42">
        <f t="shared" si="91"/>
        <v>28.01923076923077</v>
      </c>
      <c r="BJ249" s="42"/>
      <c r="BK249" s="42"/>
      <c r="BL249" s="42"/>
      <c r="BM249" s="42"/>
      <c r="BN249" s="42"/>
      <c r="BO249" s="5"/>
      <c r="BP249" s="5"/>
      <c r="BQ249" s="5"/>
      <c r="BR249" s="5"/>
      <c r="BS249" s="5"/>
      <c r="BT249" s="5"/>
      <c r="BU249" s="6"/>
    </row>
    <row r="250" spans="1:73" x14ac:dyDescent="0.25">
      <c r="A250" s="106">
        <v>11</v>
      </c>
      <c r="B250" s="106">
        <v>13</v>
      </c>
      <c r="C250" s="106">
        <f t="shared" si="70"/>
        <v>13</v>
      </c>
      <c r="D250" s="106" t="str">
        <f t="shared" si="71"/>
        <v>11_13</v>
      </c>
      <c r="E250" s="107">
        <v>5061</v>
      </c>
      <c r="F250" s="106"/>
      <c r="G250" s="106">
        <v>11</v>
      </c>
      <c r="H250" s="106">
        <v>13</v>
      </c>
      <c r="I250" s="106">
        <f t="shared" si="72"/>
        <v>13</v>
      </c>
      <c r="J250" s="106" t="str">
        <f t="shared" si="73"/>
        <v>11_13</v>
      </c>
      <c r="K250" s="107">
        <v>5225</v>
      </c>
      <c r="L250" s="5"/>
      <c r="M250" s="106">
        <v>11</v>
      </c>
      <c r="N250" s="106">
        <v>13</v>
      </c>
      <c r="O250" s="106">
        <f t="shared" si="74"/>
        <v>13</v>
      </c>
      <c r="P250" s="106" t="str">
        <f t="shared" si="75"/>
        <v>11_13</v>
      </c>
      <c r="Q250" s="107">
        <v>5356</v>
      </c>
      <c r="R250" s="107"/>
      <c r="S250" s="106">
        <v>11</v>
      </c>
      <c r="T250" s="106">
        <v>13</v>
      </c>
      <c r="U250" s="106">
        <f t="shared" si="76"/>
        <v>13</v>
      </c>
      <c r="V250" s="106" t="str">
        <f t="shared" si="77"/>
        <v>11_13</v>
      </c>
      <c r="W250" s="107">
        <v>5356</v>
      </c>
      <c r="X250" s="107"/>
      <c r="Y250" s="106">
        <v>11</v>
      </c>
      <c r="Z250" s="106">
        <v>13</v>
      </c>
      <c r="AA250" s="106">
        <f t="shared" si="78"/>
        <v>13</v>
      </c>
      <c r="AB250" s="106" t="str">
        <f t="shared" si="79"/>
        <v>11_13</v>
      </c>
      <c r="AC250" s="107">
        <v>5463</v>
      </c>
      <c r="AD250" s="49"/>
      <c r="AE250" s="106">
        <v>11</v>
      </c>
      <c r="AF250" s="106">
        <v>13</v>
      </c>
      <c r="AG250" s="172">
        <f t="shared" si="80"/>
        <v>13</v>
      </c>
      <c r="AH250" s="106" t="str">
        <f t="shared" si="81"/>
        <v>11_13</v>
      </c>
      <c r="AI250" s="107">
        <v>5845</v>
      </c>
      <c r="AJ250" s="49"/>
      <c r="AK250" s="106">
        <v>11</v>
      </c>
      <c r="AL250" s="106">
        <v>13</v>
      </c>
      <c r="AM250" s="172">
        <f t="shared" si="82"/>
        <v>13</v>
      </c>
      <c r="AN250" s="106" t="str">
        <f t="shared" si="83"/>
        <v>11_13</v>
      </c>
      <c r="AO250" s="107">
        <v>6079</v>
      </c>
      <c r="AP250" s="49"/>
      <c r="AQ250" s="106">
        <v>11</v>
      </c>
      <c r="AR250" s="106">
        <v>13</v>
      </c>
      <c r="AS250" s="172">
        <f t="shared" si="84"/>
        <v>13</v>
      </c>
      <c r="AT250" s="106" t="str">
        <f t="shared" si="85"/>
        <v>11_13</v>
      </c>
      <c r="AU250" s="107">
        <v>6322</v>
      </c>
      <c r="AV250" s="49"/>
      <c r="AW250" s="106">
        <v>11</v>
      </c>
      <c r="AX250" s="106">
        <v>3</v>
      </c>
      <c r="AY250" s="172">
        <f t="shared" si="86"/>
        <v>3</v>
      </c>
      <c r="AZ250" s="106" t="str">
        <f t="shared" si="87"/>
        <v>11_3</v>
      </c>
      <c r="BA250" s="107">
        <v>4523</v>
      </c>
      <c r="BB250" s="49"/>
      <c r="BC250" s="106">
        <v>11</v>
      </c>
      <c r="BD250" s="106">
        <v>3</v>
      </c>
      <c r="BE250" s="106">
        <f t="shared" si="90"/>
        <v>3</v>
      </c>
      <c r="BF250" s="106" t="str">
        <f t="shared" si="88"/>
        <v>11_3</v>
      </c>
      <c r="BG250" s="64">
        <f t="shared" si="69"/>
        <v>4523</v>
      </c>
      <c r="BH250" s="132">
        <f t="shared" si="89"/>
        <v>4523</v>
      </c>
      <c r="BI250" s="42">
        <f t="shared" si="91"/>
        <v>28.993589743589745</v>
      </c>
      <c r="BJ250" s="42"/>
      <c r="BK250" s="42"/>
      <c r="BL250" s="42"/>
      <c r="BM250" s="42"/>
      <c r="BN250" s="42"/>
      <c r="BO250" s="5"/>
      <c r="BP250" s="5"/>
      <c r="BQ250" s="5"/>
      <c r="BR250" s="5"/>
      <c r="BS250" s="5"/>
      <c r="BT250" s="5"/>
      <c r="BU250" s="6"/>
    </row>
    <row r="251" spans="1:73" x14ac:dyDescent="0.25">
      <c r="A251" s="106">
        <v>11</v>
      </c>
      <c r="B251" s="106" t="s">
        <v>717</v>
      </c>
      <c r="C251" s="106" t="str">
        <f t="shared" si="70"/>
        <v>u1</v>
      </c>
      <c r="D251" s="106" t="str">
        <f t="shared" si="71"/>
        <v>11_u1</v>
      </c>
      <c r="E251" s="107">
        <v>5243</v>
      </c>
      <c r="F251" s="106"/>
      <c r="G251" s="106">
        <v>11</v>
      </c>
      <c r="H251" s="106" t="s">
        <v>717</v>
      </c>
      <c r="I251" s="106" t="str">
        <f t="shared" si="72"/>
        <v>u1</v>
      </c>
      <c r="J251" s="106" t="str">
        <f t="shared" si="73"/>
        <v>11_u1</v>
      </c>
      <c r="K251" s="107">
        <v>5413</v>
      </c>
      <c r="L251" s="5"/>
      <c r="M251" s="106">
        <v>11</v>
      </c>
      <c r="N251" s="106" t="s">
        <v>717</v>
      </c>
      <c r="O251" s="106" t="str">
        <f t="shared" si="74"/>
        <v>u1</v>
      </c>
      <c r="P251" s="106" t="str">
        <f t="shared" si="75"/>
        <v>11_u1</v>
      </c>
      <c r="Q251" s="107">
        <v>5548</v>
      </c>
      <c r="R251" s="107"/>
      <c r="S251" s="106">
        <v>11</v>
      </c>
      <c r="T251" s="106" t="s">
        <v>717</v>
      </c>
      <c r="U251" s="106" t="str">
        <f t="shared" si="76"/>
        <v>u1</v>
      </c>
      <c r="V251" s="106" t="str">
        <f t="shared" si="77"/>
        <v>11_u1</v>
      </c>
      <c r="W251" s="107">
        <v>5548</v>
      </c>
      <c r="X251" s="107"/>
      <c r="Y251" s="106">
        <v>11</v>
      </c>
      <c r="Z251" s="106" t="s">
        <v>717</v>
      </c>
      <c r="AA251" s="106" t="str">
        <f t="shared" si="78"/>
        <v>u1</v>
      </c>
      <c r="AB251" s="106" t="str">
        <f t="shared" si="79"/>
        <v>11_u1</v>
      </c>
      <c r="AC251" s="107">
        <v>5659</v>
      </c>
      <c r="AD251" s="49"/>
      <c r="AE251" s="106">
        <v>11</v>
      </c>
      <c r="AF251" s="106" t="s">
        <v>717</v>
      </c>
      <c r="AG251" s="172" t="str">
        <f t="shared" si="80"/>
        <v>u1</v>
      </c>
      <c r="AH251" s="106" t="str">
        <f t="shared" si="81"/>
        <v>11_u1</v>
      </c>
      <c r="AI251" s="107">
        <v>6055</v>
      </c>
      <c r="AJ251" s="49"/>
      <c r="AK251" s="106">
        <v>11</v>
      </c>
      <c r="AL251" s="106" t="s">
        <v>717</v>
      </c>
      <c r="AM251" s="172" t="str">
        <f t="shared" si="82"/>
        <v>u1</v>
      </c>
      <c r="AN251" s="106" t="str">
        <f t="shared" si="83"/>
        <v>11_u1</v>
      </c>
      <c r="AO251" s="107">
        <v>6297</v>
      </c>
      <c r="AP251" s="49"/>
      <c r="AQ251" s="106">
        <v>11</v>
      </c>
      <c r="AR251" s="106" t="s">
        <v>717</v>
      </c>
      <c r="AS251" s="172" t="str">
        <f t="shared" si="84"/>
        <v>u1</v>
      </c>
      <c r="AT251" s="106" t="str">
        <f t="shared" si="85"/>
        <v>11_u1</v>
      </c>
      <c r="AU251" s="107">
        <v>6549</v>
      </c>
      <c r="AV251" s="49"/>
      <c r="AW251" s="106">
        <v>11</v>
      </c>
      <c r="AX251" s="106">
        <v>4</v>
      </c>
      <c r="AY251" s="172">
        <f t="shared" si="86"/>
        <v>4</v>
      </c>
      <c r="AZ251" s="106" t="str">
        <f t="shared" si="87"/>
        <v>11_4</v>
      </c>
      <c r="BA251" s="107">
        <v>4676</v>
      </c>
      <c r="BB251" s="49"/>
      <c r="BC251" s="106">
        <v>11</v>
      </c>
      <c r="BD251" s="106">
        <v>4</v>
      </c>
      <c r="BE251" s="106">
        <f t="shared" si="90"/>
        <v>4</v>
      </c>
      <c r="BF251" s="106" t="str">
        <f t="shared" si="88"/>
        <v>11_4</v>
      </c>
      <c r="BG251" s="64">
        <f t="shared" si="69"/>
        <v>4676</v>
      </c>
      <c r="BH251" s="132">
        <f t="shared" si="89"/>
        <v>4676</v>
      </c>
      <c r="BI251" s="42">
        <f t="shared" si="91"/>
        <v>29.974358974358974</v>
      </c>
      <c r="BJ251" s="42"/>
      <c r="BK251" s="42"/>
      <c r="BL251" s="42"/>
      <c r="BM251" s="42"/>
      <c r="BN251" s="42"/>
      <c r="BO251" s="5"/>
      <c r="BP251" s="5"/>
      <c r="BQ251" s="5"/>
      <c r="BR251" s="5"/>
      <c r="BS251" s="5"/>
      <c r="BT251" s="5"/>
      <c r="BU251" s="6"/>
    </row>
    <row r="252" spans="1:73" x14ac:dyDescent="0.25">
      <c r="A252" s="106">
        <v>11</v>
      </c>
      <c r="B252" s="106" t="s">
        <v>718</v>
      </c>
      <c r="C252" s="106" t="str">
        <f t="shared" si="70"/>
        <v>u2</v>
      </c>
      <c r="D252" s="106" t="str">
        <f t="shared" si="71"/>
        <v>11_u2</v>
      </c>
      <c r="E252" s="107">
        <v>5427</v>
      </c>
      <c r="F252" s="106"/>
      <c r="G252" s="106">
        <v>11</v>
      </c>
      <c r="H252" s="106" t="s">
        <v>718</v>
      </c>
      <c r="I252" s="106" t="str">
        <f t="shared" si="72"/>
        <v>u2</v>
      </c>
      <c r="J252" s="106" t="str">
        <f t="shared" si="73"/>
        <v>11_u2</v>
      </c>
      <c r="K252" s="107">
        <v>5603</v>
      </c>
      <c r="L252" s="5"/>
      <c r="M252" s="106">
        <v>11</v>
      </c>
      <c r="N252" s="106" t="s">
        <v>718</v>
      </c>
      <c r="O252" s="106" t="str">
        <f t="shared" si="74"/>
        <v>u2</v>
      </c>
      <c r="P252" s="106" t="str">
        <f t="shared" si="75"/>
        <v>11_u2</v>
      </c>
      <c r="Q252" s="107">
        <v>5743</v>
      </c>
      <c r="R252" s="107"/>
      <c r="S252" s="106">
        <v>11</v>
      </c>
      <c r="T252" s="106" t="s">
        <v>718</v>
      </c>
      <c r="U252" s="106" t="str">
        <f t="shared" si="76"/>
        <v>u2</v>
      </c>
      <c r="V252" s="106" t="str">
        <f t="shared" si="77"/>
        <v>11_u2</v>
      </c>
      <c r="W252" s="107">
        <v>5743</v>
      </c>
      <c r="X252" s="107"/>
      <c r="Y252" s="106">
        <v>11</v>
      </c>
      <c r="Z252" s="106" t="s">
        <v>718</v>
      </c>
      <c r="AA252" s="106" t="str">
        <f t="shared" si="78"/>
        <v>u2</v>
      </c>
      <c r="AB252" s="106" t="str">
        <f t="shared" si="79"/>
        <v>11_u2</v>
      </c>
      <c r="AC252" s="107">
        <v>5858</v>
      </c>
      <c r="AD252" s="49"/>
      <c r="AE252" s="106">
        <v>11</v>
      </c>
      <c r="AF252" s="106" t="s">
        <v>718</v>
      </c>
      <c r="AG252" s="172" t="str">
        <f t="shared" si="80"/>
        <v>u2</v>
      </c>
      <c r="AH252" s="106" t="str">
        <f t="shared" si="81"/>
        <v>11_u2</v>
      </c>
      <c r="AI252" s="107">
        <v>6268</v>
      </c>
      <c r="AJ252" s="49"/>
      <c r="AK252" s="106">
        <v>11</v>
      </c>
      <c r="AL252" s="106" t="s">
        <v>718</v>
      </c>
      <c r="AM252" s="172" t="str">
        <f t="shared" si="82"/>
        <v>u2</v>
      </c>
      <c r="AN252" s="106" t="str">
        <f t="shared" si="83"/>
        <v>11_u2</v>
      </c>
      <c r="AO252" s="107">
        <v>6519</v>
      </c>
      <c r="AP252" s="49"/>
      <c r="AQ252" s="106">
        <v>11</v>
      </c>
      <c r="AR252" s="106" t="s">
        <v>718</v>
      </c>
      <c r="AS252" s="172" t="str">
        <f t="shared" si="84"/>
        <v>u2</v>
      </c>
      <c r="AT252" s="106" t="str">
        <f t="shared" si="85"/>
        <v>11_u2</v>
      </c>
      <c r="AU252" s="107">
        <v>6780</v>
      </c>
      <c r="AV252" s="49"/>
      <c r="AW252" s="106">
        <v>11</v>
      </c>
      <c r="AX252" s="106">
        <v>5</v>
      </c>
      <c r="AY252" s="172">
        <f t="shared" si="86"/>
        <v>5</v>
      </c>
      <c r="AZ252" s="106" t="str">
        <f t="shared" si="87"/>
        <v>11_5</v>
      </c>
      <c r="BA252" s="107">
        <v>4829</v>
      </c>
      <c r="BB252" s="49"/>
      <c r="BC252" s="106">
        <v>11</v>
      </c>
      <c r="BD252" s="106">
        <v>5</v>
      </c>
      <c r="BE252" s="106">
        <f t="shared" si="90"/>
        <v>5</v>
      </c>
      <c r="BF252" s="106" t="str">
        <f t="shared" si="88"/>
        <v>11_5</v>
      </c>
      <c r="BG252" s="64">
        <f t="shared" si="69"/>
        <v>4829</v>
      </c>
      <c r="BH252" s="132">
        <f t="shared" si="89"/>
        <v>4829</v>
      </c>
      <c r="BI252" s="42">
        <f t="shared" si="91"/>
        <v>30.955128205128204</v>
      </c>
      <c r="BJ252" s="42"/>
      <c r="BK252" s="42"/>
      <c r="BL252" s="42"/>
      <c r="BM252" s="42"/>
      <c r="BN252" s="42"/>
      <c r="BO252" s="5"/>
      <c r="BP252" s="5"/>
      <c r="BQ252" s="5"/>
      <c r="BR252" s="5"/>
      <c r="BS252" s="5"/>
      <c r="BT252" s="5"/>
      <c r="BU252" s="6"/>
    </row>
    <row r="253" spans="1:73" x14ac:dyDescent="0.25">
      <c r="A253" s="106">
        <v>11</v>
      </c>
      <c r="B253" s="106" t="s">
        <v>719</v>
      </c>
      <c r="C253" s="106" t="str">
        <f t="shared" si="70"/>
        <v>a</v>
      </c>
      <c r="D253" s="106" t="str">
        <f t="shared" si="71"/>
        <v>11_a</v>
      </c>
      <c r="E253" s="107">
        <v>5243</v>
      </c>
      <c r="F253" s="106"/>
      <c r="G253" s="106">
        <v>11</v>
      </c>
      <c r="H253" s="106" t="s">
        <v>719</v>
      </c>
      <c r="I253" s="106" t="str">
        <f t="shared" si="72"/>
        <v>a</v>
      </c>
      <c r="J253" s="106" t="str">
        <f t="shared" si="73"/>
        <v>11_a</v>
      </c>
      <c r="K253" s="107">
        <v>5413</v>
      </c>
      <c r="L253" s="5"/>
      <c r="M253" s="106">
        <v>11</v>
      </c>
      <c r="N253" s="106" t="s">
        <v>719</v>
      </c>
      <c r="O253" s="106" t="str">
        <f t="shared" si="74"/>
        <v>a</v>
      </c>
      <c r="P253" s="106" t="str">
        <f t="shared" si="75"/>
        <v>11_a</v>
      </c>
      <c r="Q253" s="107">
        <v>5548</v>
      </c>
      <c r="R253" s="107"/>
      <c r="S253" s="106">
        <v>11</v>
      </c>
      <c r="T253" s="106" t="s">
        <v>719</v>
      </c>
      <c r="U253" s="106" t="str">
        <f t="shared" si="76"/>
        <v>a</v>
      </c>
      <c r="V253" s="106" t="str">
        <f t="shared" si="77"/>
        <v>11_a</v>
      </c>
      <c r="W253" s="107">
        <v>5548</v>
      </c>
      <c r="X253" s="107"/>
      <c r="Y253" s="106">
        <v>11</v>
      </c>
      <c r="Z253" s="106" t="s">
        <v>719</v>
      </c>
      <c r="AA253" s="106" t="str">
        <f t="shared" si="78"/>
        <v>a</v>
      </c>
      <c r="AB253" s="106" t="str">
        <f t="shared" si="79"/>
        <v>11_a</v>
      </c>
      <c r="AC253" s="107">
        <v>5659</v>
      </c>
      <c r="AD253" s="49"/>
      <c r="AE253" s="106">
        <v>11</v>
      </c>
      <c r="AF253" s="106" t="s">
        <v>719</v>
      </c>
      <c r="AG253" s="172" t="str">
        <f t="shared" si="80"/>
        <v>a</v>
      </c>
      <c r="AH253" s="106" t="str">
        <f t="shared" si="81"/>
        <v>11_a</v>
      </c>
      <c r="AI253" s="107">
        <v>6055</v>
      </c>
      <c r="AJ253" s="49"/>
      <c r="AK253" s="106">
        <v>11</v>
      </c>
      <c r="AL253" s="106" t="s">
        <v>719</v>
      </c>
      <c r="AM253" s="172" t="str">
        <f t="shared" si="82"/>
        <v>a</v>
      </c>
      <c r="AN253" s="106" t="str">
        <f t="shared" si="83"/>
        <v>11_a</v>
      </c>
      <c r="AO253" s="107">
        <v>6297</v>
      </c>
      <c r="AP253" s="49"/>
      <c r="AQ253" s="106">
        <v>11</v>
      </c>
      <c r="AR253" s="106" t="s">
        <v>719</v>
      </c>
      <c r="AS253" s="172" t="str">
        <f t="shared" si="84"/>
        <v>a</v>
      </c>
      <c r="AT253" s="106" t="str">
        <f t="shared" si="85"/>
        <v>11_a</v>
      </c>
      <c r="AU253" s="107">
        <v>6549</v>
      </c>
      <c r="AV253" s="49"/>
      <c r="AW253" s="106">
        <v>11</v>
      </c>
      <c r="AX253" s="106">
        <v>6</v>
      </c>
      <c r="AY253" s="172">
        <f t="shared" si="86"/>
        <v>6</v>
      </c>
      <c r="AZ253" s="106" t="str">
        <f t="shared" si="87"/>
        <v>11_6</v>
      </c>
      <c r="BA253" s="107">
        <v>4983</v>
      </c>
      <c r="BB253" s="49"/>
      <c r="BC253" s="106">
        <v>11</v>
      </c>
      <c r="BD253" s="106">
        <v>6</v>
      </c>
      <c r="BE253" s="106">
        <f t="shared" si="90"/>
        <v>6</v>
      </c>
      <c r="BF253" s="106" t="str">
        <f t="shared" si="88"/>
        <v>11_6</v>
      </c>
      <c r="BG253" s="64">
        <f t="shared" si="69"/>
        <v>4983</v>
      </c>
      <c r="BH253" s="132">
        <f t="shared" si="89"/>
        <v>4983</v>
      </c>
      <c r="BI253" s="42">
        <f t="shared" si="91"/>
        <v>31.942307692307693</v>
      </c>
      <c r="BJ253" s="42"/>
      <c r="BK253" s="42"/>
      <c r="BL253" s="42"/>
      <c r="BM253" s="42"/>
      <c r="BN253" s="42"/>
      <c r="BO253" s="5"/>
      <c r="BP253" s="5"/>
      <c r="BQ253" s="5"/>
      <c r="BR253" s="5"/>
      <c r="BS253" s="5"/>
      <c r="BT253" s="5"/>
      <c r="BU253" s="6"/>
    </row>
    <row r="254" spans="1:73" x14ac:dyDescent="0.25">
      <c r="A254" s="106">
        <v>11</v>
      </c>
      <c r="B254" s="106" t="s">
        <v>720</v>
      </c>
      <c r="C254" s="106" t="str">
        <f t="shared" si="70"/>
        <v>b</v>
      </c>
      <c r="D254" s="106" t="str">
        <f t="shared" si="71"/>
        <v>11_b</v>
      </c>
      <c r="E254" s="107">
        <v>5427</v>
      </c>
      <c r="F254" s="106"/>
      <c r="G254" s="106">
        <v>11</v>
      </c>
      <c r="H254" s="106" t="s">
        <v>720</v>
      </c>
      <c r="I254" s="106" t="str">
        <f t="shared" si="72"/>
        <v>b</v>
      </c>
      <c r="J254" s="106" t="str">
        <f t="shared" si="73"/>
        <v>11_b</v>
      </c>
      <c r="K254" s="107">
        <v>5603</v>
      </c>
      <c r="L254" s="5"/>
      <c r="M254" s="106">
        <v>11</v>
      </c>
      <c r="N254" s="106" t="s">
        <v>720</v>
      </c>
      <c r="O254" s="106" t="str">
        <f t="shared" si="74"/>
        <v>b</v>
      </c>
      <c r="P254" s="106" t="str">
        <f t="shared" si="75"/>
        <v>11_b</v>
      </c>
      <c r="Q254" s="107">
        <v>5743</v>
      </c>
      <c r="R254" s="107"/>
      <c r="S254" s="106">
        <v>11</v>
      </c>
      <c r="T254" s="106" t="s">
        <v>720</v>
      </c>
      <c r="U254" s="106" t="str">
        <f t="shared" si="76"/>
        <v>b</v>
      </c>
      <c r="V254" s="106" t="str">
        <f t="shared" si="77"/>
        <v>11_b</v>
      </c>
      <c r="W254" s="107">
        <v>5743</v>
      </c>
      <c r="X254" s="107"/>
      <c r="Y254" s="106">
        <v>11</v>
      </c>
      <c r="Z254" s="106" t="s">
        <v>720</v>
      </c>
      <c r="AA254" s="106" t="str">
        <f t="shared" si="78"/>
        <v>b</v>
      </c>
      <c r="AB254" s="106" t="str">
        <f t="shared" si="79"/>
        <v>11_b</v>
      </c>
      <c r="AC254" s="107">
        <v>5858</v>
      </c>
      <c r="AD254" s="49"/>
      <c r="AE254" s="106">
        <v>11</v>
      </c>
      <c r="AF254" s="106" t="s">
        <v>720</v>
      </c>
      <c r="AG254" s="172" t="str">
        <f t="shared" si="80"/>
        <v>b</v>
      </c>
      <c r="AH254" s="106" t="str">
        <f t="shared" si="81"/>
        <v>11_b</v>
      </c>
      <c r="AI254" s="107">
        <v>6268</v>
      </c>
      <c r="AJ254" s="49"/>
      <c r="AK254" s="106">
        <v>11</v>
      </c>
      <c r="AL254" s="106" t="s">
        <v>720</v>
      </c>
      <c r="AM254" s="172" t="str">
        <f t="shared" si="82"/>
        <v>b</v>
      </c>
      <c r="AN254" s="106" t="str">
        <f t="shared" si="83"/>
        <v>11_b</v>
      </c>
      <c r="AO254" s="107">
        <v>6519</v>
      </c>
      <c r="AP254" s="49"/>
      <c r="AQ254" s="106">
        <v>11</v>
      </c>
      <c r="AR254" s="106" t="s">
        <v>720</v>
      </c>
      <c r="AS254" s="172" t="str">
        <f t="shared" si="84"/>
        <v>b</v>
      </c>
      <c r="AT254" s="106" t="str">
        <f t="shared" si="85"/>
        <v>11_b</v>
      </c>
      <c r="AU254" s="107">
        <v>6780</v>
      </c>
      <c r="AV254" s="49"/>
      <c r="AW254" s="106">
        <v>11</v>
      </c>
      <c r="AX254" s="106">
        <v>7</v>
      </c>
      <c r="AY254" s="172">
        <f t="shared" si="86"/>
        <v>7</v>
      </c>
      <c r="AZ254" s="106" t="str">
        <f t="shared" si="87"/>
        <v>11_7</v>
      </c>
      <c r="BA254" s="107">
        <v>5144</v>
      </c>
      <c r="BB254" s="49"/>
      <c r="BC254" s="106">
        <v>11</v>
      </c>
      <c r="BD254" s="106">
        <v>7</v>
      </c>
      <c r="BE254" s="106">
        <f t="shared" si="90"/>
        <v>7</v>
      </c>
      <c r="BF254" s="106" t="str">
        <f t="shared" si="88"/>
        <v>11_7</v>
      </c>
      <c r="BG254" s="64">
        <f t="shared" si="69"/>
        <v>5144</v>
      </c>
      <c r="BH254" s="132">
        <f t="shared" si="89"/>
        <v>5144</v>
      </c>
      <c r="BI254" s="42">
        <f t="shared" si="91"/>
        <v>32.974358974358971</v>
      </c>
      <c r="BJ254" s="42"/>
      <c r="BK254" s="42"/>
      <c r="BL254" s="42"/>
      <c r="BM254" s="42"/>
      <c r="BN254" s="42"/>
      <c r="BO254" s="5"/>
      <c r="BP254" s="5"/>
      <c r="BQ254" s="5"/>
      <c r="BR254" s="5"/>
      <c r="BS254" s="5"/>
      <c r="BT254" s="5"/>
      <c r="BU254" s="6"/>
    </row>
    <row r="255" spans="1:73" x14ac:dyDescent="0.25">
      <c r="A255" s="106">
        <v>11</v>
      </c>
      <c r="B255" s="106" t="s">
        <v>721</v>
      </c>
      <c r="C255" s="106" t="str">
        <f t="shared" si="70"/>
        <v>c</v>
      </c>
      <c r="D255" s="106" t="str">
        <f t="shared" si="71"/>
        <v>11_c</v>
      </c>
      <c r="E255" s="107">
        <v>5618</v>
      </c>
      <c r="F255" s="106"/>
      <c r="G255" s="106">
        <v>11</v>
      </c>
      <c r="H255" s="106" t="s">
        <v>721</v>
      </c>
      <c r="I255" s="106" t="str">
        <f t="shared" si="72"/>
        <v>c</v>
      </c>
      <c r="J255" s="106" t="str">
        <f t="shared" si="73"/>
        <v>11_c</v>
      </c>
      <c r="K255" s="107">
        <v>5801</v>
      </c>
      <c r="L255" s="5"/>
      <c r="M255" s="106">
        <v>11</v>
      </c>
      <c r="N255" s="106" t="s">
        <v>721</v>
      </c>
      <c r="O255" s="106" t="str">
        <f t="shared" si="74"/>
        <v>c</v>
      </c>
      <c r="P255" s="106" t="str">
        <f t="shared" si="75"/>
        <v>11_c</v>
      </c>
      <c r="Q255" s="107">
        <v>5946</v>
      </c>
      <c r="R255" s="107"/>
      <c r="S255" s="106">
        <v>11</v>
      </c>
      <c r="T255" s="106" t="s">
        <v>721</v>
      </c>
      <c r="U255" s="106" t="str">
        <f t="shared" si="76"/>
        <v>c</v>
      </c>
      <c r="V255" s="106" t="str">
        <f t="shared" si="77"/>
        <v>11_c</v>
      </c>
      <c r="W255" s="107">
        <v>5946</v>
      </c>
      <c r="X255" s="107"/>
      <c r="Y255" s="106">
        <v>11</v>
      </c>
      <c r="Z255" s="106" t="s">
        <v>721</v>
      </c>
      <c r="AA255" s="106" t="str">
        <f t="shared" si="78"/>
        <v>c</v>
      </c>
      <c r="AB255" s="106" t="str">
        <f t="shared" si="79"/>
        <v>11_c</v>
      </c>
      <c r="AC255" s="107">
        <v>6065</v>
      </c>
      <c r="AD255" s="49"/>
      <c r="AE255" s="106">
        <v>11</v>
      </c>
      <c r="AF255" s="106" t="s">
        <v>721</v>
      </c>
      <c r="AG255" s="172" t="str">
        <f t="shared" si="80"/>
        <v>c</v>
      </c>
      <c r="AH255" s="106" t="str">
        <f t="shared" si="81"/>
        <v>11_c</v>
      </c>
      <c r="AI255" s="107">
        <v>6490</v>
      </c>
      <c r="AJ255" s="49"/>
      <c r="AK255" s="106">
        <v>11</v>
      </c>
      <c r="AL255" s="106" t="s">
        <v>721</v>
      </c>
      <c r="AM255" s="172" t="str">
        <f t="shared" si="82"/>
        <v>c</v>
      </c>
      <c r="AN255" s="106" t="str">
        <f t="shared" si="83"/>
        <v>11_c</v>
      </c>
      <c r="AO255" s="107">
        <v>6750</v>
      </c>
      <c r="AP255" s="49"/>
      <c r="AQ255" s="106">
        <v>11</v>
      </c>
      <c r="AR255" s="106" t="s">
        <v>721</v>
      </c>
      <c r="AS255" s="172" t="str">
        <f t="shared" si="84"/>
        <v>c</v>
      </c>
      <c r="AT255" s="106" t="str">
        <f t="shared" si="85"/>
        <v>11_c</v>
      </c>
      <c r="AU255" s="107">
        <v>7020</v>
      </c>
      <c r="AV255" s="49"/>
      <c r="AW255" s="106">
        <v>11</v>
      </c>
      <c r="AX255" s="106">
        <v>8</v>
      </c>
      <c r="AY255" s="172">
        <f t="shared" si="86"/>
        <v>8</v>
      </c>
      <c r="AZ255" s="106" t="str">
        <f t="shared" si="87"/>
        <v>11_8</v>
      </c>
      <c r="BA255" s="107">
        <v>5323</v>
      </c>
      <c r="BB255" s="49"/>
      <c r="BC255" s="106">
        <v>11</v>
      </c>
      <c r="BD255" s="106">
        <v>8</v>
      </c>
      <c r="BE255" s="106">
        <f t="shared" si="90"/>
        <v>8</v>
      </c>
      <c r="BF255" s="106" t="str">
        <f t="shared" si="88"/>
        <v>11_8</v>
      </c>
      <c r="BG255" s="64">
        <f t="shared" si="69"/>
        <v>5323</v>
      </c>
      <c r="BH255" s="132">
        <f t="shared" si="89"/>
        <v>5323</v>
      </c>
      <c r="BI255" s="42">
        <f t="shared" si="91"/>
        <v>34.121794871794869</v>
      </c>
      <c r="BJ255" s="42"/>
      <c r="BK255" s="42"/>
      <c r="BL255" s="42"/>
      <c r="BM255" s="42"/>
      <c r="BN255" s="42"/>
      <c r="BO255" s="5"/>
      <c r="BP255" s="5"/>
      <c r="BQ255" s="5"/>
      <c r="BR255" s="5"/>
      <c r="BS255" s="5"/>
      <c r="BT255" s="5"/>
      <c r="BU255" s="6"/>
    </row>
    <row r="256" spans="1:73" x14ac:dyDescent="0.25">
      <c r="A256" s="106">
        <v>11</v>
      </c>
      <c r="B256" s="106" t="s">
        <v>722</v>
      </c>
      <c r="C256" s="106" t="str">
        <f t="shared" si="70"/>
        <v>d</v>
      </c>
      <c r="D256" s="106" t="str">
        <f t="shared" si="71"/>
        <v>11_d</v>
      </c>
      <c r="E256" s="107">
        <v>5826</v>
      </c>
      <c r="F256" s="106"/>
      <c r="G256" s="106">
        <v>11</v>
      </c>
      <c r="H256" s="106" t="s">
        <v>722</v>
      </c>
      <c r="I256" s="106" t="str">
        <f t="shared" si="72"/>
        <v>d</v>
      </c>
      <c r="J256" s="106" t="str">
        <f t="shared" si="73"/>
        <v>11_d</v>
      </c>
      <c r="K256" s="107">
        <v>6015</v>
      </c>
      <c r="L256" s="5"/>
      <c r="M256" s="106">
        <v>11</v>
      </c>
      <c r="N256" s="106" t="s">
        <v>722</v>
      </c>
      <c r="O256" s="106" t="str">
        <f t="shared" si="74"/>
        <v>d</v>
      </c>
      <c r="P256" s="106" t="str">
        <f t="shared" si="75"/>
        <v>11_d</v>
      </c>
      <c r="Q256" s="107">
        <v>6165</v>
      </c>
      <c r="R256" s="107"/>
      <c r="S256" s="106">
        <v>11</v>
      </c>
      <c r="T256" s="106" t="s">
        <v>722</v>
      </c>
      <c r="U256" s="106" t="str">
        <f t="shared" si="76"/>
        <v>d</v>
      </c>
      <c r="V256" s="106" t="str">
        <f t="shared" si="77"/>
        <v>11_d</v>
      </c>
      <c r="W256" s="107">
        <v>6165</v>
      </c>
      <c r="X256" s="107"/>
      <c r="Y256" s="106">
        <v>11</v>
      </c>
      <c r="Z256" s="106" t="s">
        <v>722</v>
      </c>
      <c r="AA256" s="106" t="str">
        <f t="shared" si="78"/>
        <v>d</v>
      </c>
      <c r="AB256" s="106" t="str">
        <f t="shared" si="79"/>
        <v>11_d</v>
      </c>
      <c r="AC256" s="107">
        <v>6288</v>
      </c>
      <c r="AD256" s="49"/>
      <c r="AE256" s="106">
        <v>11</v>
      </c>
      <c r="AF256" s="106" t="s">
        <v>722</v>
      </c>
      <c r="AG256" s="172" t="str">
        <f t="shared" si="80"/>
        <v>d</v>
      </c>
      <c r="AH256" s="106" t="str">
        <f t="shared" si="81"/>
        <v>11_d</v>
      </c>
      <c r="AI256" s="107">
        <v>6728</v>
      </c>
      <c r="AJ256" s="49"/>
      <c r="AK256" s="106">
        <v>11</v>
      </c>
      <c r="AL256" s="106" t="s">
        <v>722</v>
      </c>
      <c r="AM256" s="172" t="str">
        <f t="shared" si="82"/>
        <v>d</v>
      </c>
      <c r="AN256" s="106" t="str">
        <f t="shared" si="83"/>
        <v>11_d</v>
      </c>
      <c r="AO256" s="107">
        <v>6997</v>
      </c>
      <c r="AP256" s="49"/>
      <c r="AQ256" s="106">
        <v>11</v>
      </c>
      <c r="AR256" s="106" t="s">
        <v>722</v>
      </c>
      <c r="AS256" s="172" t="str">
        <f t="shared" si="84"/>
        <v>d</v>
      </c>
      <c r="AT256" s="106" t="str">
        <f t="shared" si="85"/>
        <v>11_d</v>
      </c>
      <c r="AU256" s="107">
        <v>7277</v>
      </c>
      <c r="AV256" s="49"/>
      <c r="AW256" s="106">
        <v>11</v>
      </c>
      <c r="AX256" s="106">
        <v>9</v>
      </c>
      <c r="AY256" s="172">
        <f t="shared" si="86"/>
        <v>9</v>
      </c>
      <c r="AZ256" s="106" t="str">
        <f t="shared" si="87"/>
        <v>11_9</v>
      </c>
      <c r="BA256" s="107">
        <v>5512</v>
      </c>
      <c r="BB256" s="49"/>
      <c r="BC256" s="106">
        <v>11</v>
      </c>
      <c r="BD256" s="106">
        <v>9</v>
      </c>
      <c r="BE256" s="106">
        <f t="shared" si="90"/>
        <v>9</v>
      </c>
      <c r="BF256" s="106" t="str">
        <f t="shared" si="88"/>
        <v>11_9</v>
      </c>
      <c r="BG256" s="64">
        <f t="shared" si="69"/>
        <v>5512</v>
      </c>
      <c r="BH256" s="132">
        <f t="shared" si="89"/>
        <v>5512</v>
      </c>
      <c r="BI256" s="42">
        <f t="shared" si="91"/>
        <v>35.333333333333336</v>
      </c>
      <c r="BJ256" s="42"/>
      <c r="BK256" s="42"/>
      <c r="BL256" s="42"/>
      <c r="BM256" s="42"/>
      <c r="BN256" s="42"/>
      <c r="BO256" s="5"/>
      <c r="BP256" s="5"/>
      <c r="BQ256" s="5"/>
      <c r="BR256" s="5"/>
      <c r="BS256" s="5"/>
      <c r="BT256" s="5"/>
      <c r="BU256" s="6"/>
    </row>
    <row r="257" spans="1:73" x14ac:dyDescent="0.25">
      <c r="A257" s="106">
        <v>11</v>
      </c>
      <c r="B257" s="106" t="s">
        <v>723</v>
      </c>
      <c r="C257" s="106" t="str">
        <f t="shared" si="70"/>
        <v>e</v>
      </c>
      <c r="D257" s="106" t="str">
        <f t="shared" si="71"/>
        <v>11_e</v>
      </c>
      <c r="E257" s="107">
        <v>6039</v>
      </c>
      <c r="F257" s="106"/>
      <c r="G257" s="106">
        <v>11</v>
      </c>
      <c r="H257" s="106" t="s">
        <v>723</v>
      </c>
      <c r="I257" s="106" t="str">
        <f t="shared" si="72"/>
        <v>e</v>
      </c>
      <c r="J257" s="106" t="str">
        <f t="shared" si="73"/>
        <v>11_e</v>
      </c>
      <c r="K257" s="107">
        <v>6235</v>
      </c>
      <c r="L257" s="5"/>
      <c r="M257" s="106">
        <v>11</v>
      </c>
      <c r="N257" s="106" t="s">
        <v>723</v>
      </c>
      <c r="O257" s="106" t="str">
        <f t="shared" si="74"/>
        <v>e</v>
      </c>
      <c r="P257" s="106" t="str">
        <f t="shared" si="75"/>
        <v>11_e</v>
      </c>
      <c r="Q257" s="107">
        <v>6391</v>
      </c>
      <c r="R257" s="107"/>
      <c r="S257" s="106">
        <v>11</v>
      </c>
      <c r="T257" s="106" t="s">
        <v>723</v>
      </c>
      <c r="U257" s="106" t="str">
        <f t="shared" si="76"/>
        <v>e</v>
      </c>
      <c r="V257" s="106" t="str">
        <f t="shared" si="77"/>
        <v>11_e</v>
      </c>
      <c r="W257" s="107">
        <v>6391</v>
      </c>
      <c r="X257" s="107"/>
      <c r="Y257" s="106">
        <v>11</v>
      </c>
      <c r="Z257" s="106" t="s">
        <v>723</v>
      </c>
      <c r="AA257" s="106" t="str">
        <f t="shared" si="78"/>
        <v>e</v>
      </c>
      <c r="AB257" s="106" t="str">
        <f t="shared" si="79"/>
        <v>11_e</v>
      </c>
      <c r="AC257" s="107">
        <v>6519</v>
      </c>
      <c r="AD257" s="49"/>
      <c r="AE257" s="106">
        <v>11</v>
      </c>
      <c r="AF257" s="106" t="s">
        <v>723</v>
      </c>
      <c r="AG257" s="172" t="str">
        <f t="shared" si="80"/>
        <v>e</v>
      </c>
      <c r="AH257" s="106" t="str">
        <f t="shared" si="81"/>
        <v>11_e</v>
      </c>
      <c r="AI257" s="107">
        <v>6975</v>
      </c>
      <c r="AJ257" s="49"/>
      <c r="AK257" s="106">
        <v>11</v>
      </c>
      <c r="AL257" s="106" t="s">
        <v>723</v>
      </c>
      <c r="AM257" s="172" t="str">
        <f t="shared" si="82"/>
        <v>e</v>
      </c>
      <c r="AN257" s="106" t="str">
        <f t="shared" si="83"/>
        <v>11_e</v>
      </c>
      <c r="AO257" s="107">
        <v>7254</v>
      </c>
      <c r="AP257" s="49"/>
      <c r="AQ257" s="106">
        <v>11</v>
      </c>
      <c r="AR257" s="106" t="s">
        <v>723</v>
      </c>
      <c r="AS257" s="172" t="str">
        <f t="shared" si="84"/>
        <v>e</v>
      </c>
      <c r="AT257" s="106" t="str">
        <f t="shared" si="85"/>
        <v>11_e</v>
      </c>
      <c r="AU257" s="107">
        <v>7544</v>
      </c>
      <c r="AV257" s="49"/>
      <c r="AW257" s="106">
        <v>11</v>
      </c>
      <c r="AX257" s="106">
        <v>10</v>
      </c>
      <c r="AY257" s="172">
        <f t="shared" si="86"/>
        <v>10</v>
      </c>
      <c r="AZ257" s="106" t="str">
        <f t="shared" si="87"/>
        <v>11_10</v>
      </c>
      <c r="BA257" s="107">
        <v>5702</v>
      </c>
      <c r="BB257" s="49"/>
      <c r="BC257" s="106">
        <v>11</v>
      </c>
      <c r="BD257" s="106">
        <v>10</v>
      </c>
      <c r="BE257" s="106">
        <f t="shared" si="90"/>
        <v>10</v>
      </c>
      <c r="BF257" s="106" t="str">
        <f t="shared" si="88"/>
        <v>11_10</v>
      </c>
      <c r="BG257" s="64">
        <f t="shared" si="69"/>
        <v>5702</v>
      </c>
      <c r="BH257" s="132">
        <f t="shared" si="89"/>
        <v>5702</v>
      </c>
      <c r="BI257" s="42">
        <f t="shared" si="91"/>
        <v>36.551282051282051</v>
      </c>
      <c r="BJ257" s="42"/>
      <c r="BK257" s="42"/>
      <c r="BL257" s="42"/>
      <c r="BM257" s="42"/>
      <c r="BN257" s="42"/>
      <c r="BO257" s="5"/>
      <c r="BP257" s="5"/>
      <c r="BQ257" s="5"/>
      <c r="BR257" s="5"/>
      <c r="BS257" s="5"/>
      <c r="BT257" s="5"/>
      <c r="BU257" s="6"/>
    </row>
    <row r="258" spans="1:73" x14ac:dyDescent="0.25">
      <c r="A258" s="106">
        <v>12</v>
      </c>
      <c r="B258" s="106" t="s">
        <v>715</v>
      </c>
      <c r="C258" s="106" t="str">
        <f t="shared" si="70"/>
        <v>Start</v>
      </c>
      <c r="D258" s="106" t="str">
        <f t="shared" si="71"/>
        <v>12_Start</v>
      </c>
      <c r="E258" s="107">
        <v>3562</v>
      </c>
      <c r="F258" s="106"/>
      <c r="G258" s="106">
        <v>12</v>
      </c>
      <c r="H258" s="106" t="s">
        <v>715</v>
      </c>
      <c r="I258" s="106" t="str">
        <f t="shared" si="72"/>
        <v>Start</v>
      </c>
      <c r="J258" s="106" t="str">
        <f t="shared" si="73"/>
        <v>12_Start</v>
      </c>
      <c r="K258" s="107">
        <v>3678</v>
      </c>
      <c r="L258" s="5"/>
      <c r="M258" s="106">
        <v>12</v>
      </c>
      <c r="N258" s="106" t="s">
        <v>715</v>
      </c>
      <c r="O258" s="106" t="str">
        <f t="shared" si="74"/>
        <v>Start</v>
      </c>
      <c r="P258" s="106" t="str">
        <f t="shared" si="75"/>
        <v>12_Start</v>
      </c>
      <c r="Q258" s="107">
        <v>3770</v>
      </c>
      <c r="R258" s="107"/>
      <c r="S258" s="106">
        <v>12</v>
      </c>
      <c r="T258" s="106" t="s">
        <v>715</v>
      </c>
      <c r="U258" s="106" t="str">
        <f t="shared" si="76"/>
        <v>Start</v>
      </c>
      <c r="V258" s="106" t="str">
        <f t="shared" si="77"/>
        <v>12_Start</v>
      </c>
      <c r="W258" s="107">
        <v>3770</v>
      </c>
      <c r="X258" s="107"/>
      <c r="Y258" s="106">
        <v>12</v>
      </c>
      <c r="Z258" s="106" t="s">
        <v>715</v>
      </c>
      <c r="AA258" s="106" t="str">
        <f t="shared" si="78"/>
        <v>Start</v>
      </c>
      <c r="AB258" s="106" t="str">
        <f t="shared" si="79"/>
        <v>12_Start</v>
      </c>
      <c r="AC258" s="107">
        <v>3845</v>
      </c>
      <c r="AD258" s="49"/>
      <c r="AE258" s="106">
        <v>12</v>
      </c>
      <c r="AF258" s="106" t="s">
        <v>715</v>
      </c>
      <c r="AG258" s="172" t="str">
        <f t="shared" si="80"/>
        <v>Start</v>
      </c>
      <c r="AH258" s="106" t="str">
        <f t="shared" si="81"/>
        <v>12_Start</v>
      </c>
      <c r="AI258" s="107">
        <v>4114</v>
      </c>
      <c r="AJ258" s="49"/>
      <c r="AK258" s="106">
        <v>12</v>
      </c>
      <c r="AL258" s="106" t="s">
        <v>715</v>
      </c>
      <c r="AM258" s="172" t="str">
        <f t="shared" si="82"/>
        <v>Start</v>
      </c>
      <c r="AN258" s="106" t="str">
        <f t="shared" si="83"/>
        <v>12_Start</v>
      </c>
      <c r="AO258" s="107">
        <v>4279</v>
      </c>
      <c r="AP258" s="49"/>
      <c r="AQ258" s="106">
        <v>12</v>
      </c>
      <c r="AR258" s="106" t="s">
        <v>715</v>
      </c>
      <c r="AS258" s="172" t="str">
        <f t="shared" si="84"/>
        <v>Start</v>
      </c>
      <c r="AT258" s="106" t="str">
        <f t="shared" si="85"/>
        <v>12_Start</v>
      </c>
      <c r="AU258" s="107">
        <v>4450</v>
      </c>
      <c r="AV258" s="49"/>
      <c r="AW258" s="106">
        <v>11</v>
      </c>
      <c r="AX258" s="106">
        <v>11</v>
      </c>
      <c r="AY258" s="172">
        <f t="shared" si="86"/>
        <v>11</v>
      </c>
      <c r="AZ258" s="106" t="str">
        <f t="shared" si="87"/>
        <v>11_11</v>
      </c>
      <c r="BA258" s="107">
        <v>5905</v>
      </c>
      <c r="BB258" s="49"/>
      <c r="BC258" s="106">
        <v>11</v>
      </c>
      <c r="BD258" s="106">
        <v>11</v>
      </c>
      <c r="BE258" s="106">
        <f t="shared" si="90"/>
        <v>11</v>
      </c>
      <c r="BF258" s="106" t="str">
        <f t="shared" si="88"/>
        <v>11_11</v>
      </c>
      <c r="BG258" s="64">
        <f t="shared" si="69"/>
        <v>5905</v>
      </c>
      <c r="BH258" s="132">
        <f t="shared" si="89"/>
        <v>5905</v>
      </c>
      <c r="BI258" s="42">
        <f t="shared" si="91"/>
        <v>37.852564102564102</v>
      </c>
      <c r="BJ258" s="42"/>
      <c r="BK258" s="42"/>
      <c r="BL258" s="42"/>
      <c r="BM258" s="42"/>
      <c r="BN258" s="42"/>
      <c r="BO258" s="5"/>
      <c r="BP258" s="5"/>
      <c r="BQ258" s="5"/>
      <c r="BR258" s="5"/>
      <c r="BS258" s="5"/>
      <c r="BT258" s="5"/>
      <c r="BU258" s="6"/>
    </row>
    <row r="259" spans="1:73" x14ac:dyDescent="0.25">
      <c r="A259" s="106">
        <v>12</v>
      </c>
      <c r="B259" s="106">
        <v>0</v>
      </c>
      <c r="C259" s="106">
        <f t="shared" si="70"/>
        <v>0</v>
      </c>
      <c r="D259" s="106" t="str">
        <f t="shared" si="71"/>
        <v>12_0</v>
      </c>
      <c r="E259" s="107">
        <v>3620</v>
      </c>
      <c r="F259" s="106"/>
      <c r="G259" s="106">
        <v>12</v>
      </c>
      <c r="H259" s="106">
        <v>0</v>
      </c>
      <c r="I259" s="106">
        <f t="shared" si="72"/>
        <v>0</v>
      </c>
      <c r="J259" s="106" t="str">
        <f t="shared" si="73"/>
        <v>12_0</v>
      </c>
      <c r="K259" s="107">
        <v>3738</v>
      </c>
      <c r="L259" s="5"/>
      <c r="M259" s="106">
        <v>12</v>
      </c>
      <c r="N259" s="106">
        <v>0</v>
      </c>
      <c r="O259" s="106">
        <f t="shared" si="74"/>
        <v>0</v>
      </c>
      <c r="P259" s="106" t="str">
        <f t="shared" si="75"/>
        <v>12_0</v>
      </c>
      <c r="Q259" s="107">
        <v>3831</v>
      </c>
      <c r="R259" s="107"/>
      <c r="S259" s="106">
        <v>12</v>
      </c>
      <c r="T259" s="106">
        <v>0</v>
      </c>
      <c r="U259" s="106">
        <f t="shared" si="76"/>
        <v>0</v>
      </c>
      <c r="V259" s="106" t="str">
        <f t="shared" si="77"/>
        <v>12_0</v>
      </c>
      <c r="W259" s="107">
        <v>3831</v>
      </c>
      <c r="X259" s="107"/>
      <c r="Y259" s="106">
        <v>12</v>
      </c>
      <c r="Z259" s="106">
        <v>0</v>
      </c>
      <c r="AA259" s="106">
        <f t="shared" si="78"/>
        <v>0</v>
      </c>
      <c r="AB259" s="106" t="str">
        <f t="shared" si="79"/>
        <v>12_0</v>
      </c>
      <c r="AC259" s="107">
        <v>3908</v>
      </c>
      <c r="AD259" s="49"/>
      <c r="AE259" s="106">
        <v>12</v>
      </c>
      <c r="AF259" s="106">
        <v>0</v>
      </c>
      <c r="AG259" s="172">
        <f t="shared" si="80"/>
        <v>0</v>
      </c>
      <c r="AH259" s="106" t="str">
        <f t="shared" si="81"/>
        <v>12_0</v>
      </c>
      <c r="AI259" s="107">
        <v>4182</v>
      </c>
      <c r="AJ259" s="49"/>
      <c r="AK259" s="106">
        <v>12</v>
      </c>
      <c r="AL259" s="106">
        <v>0</v>
      </c>
      <c r="AM259" s="172">
        <f t="shared" si="82"/>
        <v>0</v>
      </c>
      <c r="AN259" s="106" t="str">
        <f t="shared" si="83"/>
        <v>12_0</v>
      </c>
      <c r="AO259" s="107">
        <v>4349</v>
      </c>
      <c r="AP259" s="49"/>
      <c r="AQ259" s="106">
        <v>12</v>
      </c>
      <c r="AR259" s="106">
        <v>0</v>
      </c>
      <c r="AS259" s="172">
        <f t="shared" si="84"/>
        <v>0</v>
      </c>
      <c r="AT259" s="106" t="str">
        <f t="shared" si="85"/>
        <v>12_0</v>
      </c>
      <c r="AU259" s="107">
        <v>4523</v>
      </c>
      <c r="AV259" s="49"/>
      <c r="AW259" s="106">
        <v>11</v>
      </c>
      <c r="AX259" s="106">
        <v>12</v>
      </c>
      <c r="AY259" s="172">
        <f t="shared" si="86"/>
        <v>12</v>
      </c>
      <c r="AZ259" s="106" t="str">
        <f t="shared" si="87"/>
        <v>11_12</v>
      </c>
      <c r="BA259" s="107">
        <v>6107</v>
      </c>
      <c r="BB259" s="49"/>
      <c r="BC259" s="106">
        <v>11</v>
      </c>
      <c r="BD259" s="106">
        <v>12</v>
      </c>
      <c r="BE259" s="106">
        <f t="shared" si="90"/>
        <v>12</v>
      </c>
      <c r="BF259" s="106" t="str">
        <f t="shared" si="88"/>
        <v>11_12</v>
      </c>
      <c r="BG259" s="64">
        <f t="shared" si="69"/>
        <v>6107</v>
      </c>
      <c r="BH259" s="132">
        <f t="shared" si="89"/>
        <v>6107</v>
      </c>
      <c r="BI259" s="42">
        <f t="shared" si="91"/>
        <v>39.147435897435898</v>
      </c>
      <c r="BJ259" s="42"/>
      <c r="BK259" s="42"/>
      <c r="BL259" s="42"/>
      <c r="BM259" s="42"/>
      <c r="BN259" s="42"/>
      <c r="BO259" s="5"/>
      <c r="BP259" s="5"/>
      <c r="BQ259" s="5"/>
      <c r="BR259" s="5"/>
      <c r="BS259" s="5"/>
      <c r="BT259" s="5"/>
      <c r="BU259" s="6"/>
    </row>
    <row r="260" spans="1:73" x14ac:dyDescent="0.25">
      <c r="A260" s="106">
        <v>12</v>
      </c>
      <c r="B260" s="106">
        <v>1</v>
      </c>
      <c r="C260" s="106">
        <f t="shared" si="70"/>
        <v>1</v>
      </c>
      <c r="D260" s="106" t="str">
        <f t="shared" si="71"/>
        <v>12_1</v>
      </c>
      <c r="E260" s="107">
        <v>3742</v>
      </c>
      <c r="F260" s="106"/>
      <c r="G260" s="106">
        <v>12</v>
      </c>
      <c r="H260" s="106">
        <v>1</v>
      </c>
      <c r="I260" s="106">
        <f t="shared" si="72"/>
        <v>1</v>
      </c>
      <c r="J260" s="106" t="str">
        <f t="shared" si="73"/>
        <v>12_1</v>
      </c>
      <c r="K260" s="107">
        <v>3864</v>
      </c>
      <c r="L260" s="5"/>
      <c r="M260" s="106">
        <v>12</v>
      </c>
      <c r="N260" s="106">
        <v>1</v>
      </c>
      <c r="O260" s="106">
        <f t="shared" si="74"/>
        <v>1</v>
      </c>
      <c r="P260" s="106" t="str">
        <f t="shared" si="75"/>
        <v>12_1</v>
      </c>
      <c r="Q260" s="107">
        <v>3961</v>
      </c>
      <c r="R260" s="107"/>
      <c r="S260" s="106">
        <v>12</v>
      </c>
      <c r="T260" s="106">
        <v>1</v>
      </c>
      <c r="U260" s="106">
        <f t="shared" si="76"/>
        <v>1</v>
      </c>
      <c r="V260" s="106" t="str">
        <f t="shared" si="77"/>
        <v>12_1</v>
      </c>
      <c r="W260" s="107">
        <v>3961</v>
      </c>
      <c r="X260" s="107"/>
      <c r="Y260" s="106">
        <v>12</v>
      </c>
      <c r="Z260" s="106">
        <v>1</v>
      </c>
      <c r="AA260" s="106">
        <f t="shared" si="78"/>
        <v>1</v>
      </c>
      <c r="AB260" s="106" t="str">
        <f t="shared" si="79"/>
        <v>12_1</v>
      </c>
      <c r="AC260" s="107">
        <v>4040</v>
      </c>
      <c r="AD260" s="49"/>
      <c r="AE260" s="106">
        <v>12</v>
      </c>
      <c r="AF260" s="106">
        <v>1</v>
      </c>
      <c r="AG260" s="172">
        <f t="shared" si="80"/>
        <v>1</v>
      </c>
      <c r="AH260" s="106" t="str">
        <f t="shared" si="81"/>
        <v>12_1</v>
      </c>
      <c r="AI260" s="107">
        <v>4323</v>
      </c>
      <c r="AJ260" s="49"/>
      <c r="AK260" s="106">
        <v>12</v>
      </c>
      <c r="AL260" s="106">
        <v>1</v>
      </c>
      <c r="AM260" s="172">
        <f t="shared" si="82"/>
        <v>1</v>
      </c>
      <c r="AN260" s="106" t="str">
        <f t="shared" si="83"/>
        <v>12_1</v>
      </c>
      <c r="AO260" s="107">
        <v>4496</v>
      </c>
      <c r="AP260" s="49"/>
      <c r="AQ260" s="106">
        <v>12</v>
      </c>
      <c r="AR260" s="106">
        <v>1</v>
      </c>
      <c r="AS260" s="172">
        <f t="shared" si="84"/>
        <v>1</v>
      </c>
      <c r="AT260" s="106" t="str">
        <f t="shared" si="85"/>
        <v>12_1</v>
      </c>
      <c r="AU260" s="107">
        <v>4676</v>
      </c>
      <c r="AV260" s="49"/>
      <c r="AW260" s="106">
        <v>11</v>
      </c>
      <c r="AX260" s="106">
        <v>13</v>
      </c>
      <c r="AY260" s="172">
        <f t="shared" si="86"/>
        <v>13</v>
      </c>
      <c r="AZ260" s="106" t="str">
        <f t="shared" si="87"/>
        <v>11_13</v>
      </c>
      <c r="BA260" s="107">
        <v>6322</v>
      </c>
      <c r="BB260" s="49"/>
      <c r="BC260" s="106">
        <v>11</v>
      </c>
      <c r="BD260" s="106">
        <v>13</v>
      </c>
      <c r="BE260" s="106">
        <f t="shared" si="90"/>
        <v>13</v>
      </c>
      <c r="BF260" s="106" t="str">
        <f t="shared" si="88"/>
        <v>11_13</v>
      </c>
      <c r="BG260" s="64">
        <f t="shared" si="69"/>
        <v>6322</v>
      </c>
      <c r="BH260" s="132">
        <f t="shared" si="89"/>
        <v>6322</v>
      </c>
      <c r="BI260" s="42">
        <f t="shared" si="91"/>
        <v>40.525641025641029</v>
      </c>
      <c r="BJ260" s="42"/>
      <c r="BK260" s="42"/>
      <c r="BL260" s="42"/>
      <c r="BM260" s="42"/>
      <c r="BN260" s="42"/>
      <c r="BO260" s="5"/>
      <c r="BP260" s="5"/>
      <c r="BQ260" s="5"/>
      <c r="BR260" s="5"/>
      <c r="BS260" s="5"/>
      <c r="BT260" s="5"/>
      <c r="BU260" s="6"/>
    </row>
    <row r="261" spans="1:73" x14ac:dyDescent="0.25">
      <c r="A261" s="106">
        <v>12</v>
      </c>
      <c r="B261" s="106">
        <v>2</v>
      </c>
      <c r="C261" s="106">
        <f t="shared" si="70"/>
        <v>2</v>
      </c>
      <c r="D261" s="106" t="str">
        <f t="shared" si="71"/>
        <v>12_2</v>
      </c>
      <c r="E261" s="107">
        <v>3864</v>
      </c>
      <c r="F261" s="106"/>
      <c r="G261" s="106">
        <v>12</v>
      </c>
      <c r="H261" s="106">
        <v>2</v>
      </c>
      <c r="I261" s="106">
        <f t="shared" si="72"/>
        <v>2</v>
      </c>
      <c r="J261" s="106" t="str">
        <f t="shared" si="73"/>
        <v>12_2</v>
      </c>
      <c r="K261" s="107">
        <v>3990</v>
      </c>
      <c r="L261" s="5"/>
      <c r="M261" s="106">
        <v>12</v>
      </c>
      <c r="N261" s="106">
        <v>2</v>
      </c>
      <c r="O261" s="106">
        <f t="shared" si="74"/>
        <v>2</v>
      </c>
      <c r="P261" s="106" t="str">
        <f t="shared" si="75"/>
        <v>12_2</v>
      </c>
      <c r="Q261" s="107">
        <v>4090</v>
      </c>
      <c r="R261" s="107"/>
      <c r="S261" s="106">
        <v>12</v>
      </c>
      <c r="T261" s="106">
        <v>2</v>
      </c>
      <c r="U261" s="106">
        <f t="shared" si="76"/>
        <v>2</v>
      </c>
      <c r="V261" s="106" t="str">
        <f t="shared" si="77"/>
        <v>12_2</v>
      </c>
      <c r="W261" s="107">
        <v>4090</v>
      </c>
      <c r="X261" s="107"/>
      <c r="Y261" s="106">
        <v>12</v>
      </c>
      <c r="Z261" s="106">
        <v>2</v>
      </c>
      <c r="AA261" s="106">
        <f t="shared" si="78"/>
        <v>2</v>
      </c>
      <c r="AB261" s="106" t="str">
        <f t="shared" si="79"/>
        <v>12_2</v>
      </c>
      <c r="AC261" s="107">
        <v>4172</v>
      </c>
      <c r="AD261" s="49"/>
      <c r="AE261" s="106">
        <v>12</v>
      </c>
      <c r="AF261" s="106">
        <v>2</v>
      </c>
      <c r="AG261" s="172">
        <f t="shared" si="80"/>
        <v>2</v>
      </c>
      <c r="AH261" s="106" t="str">
        <f t="shared" si="81"/>
        <v>12_2</v>
      </c>
      <c r="AI261" s="107">
        <v>4464</v>
      </c>
      <c r="AJ261" s="49"/>
      <c r="AK261" s="106">
        <v>12</v>
      </c>
      <c r="AL261" s="106">
        <v>2</v>
      </c>
      <c r="AM261" s="172">
        <f t="shared" si="82"/>
        <v>2</v>
      </c>
      <c r="AN261" s="106" t="str">
        <f t="shared" si="83"/>
        <v>12_2</v>
      </c>
      <c r="AO261" s="107">
        <v>4643</v>
      </c>
      <c r="AP261" s="49"/>
      <c r="AQ261" s="106">
        <v>12</v>
      </c>
      <c r="AR261" s="106">
        <v>2</v>
      </c>
      <c r="AS261" s="172">
        <f t="shared" si="84"/>
        <v>2</v>
      </c>
      <c r="AT261" s="106" t="str">
        <f t="shared" si="85"/>
        <v>12_2</v>
      </c>
      <c r="AU261" s="107">
        <v>4829</v>
      </c>
      <c r="AV261" s="49"/>
      <c r="AW261" s="106">
        <v>11</v>
      </c>
      <c r="AX261" s="106" t="s">
        <v>717</v>
      </c>
      <c r="AY261" s="172" t="str">
        <f t="shared" si="86"/>
        <v>u1</v>
      </c>
      <c r="AZ261" s="106" t="str">
        <f t="shared" si="87"/>
        <v>11_u1</v>
      </c>
      <c r="BA261" s="107">
        <v>6549</v>
      </c>
      <c r="BB261" s="49"/>
      <c r="BC261" s="106">
        <v>11</v>
      </c>
      <c r="BD261" s="106" t="s">
        <v>717</v>
      </c>
      <c r="BE261" s="106" t="str">
        <f t="shared" si="90"/>
        <v>u1</v>
      </c>
      <c r="BF261" s="106" t="str">
        <f t="shared" si="88"/>
        <v>11_u1</v>
      </c>
      <c r="BG261" s="64">
        <f t="shared" si="69"/>
        <v>6549</v>
      </c>
      <c r="BH261" s="132">
        <f t="shared" si="89"/>
        <v>6549</v>
      </c>
      <c r="BI261" s="42">
        <f t="shared" si="91"/>
        <v>41.980769230769234</v>
      </c>
      <c r="BJ261" s="42"/>
      <c r="BK261" s="42"/>
      <c r="BL261" s="42"/>
      <c r="BM261" s="42"/>
      <c r="BN261" s="42"/>
      <c r="BO261" s="5"/>
      <c r="BP261" s="5"/>
      <c r="BQ261" s="5"/>
      <c r="BR261" s="5"/>
      <c r="BS261" s="5"/>
      <c r="BT261" s="5"/>
      <c r="BU261" s="6"/>
    </row>
    <row r="262" spans="1:73" x14ac:dyDescent="0.25">
      <c r="A262" s="106">
        <v>12</v>
      </c>
      <c r="B262" s="106">
        <v>3</v>
      </c>
      <c r="C262" s="106">
        <f t="shared" si="70"/>
        <v>3</v>
      </c>
      <c r="D262" s="106" t="str">
        <f t="shared" si="71"/>
        <v>12_3</v>
      </c>
      <c r="E262" s="107">
        <v>3989</v>
      </c>
      <c r="F262" s="106"/>
      <c r="G262" s="106">
        <v>12</v>
      </c>
      <c r="H262" s="106">
        <v>3</v>
      </c>
      <c r="I262" s="106">
        <f t="shared" si="72"/>
        <v>3</v>
      </c>
      <c r="J262" s="106" t="str">
        <f t="shared" si="73"/>
        <v>12_3</v>
      </c>
      <c r="K262" s="107">
        <v>4119</v>
      </c>
      <c r="L262" s="5"/>
      <c r="M262" s="106">
        <v>12</v>
      </c>
      <c r="N262" s="106">
        <v>3</v>
      </c>
      <c r="O262" s="106">
        <f t="shared" si="74"/>
        <v>3</v>
      </c>
      <c r="P262" s="106" t="str">
        <f t="shared" si="75"/>
        <v>12_3</v>
      </c>
      <c r="Q262" s="107">
        <v>4222</v>
      </c>
      <c r="R262" s="107"/>
      <c r="S262" s="106">
        <v>12</v>
      </c>
      <c r="T262" s="106">
        <v>3</v>
      </c>
      <c r="U262" s="106">
        <f t="shared" si="76"/>
        <v>3</v>
      </c>
      <c r="V262" s="106" t="str">
        <f t="shared" si="77"/>
        <v>12_3</v>
      </c>
      <c r="W262" s="107">
        <v>4222</v>
      </c>
      <c r="X262" s="107"/>
      <c r="Y262" s="106">
        <v>12</v>
      </c>
      <c r="Z262" s="106">
        <v>3</v>
      </c>
      <c r="AA262" s="106">
        <f t="shared" si="78"/>
        <v>3</v>
      </c>
      <c r="AB262" s="106" t="str">
        <f t="shared" si="79"/>
        <v>12_3</v>
      </c>
      <c r="AC262" s="107">
        <v>4306</v>
      </c>
      <c r="AD262" s="49"/>
      <c r="AE262" s="106">
        <v>12</v>
      </c>
      <c r="AF262" s="106">
        <v>3</v>
      </c>
      <c r="AG262" s="172">
        <f t="shared" si="80"/>
        <v>3</v>
      </c>
      <c r="AH262" s="106" t="str">
        <f t="shared" si="81"/>
        <v>12_3</v>
      </c>
      <c r="AI262" s="107">
        <v>4607</v>
      </c>
      <c r="AJ262" s="49"/>
      <c r="AK262" s="106">
        <v>12</v>
      </c>
      <c r="AL262" s="106">
        <v>3</v>
      </c>
      <c r="AM262" s="172">
        <f t="shared" si="82"/>
        <v>3</v>
      </c>
      <c r="AN262" s="106" t="str">
        <f t="shared" si="83"/>
        <v>12_3</v>
      </c>
      <c r="AO262" s="107">
        <v>4791</v>
      </c>
      <c r="AP262" s="49"/>
      <c r="AQ262" s="106">
        <v>12</v>
      </c>
      <c r="AR262" s="106">
        <v>3</v>
      </c>
      <c r="AS262" s="172">
        <f t="shared" si="84"/>
        <v>3</v>
      </c>
      <c r="AT262" s="106" t="str">
        <f t="shared" si="85"/>
        <v>12_3</v>
      </c>
      <c r="AU262" s="107">
        <v>4983</v>
      </c>
      <c r="AV262" s="49"/>
      <c r="AW262" s="106">
        <v>11</v>
      </c>
      <c r="AX262" s="106" t="s">
        <v>718</v>
      </c>
      <c r="AY262" s="172" t="str">
        <f t="shared" si="86"/>
        <v>u2</v>
      </c>
      <c r="AZ262" s="106" t="str">
        <f t="shared" si="87"/>
        <v>11_u2</v>
      </c>
      <c r="BA262" s="107">
        <v>6780</v>
      </c>
      <c r="BB262" s="49"/>
      <c r="BC262" s="106">
        <v>11</v>
      </c>
      <c r="BD262" s="106" t="s">
        <v>718</v>
      </c>
      <c r="BE262" s="106" t="str">
        <f t="shared" si="90"/>
        <v>u2</v>
      </c>
      <c r="BF262" s="106" t="str">
        <f t="shared" si="88"/>
        <v>11_u2</v>
      </c>
      <c r="BG262" s="64">
        <f t="shared" si="69"/>
        <v>6780</v>
      </c>
      <c r="BH262" s="132">
        <f t="shared" si="89"/>
        <v>6780</v>
      </c>
      <c r="BI262" s="42">
        <f t="shared" si="91"/>
        <v>43.46153846153846</v>
      </c>
      <c r="BJ262" s="42"/>
      <c r="BK262" s="42"/>
      <c r="BL262" s="42"/>
      <c r="BM262" s="42"/>
      <c r="BN262" s="42"/>
      <c r="BO262" s="5"/>
      <c r="BP262" s="5"/>
      <c r="BQ262" s="5"/>
      <c r="BR262" s="5"/>
      <c r="BS262" s="5"/>
      <c r="BT262" s="5"/>
      <c r="BU262" s="6"/>
    </row>
    <row r="263" spans="1:73" x14ac:dyDescent="0.25">
      <c r="A263" s="106">
        <v>12</v>
      </c>
      <c r="B263" s="106">
        <v>4</v>
      </c>
      <c r="C263" s="106">
        <f t="shared" si="70"/>
        <v>4</v>
      </c>
      <c r="D263" s="106" t="str">
        <f t="shared" si="71"/>
        <v>12_4</v>
      </c>
      <c r="E263" s="107">
        <v>4118</v>
      </c>
      <c r="F263" s="106"/>
      <c r="G263" s="106">
        <v>12</v>
      </c>
      <c r="H263" s="106">
        <v>4</v>
      </c>
      <c r="I263" s="106">
        <f t="shared" si="72"/>
        <v>4</v>
      </c>
      <c r="J263" s="106" t="str">
        <f t="shared" si="73"/>
        <v>12_4</v>
      </c>
      <c r="K263" s="107">
        <v>4252</v>
      </c>
      <c r="L263" s="5"/>
      <c r="M263" s="106">
        <v>12</v>
      </c>
      <c r="N263" s="106">
        <v>4</v>
      </c>
      <c r="O263" s="106">
        <f t="shared" si="74"/>
        <v>4</v>
      </c>
      <c r="P263" s="106" t="str">
        <f t="shared" si="75"/>
        <v>12_4</v>
      </c>
      <c r="Q263" s="107">
        <v>4358</v>
      </c>
      <c r="R263" s="107"/>
      <c r="S263" s="106">
        <v>12</v>
      </c>
      <c r="T263" s="106">
        <v>4</v>
      </c>
      <c r="U263" s="106">
        <f t="shared" si="76"/>
        <v>4</v>
      </c>
      <c r="V263" s="106" t="str">
        <f t="shared" si="77"/>
        <v>12_4</v>
      </c>
      <c r="W263" s="107">
        <v>4358</v>
      </c>
      <c r="X263" s="107"/>
      <c r="Y263" s="106">
        <v>12</v>
      </c>
      <c r="Z263" s="106">
        <v>4</v>
      </c>
      <c r="AA263" s="106">
        <f t="shared" si="78"/>
        <v>4</v>
      </c>
      <c r="AB263" s="106" t="str">
        <f t="shared" si="79"/>
        <v>12_4</v>
      </c>
      <c r="AC263" s="107">
        <v>4445</v>
      </c>
      <c r="AD263" s="49"/>
      <c r="AE263" s="106">
        <v>12</v>
      </c>
      <c r="AF263" s="106">
        <v>4</v>
      </c>
      <c r="AG263" s="172">
        <f t="shared" si="80"/>
        <v>4</v>
      </c>
      <c r="AH263" s="106" t="str">
        <f t="shared" si="81"/>
        <v>12_4</v>
      </c>
      <c r="AI263" s="107">
        <v>4756</v>
      </c>
      <c r="AJ263" s="49"/>
      <c r="AK263" s="106">
        <v>12</v>
      </c>
      <c r="AL263" s="106">
        <v>4</v>
      </c>
      <c r="AM263" s="172">
        <f t="shared" si="82"/>
        <v>4</v>
      </c>
      <c r="AN263" s="106" t="str">
        <f t="shared" si="83"/>
        <v>12_4</v>
      </c>
      <c r="AO263" s="107">
        <v>4946</v>
      </c>
      <c r="AP263" s="49"/>
      <c r="AQ263" s="106">
        <v>12</v>
      </c>
      <c r="AR263" s="106">
        <v>4</v>
      </c>
      <c r="AS263" s="172">
        <f t="shared" si="84"/>
        <v>4</v>
      </c>
      <c r="AT263" s="106" t="str">
        <f t="shared" si="85"/>
        <v>12_4</v>
      </c>
      <c r="AU263" s="107">
        <v>5144</v>
      </c>
      <c r="AV263" s="49"/>
      <c r="AW263" s="106">
        <v>11</v>
      </c>
      <c r="AX263" s="106" t="s">
        <v>719</v>
      </c>
      <c r="AY263" s="172" t="str">
        <f t="shared" si="86"/>
        <v>a</v>
      </c>
      <c r="AZ263" s="106" t="str">
        <f t="shared" si="87"/>
        <v>11_a</v>
      </c>
      <c r="BA263" s="107">
        <v>6549</v>
      </c>
      <c r="BB263" s="49"/>
      <c r="BC263" s="106">
        <v>11</v>
      </c>
      <c r="BD263" s="106" t="s">
        <v>719</v>
      </c>
      <c r="BE263" s="106" t="str">
        <f t="shared" si="90"/>
        <v>a</v>
      </c>
      <c r="BF263" s="106" t="str">
        <f t="shared" si="88"/>
        <v>11_a</v>
      </c>
      <c r="BG263" s="64">
        <f t="shared" si="69"/>
        <v>6549</v>
      </c>
      <c r="BH263" s="132">
        <f t="shared" si="89"/>
        <v>6549</v>
      </c>
      <c r="BI263" s="42">
        <f t="shared" si="91"/>
        <v>41.980769230769234</v>
      </c>
      <c r="BJ263" s="42"/>
      <c r="BK263" s="42"/>
      <c r="BL263" s="42"/>
      <c r="BM263" s="42"/>
      <c r="BN263" s="42"/>
      <c r="BO263" s="5"/>
      <c r="BP263" s="5"/>
      <c r="BQ263" s="5"/>
      <c r="BR263" s="5"/>
      <c r="BS263" s="5"/>
      <c r="BT263" s="5"/>
      <c r="BU263" s="6"/>
    </row>
    <row r="264" spans="1:73" x14ac:dyDescent="0.25">
      <c r="A264" s="106">
        <v>12</v>
      </c>
      <c r="B264" s="106">
        <v>5</v>
      </c>
      <c r="C264" s="106">
        <f t="shared" si="70"/>
        <v>5</v>
      </c>
      <c r="D264" s="106" t="str">
        <f t="shared" si="71"/>
        <v>12_5</v>
      </c>
      <c r="E264" s="107">
        <v>4261</v>
      </c>
      <c r="F264" s="106"/>
      <c r="G264" s="106">
        <v>12</v>
      </c>
      <c r="H264" s="106">
        <v>5</v>
      </c>
      <c r="I264" s="106">
        <f t="shared" si="72"/>
        <v>5</v>
      </c>
      <c r="J264" s="106" t="str">
        <f t="shared" si="73"/>
        <v>12_5</v>
      </c>
      <c r="K264" s="107">
        <v>4399</v>
      </c>
      <c r="L264" s="5"/>
      <c r="M264" s="106">
        <v>12</v>
      </c>
      <c r="N264" s="106">
        <v>5</v>
      </c>
      <c r="O264" s="106">
        <f t="shared" si="74"/>
        <v>5</v>
      </c>
      <c r="P264" s="106" t="str">
        <f t="shared" si="75"/>
        <v>12_5</v>
      </c>
      <c r="Q264" s="107">
        <v>4509</v>
      </c>
      <c r="R264" s="107"/>
      <c r="S264" s="106">
        <v>12</v>
      </c>
      <c r="T264" s="106">
        <v>5</v>
      </c>
      <c r="U264" s="106">
        <f t="shared" si="76"/>
        <v>5</v>
      </c>
      <c r="V264" s="106" t="str">
        <f t="shared" si="77"/>
        <v>12_5</v>
      </c>
      <c r="W264" s="107">
        <v>4509</v>
      </c>
      <c r="X264" s="107"/>
      <c r="Y264" s="106">
        <v>12</v>
      </c>
      <c r="Z264" s="106">
        <v>5</v>
      </c>
      <c r="AA264" s="106">
        <f t="shared" si="78"/>
        <v>5</v>
      </c>
      <c r="AB264" s="106" t="str">
        <f t="shared" si="79"/>
        <v>12_5</v>
      </c>
      <c r="AC264" s="107">
        <v>4599</v>
      </c>
      <c r="AD264" s="49"/>
      <c r="AE264" s="106">
        <v>12</v>
      </c>
      <c r="AF264" s="106">
        <v>5</v>
      </c>
      <c r="AG264" s="172">
        <f t="shared" si="80"/>
        <v>5</v>
      </c>
      <c r="AH264" s="106" t="str">
        <f t="shared" si="81"/>
        <v>12_5</v>
      </c>
      <c r="AI264" s="107">
        <v>4921</v>
      </c>
      <c r="AJ264" s="49"/>
      <c r="AK264" s="106">
        <v>12</v>
      </c>
      <c r="AL264" s="106">
        <v>5</v>
      </c>
      <c r="AM264" s="172">
        <f t="shared" si="82"/>
        <v>5</v>
      </c>
      <c r="AN264" s="106" t="str">
        <f t="shared" si="83"/>
        <v>12_5</v>
      </c>
      <c r="AO264" s="107">
        <v>5118</v>
      </c>
      <c r="AP264" s="49"/>
      <c r="AQ264" s="106">
        <v>12</v>
      </c>
      <c r="AR264" s="106">
        <v>5</v>
      </c>
      <c r="AS264" s="172">
        <f t="shared" si="84"/>
        <v>5</v>
      </c>
      <c r="AT264" s="106" t="str">
        <f t="shared" si="85"/>
        <v>12_5</v>
      </c>
      <c r="AU264" s="107">
        <v>5323</v>
      </c>
      <c r="AV264" s="49"/>
      <c r="AW264" s="106">
        <v>11</v>
      </c>
      <c r="AX264" s="106" t="s">
        <v>720</v>
      </c>
      <c r="AY264" s="172" t="str">
        <f t="shared" si="86"/>
        <v>b</v>
      </c>
      <c r="AZ264" s="106" t="str">
        <f t="shared" si="87"/>
        <v>11_b</v>
      </c>
      <c r="BA264" s="107">
        <v>6780</v>
      </c>
      <c r="BB264" s="49"/>
      <c r="BC264" s="106">
        <v>11</v>
      </c>
      <c r="BD264" s="106" t="s">
        <v>720</v>
      </c>
      <c r="BE264" s="106" t="str">
        <f t="shared" si="90"/>
        <v>b</v>
      </c>
      <c r="BF264" s="106" t="str">
        <f t="shared" si="88"/>
        <v>11_b</v>
      </c>
      <c r="BG264" s="64">
        <f t="shared" si="69"/>
        <v>6780</v>
      </c>
      <c r="BH264" s="132">
        <f t="shared" si="89"/>
        <v>6780</v>
      </c>
      <c r="BI264" s="42">
        <f t="shared" si="91"/>
        <v>43.46153846153846</v>
      </c>
      <c r="BJ264" s="42"/>
      <c r="BK264" s="42"/>
      <c r="BL264" s="42"/>
      <c r="BM264" s="42"/>
      <c r="BN264" s="42"/>
      <c r="BO264" s="5"/>
      <c r="BP264" s="5"/>
      <c r="BQ264" s="5"/>
      <c r="BR264" s="5"/>
      <c r="BS264" s="5"/>
      <c r="BT264" s="5"/>
      <c r="BU264" s="6"/>
    </row>
    <row r="265" spans="1:73" x14ac:dyDescent="0.25">
      <c r="A265" s="106">
        <v>12</v>
      </c>
      <c r="B265" s="106">
        <v>6</v>
      </c>
      <c r="C265" s="106">
        <f t="shared" si="70"/>
        <v>6</v>
      </c>
      <c r="D265" s="106" t="str">
        <f t="shared" si="71"/>
        <v>12_6</v>
      </c>
      <c r="E265" s="107">
        <v>4413</v>
      </c>
      <c r="F265" s="106"/>
      <c r="G265" s="106">
        <v>12</v>
      </c>
      <c r="H265" s="106">
        <v>6</v>
      </c>
      <c r="I265" s="106">
        <f t="shared" si="72"/>
        <v>6</v>
      </c>
      <c r="J265" s="106" t="str">
        <f t="shared" si="73"/>
        <v>12_6</v>
      </c>
      <c r="K265" s="107">
        <v>4556</v>
      </c>
      <c r="L265" s="5"/>
      <c r="M265" s="106">
        <v>12</v>
      </c>
      <c r="N265" s="106">
        <v>6</v>
      </c>
      <c r="O265" s="106">
        <f t="shared" si="74"/>
        <v>6</v>
      </c>
      <c r="P265" s="106" t="str">
        <f t="shared" si="75"/>
        <v>12_6</v>
      </c>
      <c r="Q265" s="107">
        <v>4670</v>
      </c>
      <c r="R265" s="107"/>
      <c r="S265" s="106">
        <v>12</v>
      </c>
      <c r="T265" s="106">
        <v>6</v>
      </c>
      <c r="U265" s="106">
        <f t="shared" si="76"/>
        <v>6</v>
      </c>
      <c r="V265" s="106" t="str">
        <f t="shared" si="77"/>
        <v>12_6</v>
      </c>
      <c r="W265" s="107">
        <v>4670</v>
      </c>
      <c r="X265" s="107"/>
      <c r="Y265" s="106">
        <v>12</v>
      </c>
      <c r="Z265" s="106">
        <v>6</v>
      </c>
      <c r="AA265" s="106">
        <f t="shared" si="78"/>
        <v>6</v>
      </c>
      <c r="AB265" s="106" t="str">
        <f t="shared" si="79"/>
        <v>12_6</v>
      </c>
      <c r="AC265" s="107">
        <v>4763</v>
      </c>
      <c r="AD265" s="49"/>
      <c r="AE265" s="106">
        <v>12</v>
      </c>
      <c r="AF265" s="106">
        <v>6</v>
      </c>
      <c r="AG265" s="172">
        <f t="shared" si="80"/>
        <v>6</v>
      </c>
      <c r="AH265" s="106" t="str">
        <f t="shared" si="81"/>
        <v>12_6</v>
      </c>
      <c r="AI265" s="107">
        <v>5096</v>
      </c>
      <c r="AJ265" s="49"/>
      <c r="AK265" s="106">
        <v>12</v>
      </c>
      <c r="AL265" s="106">
        <v>6</v>
      </c>
      <c r="AM265" s="172">
        <f t="shared" si="82"/>
        <v>6</v>
      </c>
      <c r="AN265" s="106" t="str">
        <f t="shared" si="83"/>
        <v>12_6</v>
      </c>
      <c r="AO265" s="107">
        <v>5300</v>
      </c>
      <c r="AP265" s="49"/>
      <c r="AQ265" s="106">
        <v>12</v>
      </c>
      <c r="AR265" s="106">
        <v>6</v>
      </c>
      <c r="AS265" s="172">
        <f t="shared" si="84"/>
        <v>6</v>
      </c>
      <c r="AT265" s="106" t="str">
        <f t="shared" si="85"/>
        <v>12_6</v>
      </c>
      <c r="AU265" s="107">
        <v>5512</v>
      </c>
      <c r="AV265" s="49"/>
      <c r="AW265" s="106">
        <v>11</v>
      </c>
      <c r="AX265" s="106" t="s">
        <v>721</v>
      </c>
      <c r="AY265" s="172" t="str">
        <f t="shared" si="86"/>
        <v>c</v>
      </c>
      <c r="AZ265" s="106" t="str">
        <f t="shared" si="87"/>
        <v>11_c</v>
      </c>
      <c r="BA265" s="107">
        <v>7020</v>
      </c>
      <c r="BB265" s="49"/>
      <c r="BC265" s="106">
        <v>11</v>
      </c>
      <c r="BD265" s="106" t="s">
        <v>721</v>
      </c>
      <c r="BE265" s="106" t="str">
        <f t="shared" si="90"/>
        <v>c</v>
      </c>
      <c r="BF265" s="106" t="str">
        <f t="shared" si="88"/>
        <v>11_c</v>
      </c>
      <c r="BG265" s="64">
        <f t="shared" si="69"/>
        <v>7020</v>
      </c>
      <c r="BH265" s="132">
        <f t="shared" si="89"/>
        <v>7020</v>
      </c>
      <c r="BI265" s="42">
        <f t="shared" si="91"/>
        <v>45</v>
      </c>
      <c r="BJ265" s="42"/>
      <c r="BK265" s="42"/>
      <c r="BL265" s="42"/>
      <c r="BM265" s="42"/>
      <c r="BN265" s="42"/>
      <c r="BO265" s="5"/>
      <c r="BP265" s="5"/>
      <c r="BQ265" s="5"/>
      <c r="BR265" s="5"/>
      <c r="BS265" s="5"/>
      <c r="BT265" s="5"/>
      <c r="BU265" s="6"/>
    </row>
    <row r="266" spans="1:73" x14ac:dyDescent="0.25">
      <c r="A266" s="106">
        <v>12</v>
      </c>
      <c r="B266" s="106">
        <v>7</v>
      </c>
      <c r="C266" s="106">
        <f t="shared" si="70"/>
        <v>7</v>
      </c>
      <c r="D266" s="106" t="str">
        <f t="shared" si="71"/>
        <v>12_7</v>
      </c>
      <c r="E266" s="107">
        <v>4564</v>
      </c>
      <c r="F266" s="106"/>
      <c r="G266" s="106">
        <v>12</v>
      </c>
      <c r="H266" s="106">
        <v>7</v>
      </c>
      <c r="I266" s="106">
        <f t="shared" si="72"/>
        <v>7</v>
      </c>
      <c r="J266" s="106" t="str">
        <f t="shared" si="73"/>
        <v>12_7</v>
      </c>
      <c r="K266" s="107">
        <v>4712</v>
      </c>
      <c r="L266" s="5"/>
      <c r="M266" s="106">
        <v>12</v>
      </c>
      <c r="N266" s="106">
        <v>7</v>
      </c>
      <c r="O266" s="106">
        <f t="shared" si="74"/>
        <v>7</v>
      </c>
      <c r="P266" s="106" t="str">
        <f t="shared" si="75"/>
        <v>12_7</v>
      </c>
      <c r="Q266" s="107">
        <v>4830</v>
      </c>
      <c r="R266" s="107"/>
      <c r="S266" s="106">
        <v>12</v>
      </c>
      <c r="T266" s="106">
        <v>7</v>
      </c>
      <c r="U266" s="106">
        <f t="shared" si="76"/>
        <v>7</v>
      </c>
      <c r="V266" s="106" t="str">
        <f t="shared" si="77"/>
        <v>12_7</v>
      </c>
      <c r="W266" s="107">
        <v>4830</v>
      </c>
      <c r="X266" s="107"/>
      <c r="Y266" s="106">
        <v>12</v>
      </c>
      <c r="Z266" s="106">
        <v>7</v>
      </c>
      <c r="AA266" s="106">
        <f t="shared" si="78"/>
        <v>7</v>
      </c>
      <c r="AB266" s="106" t="str">
        <f t="shared" si="79"/>
        <v>12_7</v>
      </c>
      <c r="AC266" s="107">
        <v>4927</v>
      </c>
      <c r="AD266" s="49"/>
      <c r="AE266" s="106">
        <v>12</v>
      </c>
      <c r="AF266" s="106">
        <v>7</v>
      </c>
      <c r="AG266" s="172">
        <f t="shared" si="80"/>
        <v>7</v>
      </c>
      <c r="AH266" s="106" t="str">
        <f t="shared" si="81"/>
        <v>12_7</v>
      </c>
      <c r="AI266" s="107">
        <v>5272</v>
      </c>
      <c r="AJ266" s="49"/>
      <c r="AK266" s="106">
        <v>12</v>
      </c>
      <c r="AL266" s="106">
        <v>7</v>
      </c>
      <c r="AM266" s="172">
        <f t="shared" si="82"/>
        <v>7</v>
      </c>
      <c r="AN266" s="106" t="str">
        <f t="shared" si="83"/>
        <v>12_7</v>
      </c>
      <c r="AO266" s="107">
        <v>5483</v>
      </c>
      <c r="AP266" s="49"/>
      <c r="AQ266" s="106">
        <v>12</v>
      </c>
      <c r="AR266" s="106">
        <v>7</v>
      </c>
      <c r="AS266" s="172">
        <f t="shared" si="84"/>
        <v>7</v>
      </c>
      <c r="AT266" s="106" t="str">
        <f t="shared" si="85"/>
        <v>12_7</v>
      </c>
      <c r="AU266" s="107">
        <v>5702</v>
      </c>
      <c r="AV266" s="49"/>
      <c r="AW266" s="106">
        <v>11</v>
      </c>
      <c r="AX266" s="106" t="s">
        <v>722</v>
      </c>
      <c r="AY266" s="172" t="str">
        <f t="shared" si="86"/>
        <v>d</v>
      </c>
      <c r="AZ266" s="106" t="str">
        <f t="shared" si="87"/>
        <v>11_d</v>
      </c>
      <c r="BA266" s="107">
        <v>7277</v>
      </c>
      <c r="BB266" s="49"/>
      <c r="BC266" s="106">
        <v>11</v>
      </c>
      <c r="BD266" s="106" t="s">
        <v>722</v>
      </c>
      <c r="BE266" s="106" t="str">
        <f t="shared" si="90"/>
        <v>d</v>
      </c>
      <c r="BF266" s="106" t="str">
        <f t="shared" si="88"/>
        <v>11_d</v>
      </c>
      <c r="BG266" s="64">
        <f t="shared" si="69"/>
        <v>7277</v>
      </c>
      <c r="BH266" s="132">
        <f t="shared" si="89"/>
        <v>7277</v>
      </c>
      <c r="BI266" s="42">
        <f t="shared" si="91"/>
        <v>46.647435897435898</v>
      </c>
      <c r="BJ266" s="42"/>
      <c r="BK266" s="42"/>
      <c r="BL266" s="42"/>
      <c r="BM266" s="42"/>
      <c r="BN266" s="42"/>
      <c r="BO266" s="5"/>
      <c r="BP266" s="5"/>
      <c r="BQ266" s="5"/>
      <c r="BR266" s="5"/>
      <c r="BS266" s="5"/>
      <c r="BT266" s="5"/>
      <c r="BU266" s="6"/>
    </row>
    <row r="267" spans="1:73" x14ac:dyDescent="0.25">
      <c r="A267" s="106">
        <v>12</v>
      </c>
      <c r="B267" s="106">
        <v>8</v>
      </c>
      <c r="C267" s="106">
        <f t="shared" si="70"/>
        <v>8</v>
      </c>
      <c r="D267" s="106" t="str">
        <f t="shared" si="71"/>
        <v>12_8</v>
      </c>
      <c r="E267" s="107">
        <v>4727</v>
      </c>
      <c r="F267" s="106"/>
      <c r="G267" s="106">
        <v>12</v>
      </c>
      <c r="H267" s="106">
        <v>8</v>
      </c>
      <c r="I267" s="106">
        <f t="shared" si="72"/>
        <v>8</v>
      </c>
      <c r="J267" s="106" t="str">
        <f t="shared" si="73"/>
        <v>12_8</v>
      </c>
      <c r="K267" s="107">
        <v>4881</v>
      </c>
      <c r="L267" s="5"/>
      <c r="M267" s="106">
        <v>12</v>
      </c>
      <c r="N267" s="106">
        <v>8</v>
      </c>
      <c r="O267" s="106">
        <f t="shared" si="74"/>
        <v>8</v>
      </c>
      <c r="P267" s="106" t="str">
        <f t="shared" si="75"/>
        <v>12_8</v>
      </c>
      <c r="Q267" s="107">
        <v>5003</v>
      </c>
      <c r="R267" s="107"/>
      <c r="S267" s="106">
        <v>12</v>
      </c>
      <c r="T267" s="106">
        <v>8</v>
      </c>
      <c r="U267" s="106">
        <f t="shared" si="76"/>
        <v>8</v>
      </c>
      <c r="V267" s="106" t="str">
        <f t="shared" si="77"/>
        <v>12_8</v>
      </c>
      <c r="W267" s="107">
        <v>5003</v>
      </c>
      <c r="X267" s="107"/>
      <c r="Y267" s="106">
        <v>12</v>
      </c>
      <c r="Z267" s="106">
        <v>8</v>
      </c>
      <c r="AA267" s="106">
        <f t="shared" si="78"/>
        <v>8</v>
      </c>
      <c r="AB267" s="106" t="str">
        <f t="shared" si="79"/>
        <v>12_8</v>
      </c>
      <c r="AC267" s="107">
        <v>5103</v>
      </c>
      <c r="AD267" s="49"/>
      <c r="AE267" s="106">
        <v>12</v>
      </c>
      <c r="AF267" s="106">
        <v>8</v>
      </c>
      <c r="AG267" s="172">
        <f t="shared" si="80"/>
        <v>8</v>
      </c>
      <c r="AH267" s="106" t="str">
        <f t="shared" si="81"/>
        <v>12_8</v>
      </c>
      <c r="AI267" s="107">
        <v>5460</v>
      </c>
      <c r="AJ267" s="49"/>
      <c r="AK267" s="106">
        <v>12</v>
      </c>
      <c r="AL267" s="106">
        <v>8</v>
      </c>
      <c r="AM267" s="172">
        <f t="shared" si="82"/>
        <v>8</v>
      </c>
      <c r="AN267" s="106" t="str">
        <f t="shared" si="83"/>
        <v>12_8</v>
      </c>
      <c r="AO267" s="107">
        <v>5678</v>
      </c>
      <c r="AP267" s="49"/>
      <c r="AQ267" s="106">
        <v>12</v>
      </c>
      <c r="AR267" s="106">
        <v>8</v>
      </c>
      <c r="AS267" s="172">
        <f t="shared" si="84"/>
        <v>8</v>
      </c>
      <c r="AT267" s="106" t="str">
        <f t="shared" si="85"/>
        <v>12_8</v>
      </c>
      <c r="AU267" s="107">
        <v>5905</v>
      </c>
      <c r="AV267" s="49"/>
      <c r="AW267" s="106">
        <v>11</v>
      </c>
      <c r="AX267" s="106" t="s">
        <v>723</v>
      </c>
      <c r="AY267" s="172" t="str">
        <f t="shared" si="86"/>
        <v>e</v>
      </c>
      <c r="AZ267" s="106" t="str">
        <f t="shared" si="87"/>
        <v>11_e</v>
      </c>
      <c r="BA267" s="107">
        <v>7544</v>
      </c>
      <c r="BB267" s="49"/>
      <c r="BC267" s="106">
        <v>11</v>
      </c>
      <c r="BD267" s="106" t="s">
        <v>723</v>
      </c>
      <c r="BE267" s="106" t="str">
        <f t="shared" si="90"/>
        <v>e</v>
      </c>
      <c r="BF267" s="106" t="str">
        <f t="shared" si="88"/>
        <v>11_e</v>
      </c>
      <c r="BG267" s="64">
        <f t="shared" si="69"/>
        <v>7544</v>
      </c>
      <c r="BH267" s="132">
        <f t="shared" si="89"/>
        <v>7544</v>
      </c>
      <c r="BI267" s="42">
        <f t="shared" si="91"/>
        <v>48.358974358974358</v>
      </c>
      <c r="BJ267" s="42"/>
      <c r="BK267" s="42"/>
      <c r="BL267" s="42"/>
      <c r="BM267" s="42"/>
      <c r="BN267" s="42"/>
      <c r="BO267" s="5"/>
      <c r="BP267" s="5"/>
      <c r="BQ267" s="5"/>
      <c r="BR267" s="5"/>
      <c r="BS267" s="5"/>
      <c r="BT267" s="5"/>
      <c r="BU267" s="6"/>
    </row>
    <row r="268" spans="1:73" x14ac:dyDescent="0.25">
      <c r="A268" s="106">
        <v>12</v>
      </c>
      <c r="B268" s="106">
        <v>9</v>
      </c>
      <c r="C268" s="106">
        <f t="shared" si="70"/>
        <v>9</v>
      </c>
      <c r="D268" s="106" t="str">
        <f t="shared" si="71"/>
        <v>12_9</v>
      </c>
      <c r="E268" s="107">
        <v>4889</v>
      </c>
      <c r="F268" s="106"/>
      <c r="G268" s="106">
        <v>12</v>
      </c>
      <c r="H268" s="106">
        <v>9</v>
      </c>
      <c r="I268" s="106">
        <f t="shared" si="72"/>
        <v>9</v>
      </c>
      <c r="J268" s="106" t="str">
        <f t="shared" si="73"/>
        <v>12_9</v>
      </c>
      <c r="K268" s="107">
        <v>5048</v>
      </c>
      <c r="L268" s="5"/>
      <c r="M268" s="106">
        <v>12</v>
      </c>
      <c r="N268" s="106">
        <v>9</v>
      </c>
      <c r="O268" s="106">
        <f t="shared" si="74"/>
        <v>9</v>
      </c>
      <c r="P268" s="106" t="str">
        <f t="shared" si="75"/>
        <v>12_9</v>
      </c>
      <c r="Q268" s="107">
        <v>5174</v>
      </c>
      <c r="R268" s="107"/>
      <c r="S268" s="106">
        <v>12</v>
      </c>
      <c r="T268" s="106">
        <v>9</v>
      </c>
      <c r="U268" s="106">
        <f t="shared" si="76"/>
        <v>9</v>
      </c>
      <c r="V268" s="106" t="str">
        <f t="shared" si="77"/>
        <v>12_9</v>
      </c>
      <c r="W268" s="107">
        <v>5174</v>
      </c>
      <c r="X268" s="107"/>
      <c r="Y268" s="106">
        <v>12</v>
      </c>
      <c r="Z268" s="106">
        <v>9</v>
      </c>
      <c r="AA268" s="106">
        <f t="shared" si="78"/>
        <v>9</v>
      </c>
      <c r="AB268" s="106" t="str">
        <f t="shared" si="79"/>
        <v>12_9</v>
      </c>
      <c r="AC268" s="107">
        <v>5277</v>
      </c>
      <c r="AD268" s="49"/>
      <c r="AE268" s="106">
        <v>12</v>
      </c>
      <c r="AF268" s="106">
        <v>9</v>
      </c>
      <c r="AG268" s="172">
        <f t="shared" si="80"/>
        <v>9</v>
      </c>
      <c r="AH268" s="106" t="str">
        <f t="shared" si="81"/>
        <v>12_9</v>
      </c>
      <c r="AI268" s="107">
        <v>5646</v>
      </c>
      <c r="AJ268" s="49"/>
      <c r="AK268" s="106">
        <v>12</v>
      </c>
      <c r="AL268" s="106">
        <v>9</v>
      </c>
      <c r="AM268" s="172">
        <f t="shared" si="82"/>
        <v>9</v>
      </c>
      <c r="AN268" s="106" t="str">
        <f t="shared" si="83"/>
        <v>12_9</v>
      </c>
      <c r="AO268" s="107">
        <v>5872</v>
      </c>
      <c r="AP268" s="49"/>
      <c r="AQ268" s="106">
        <v>12</v>
      </c>
      <c r="AR268" s="106">
        <v>9</v>
      </c>
      <c r="AS268" s="172">
        <f t="shared" si="84"/>
        <v>9</v>
      </c>
      <c r="AT268" s="106" t="str">
        <f t="shared" si="85"/>
        <v>12_9</v>
      </c>
      <c r="AU268" s="107">
        <v>6107</v>
      </c>
      <c r="AV268" s="49"/>
      <c r="AW268" s="106">
        <v>12</v>
      </c>
      <c r="AX268" s="106" t="s">
        <v>715</v>
      </c>
      <c r="AY268" s="172" t="str">
        <f t="shared" si="86"/>
        <v>Start</v>
      </c>
      <c r="AZ268" s="106" t="str">
        <f t="shared" si="87"/>
        <v>12_Start</v>
      </c>
      <c r="BA268" s="107">
        <v>4450</v>
      </c>
      <c r="BB268" s="49"/>
      <c r="BC268" s="106">
        <v>12</v>
      </c>
      <c r="BD268" s="106" t="s">
        <v>715</v>
      </c>
      <c r="BE268" s="106" t="str">
        <f t="shared" si="90"/>
        <v>Start</v>
      </c>
      <c r="BF268" s="106" t="str">
        <f t="shared" si="88"/>
        <v>12_Start</v>
      </c>
      <c r="BG268" s="64">
        <f t="shared" si="69"/>
        <v>4450</v>
      </c>
      <c r="BH268" s="132">
        <f t="shared" si="89"/>
        <v>4450</v>
      </c>
      <c r="BI268" s="42">
        <f t="shared" si="91"/>
        <v>28.525641025641026</v>
      </c>
      <c r="BJ268" s="42"/>
      <c r="BK268" s="42"/>
      <c r="BL268" s="42"/>
      <c r="BM268" s="42"/>
      <c r="BN268" s="42"/>
      <c r="BO268" s="5"/>
      <c r="BP268" s="5"/>
      <c r="BQ268" s="5"/>
      <c r="BR268" s="5"/>
      <c r="BS268" s="5"/>
      <c r="BT268" s="5"/>
      <c r="BU268" s="6"/>
    </row>
    <row r="269" spans="1:73" x14ac:dyDescent="0.25">
      <c r="A269" s="106">
        <v>12</v>
      </c>
      <c r="B269" s="106">
        <v>10</v>
      </c>
      <c r="C269" s="106">
        <f t="shared" si="70"/>
        <v>10</v>
      </c>
      <c r="D269" s="106" t="str">
        <f t="shared" si="71"/>
        <v>12_10</v>
      </c>
      <c r="E269" s="107">
        <v>5061</v>
      </c>
      <c r="F269" s="106"/>
      <c r="G269" s="106">
        <v>12</v>
      </c>
      <c r="H269" s="106">
        <v>10</v>
      </c>
      <c r="I269" s="106">
        <f t="shared" si="72"/>
        <v>10</v>
      </c>
      <c r="J269" s="106" t="str">
        <f t="shared" si="73"/>
        <v>12_10</v>
      </c>
      <c r="K269" s="107">
        <v>5225</v>
      </c>
      <c r="L269" s="5"/>
      <c r="M269" s="106">
        <v>12</v>
      </c>
      <c r="N269" s="106">
        <v>10</v>
      </c>
      <c r="O269" s="106">
        <f t="shared" si="74"/>
        <v>10</v>
      </c>
      <c r="P269" s="106" t="str">
        <f t="shared" si="75"/>
        <v>12_10</v>
      </c>
      <c r="Q269" s="107">
        <v>5356</v>
      </c>
      <c r="R269" s="107"/>
      <c r="S269" s="106">
        <v>12</v>
      </c>
      <c r="T269" s="106">
        <v>10</v>
      </c>
      <c r="U269" s="106">
        <f t="shared" si="76"/>
        <v>10</v>
      </c>
      <c r="V269" s="106" t="str">
        <f t="shared" si="77"/>
        <v>12_10</v>
      </c>
      <c r="W269" s="107">
        <v>5356</v>
      </c>
      <c r="X269" s="107"/>
      <c r="Y269" s="106">
        <v>12</v>
      </c>
      <c r="Z269" s="106">
        <v>10</v>
      </c>
      <c r="AA269" s="106">
        <f t="shared" si="78"/>
        <v>10</v>
      </c>
      <c r="AB269" s="106" t="str">
        <f t="shared" si="79"/>
        <v>12_10</v>
      </c>
      <c r="AC269" s="107">
        <v>5463</v>
      </c>
      <c r="AD269" s="49"/>
      <c r="AE269" s="106">
        <v>12</v>
      </c>
      <c r="AF269" s="106">
        <v>10</v>
      </c>
      <c r="AG269" s="172">
        <f t="shared" si="80"/>
        <v>10</v>
      </c>
      <c r="AH269" s="106" t="str">
        <f t="shared" si="81"/>
        <v>12_10</v>
      </c>
      <c r="AI269" s="107">
        <v>5845</v>
      </c>
      <c r="AJ269" s="49"/>
      <c r="AK269" s="106">
        <v>12</v>
      </c>
      <c r="AL269" s="106">
        <v>10</v>
      </c>
      <c r="AM269" s="172">
        <f t="shared" si="82"/>
        <v>10</v>
      </c>
      <c r="AN269" s="106" t="str">
        <f t="shared" si="83"/>
        <v>12_10</v>
      </c>
      <c r="AO269" s="107">
        <v>6079</v>
      </c>
      <c r="AP269" s="49"/>
      <c r="AQ269" s="106">
        <v>12</v>
      </c>
      <c r="AR269" s="106">
        <v>10</v>
      </c>
      <c r="AS269" s="172">
        <f t="shared" si="84"/>
        <v>10</v>
      </c>
      <c r="AT269" s="106" t="str">
        <f t="shared" si="85"/>
        <v>12_10</v>
      </c>
      <c r="AU269" s="107">
        <v>6322</v>
      </c>
      <c r="AV269" s="49"/>
      <c r="AW269" s="106">
        <v>12</v>
      </c>
      <c r="AX269" s="106">
        <v>0</v>
      </c>
      <c r="AY269" s="172">
        <f t="shared" si="86"/>
        <v>0</v>
      </c>
      <c r="AZ269" s="106" t="str">
        <f t="shared" si="87"/>
        <v>12_0</v>
      </c>
      <c r="BA269" s="107">
        <v>4523</v>
      </c>
      <c r="BB269" s="49"/>
      <c r="BC269" s="106">
        <v>12</v>
      </c>
      <c r="BD269" s="106">
        <v>0</v>
      </c>
      <c r="BE269" s="106">
        <f t="shared" si="90"/>
        <v>0</v>
      </c>
      <c r="BF269" s="106" t="str">
        <f t="shared" si="88"/>
        <v>12_0</v>
      </c>
      <c r="BG269" s="64">
        <f t="shared" si="69"/>
        <v>4523</v>
      </c>
      <c r="BH269" s="132">
        <f t="shared" si="89"/>
        <v>4523</v>
      </c>
      <c r="BI269" s="42">
        <f t="shared" si="91"/>
        <v>28.993589743589745</v>
      </c>
      <c r="BJ269" s="42"/>
      <c r="BK269" s="42"/>
      <c r="BL269" s="42"/>
      <c r="BM269" s="42"/>
      <c r="BN269" s="42"/>
      <c r="BO269" s="5"/>
      <c r="BP269" s="5"/>
      <c r="BQ269" s="5"/>
      <c r="BR269" s="5"/>
      <c r="BS269" s="5"/>
      <c r="BT269" s="5"/>
      <c r="BU269" s="6"/>
    </row>
    <row r="270" spans="1:73" x14ac:dyDescent="0.25">
      <c r="A270" s="106">
        <v>12</v>
      </c>
      <c r="B270" s="106">
        <v>11</v>
      </c>
      <c r="C270" s="106">
        <f t="shared" si="70"/>
        <v>11</v>
      </c>
      <c r="D270" s="106" t="str">
        <f t="shared" si="71"/>
        <v>12_11</v>
      </c>
      <c r="E270" s="107">
        <v>5243</v>
      </c>
      <c r="F270" s="106"/>
      <c r="G270" s="106">
        <v>12</v>
      </c>
      <c r="H270" s="106">
        <v>11</v>
      </c>
      <c r="I270" s="106">
        <f t="shared" si="72"/>
        <v>11</v>
      </c>
      <c r="J270" s="106" t="str">
        <f t="shared" si="73"/>
        <v>12_11</v>
      </c>
      <c r="K270" s="107">
        <v>5413</v>
      </c>
      <c r="L270" s="5"/>
      <c r="M270" s="106">
        <v>12</v>
      </c>
      <c r="N270" s="106">
        <v>11</v>
      </c>
      <c r="O270" s="106">
        <f t="shared" si="74"/>
        <v>11</v>
      </c>
      <c r="P270" s="106" t="str">
        <f t="shared" si="75"/>
        <v>12_11</v>
      </c>
      <c r="Q270" s="107">
        <v>5548</v>
      </c>
      <c r="R270" s="107"/>
      <c r="S270" s="106">
        <v>12</v>
      </c>
      <c r="T270" s="106">
        <v>11</v>
      </c>
      <c r="U270" s="106">
        <f t="shared" si="76"/>
        <v>11</v>
      </c>
      <c r="V270" s="106" t="str">
        <f t="shared" si="77"/>
        <v>12_11</v>
      </c>
      <c r="W270" s="107">
        <v>5548</v>
      </c>
      <c r="X270" s="107"/>
      <c r="Y270" s="106">
        <v>12</v>
      </c>
      <c r="Z270" s="106">
        <v>11</v>
      </c>
      <c r="AA270" s="106">
        <f t="shared" si="78"/>
        <v>11</v>
      </c>
      <c r="AB270" s="106" t="str">
        <f t="shared" si="79"/>
        <v>12_11</v>
      </c>
      <c r="AC270" s="107">
        <v>5659</v>
      </c>
      <c r="AD270" s="49"/>
      <c r="AE270" s="106">
        <v>12</v>
      </c>
      <c r="AF270" s="106">
        <v>11</v>
      </c>
      <c r="AG270" s="172">
        <f t="shared" si="80"/>
        <v>11</v>
      </c>
      <c r="AH270" s="106" t="str">
        <f t="shared" si="81"/>
        <v>12_11</v>
      </c>
      <c r="AI270" s="107">
        <v>6055</v>
      </c>
      <c r="AJ270" s="49"/>
      <c r="AK270" s="106">
        <v>12</v>
      </c>
      <c r="AL270" s="106">
        <v>11</v>
      </c>
      <c r="AM270" s="172">
        <f t="shared" si="82"/>
        <v>11</v>
      </c>
      <c r="AN270" s="106" t="str">
        <f t="shared" si="83"/>
        <v>12_11</v>
      </c>
      <c r="AO270" s="107">
        <v>6297</v>
      </c>
      <c r="AP270" s="49"/>
      <c r="AQ270" s="106">
        <v>12</v>
      </c>
      <c r="AR270" s="106">
        <v>11</v>
      </c>
      <c r="AS270" s="172">
        <f t="shared" si="84"/>
        <v>11</v>
      </c>
      <c r="AT270" s="106" t="str">
        <f t="shared" si="85"/>
        <v>12_11</v>
      </c>
      <c r="AU270" s="107">
        <v>6549</v>
      </c>
      <c r="AV270" s="49"/>
      <c r="AW270" s="106">
        <v>12</v>
      </c>
      <c r="AX270" s="106">
        <v>1</v>
      </c>
      <c r="AY270" s="172">
        <f t="shared" si="86"/>
        <v>1</v>
      </c>
      <c r="AZ270" s="106" t="str">
        <f t="shared" si="87"/>
        <v>12_1</v>
      </c>
      <c r="BA270" s="107">
        <v>4676</v>
      </c>
      <c r="BB270" s="49"/>
      <c r="BC270" s="106">
        <v>12</v>
      </c>
      <c r="BD270" s="106">
        <v>1</v>
      </c>
      <c r="BE270" s="106">
        <f t="shared" si="90"/>
        <v>1</v>
      </c>
      <c r="BF270" s="106" t="str">
        <f t="shared" si="88"/>
        <v>12_1</v>
      </c>
      <c r="BG270" s="64">
        <f t="shared" si="69"/>
        <v>4676</v>
      </c>
      <c r="BH270" s="132">
        <f t="shared" si="89"/>
        <v>4676</v>
      </c>
      <c r="BI270" s="42">
        <f t="shared" si="91"/>
        <v>29.974358974358974</v>
      </c>
      <c r="BJ270" s="42"/>
      <c r="BK270" s="42"/>
      <c r="BL270" s="42"/>
      <c r="BM270" s="42"/>
      <c r="BN270" s="42"/>
      <c r="BO270" s="5"/>
      <c r="BP270" s="5"/>
      <c r="BQ270" s="5"/>
      <c r="BR270" s="5"/>
      <c r="BS270" s="5"/>
      <c r="BT270" s="5"/>
      <c r="BU270" s="6"/>
    </row>
    <row r="271" spans="1:73" x14ac:dyDescent="0.25">
      <c r="A271" s="106">
        <v>12</v>
      </c>
      <c r="B271" s="106">
        <v>12</v>
      </c>
      <c r="C271" s="106">
        <f t="shared" si="70"/>
        <v>12</v>
      </c>
      <c r="D271" s="106" t="str">
        <f t="shared" si="71"/>
        <v>12_12</v>
      </c>
      <c r="E271" s="107">
        <v>5427</v>
      </c>
      <c r="F271" s="106"/>
      <c r="G271" s="106">
        <v>12</v>
      </c>
      <c r="H271" s="106">
        <v>12</v>
      </c>
      <c r="I271" s="106">
        <f t="shared" si="72"/>
        <v>12</v>
      </c>
      <c r="J271" s="106" t="str">
        <f t="shared" si="73"/>
        <v>12_12</v>
      </c>
      <c r="K271" s="107">
        <v>5603</v>
      </c>
      <c r="L271" s="5"/>
      <c r="M271" s="106">
        <v>12</v>
      </c>
      <c r="N271" s="106">
        <v>12</v>
      </c>
      <c r="O271" s="106">
        <f t="shared" si="74"/>
        <v>12</v>
      </c>
      <c r="P271" s="106" t="str">
        <f t="shared" si="75"/>
        <v>12_12</v>
      </c>
      <c r="Q271" s="107">
        <v>5743</v>
      </c>
      <c r="R271" s="107"/>
      <c r="S271" s="106">
        <v>12</v>
      </c>
      <c r="T271" s="106">
        <v>12</v>
      </c>
      <c r="U271" s="106">
        <f t="shared" si="76"/>
        <v>12</v>
      </c>
      <c r="V271" s="106" t="str">
        <f t="shared" si="77"/>
        <v>12_12</v>
      </c>
      <c r="W271" s="107">
        <v>5743</v>
      </c>
      <c r="X271" s="107"/>
      <c r="Y271" s="106">
        <v>12</v>
      </c>
      <c r="Z271" s="106">
        <v>12</v>
      </c>
      <c r="AA271" s="106">
        <f t="shared" si="78"/>
        <v>12</v>
      </c>
      <c r="AB271" s="106" t="str">
        <f t="shared" si="79"/>
        <v>12_12</v>
      </c>
      <c r="AC271" s="107">
        <v>5858</v>
      </c>
      <c r="AD271" s="49"/>
      <c r="AE271" s="106">
        <v>12</v>
      </c>
      <c r="AF271" s="106">
        <v>12</v>
      </c>
      <c r="AG271" s="172">
        <f t="shared" si="80"/>
        <v>12</v>
      </c>
      <c r="AH271" s="106" t="str">
        <f t="shared" si="81"/>
        <v>12_12</v>
      </c>
      <c r="AI271" s="107">
        <v>6268</v>
      </c>
      <c r="AJ271" s="49"/>
      <c r="AK271" s="106">
        <v>12</v>
      </c>
      <c r="AL271" s="106">
        <v>12</v>
      </c>
      <c r="AM271" s="172">
        <f t="shared" si="82"/>
        <v>12</v>
      </c>
      <c r="AN271" s="106" t="str">
        <f t="shared" si="83"/>
        <v>12_12</v>
      </c>
      <c r="AO271" s="107">
        <v>6519</v>
      </c>
      <c r="AP271" s="49"/>
      <c r="AQ271" s="106">
        <v>12</v>
      </c>
      <c r="AR271" s="106">
        <v>12</v>
      </c>
      <c r="AS271" s="172">
        <f t="shared" si="84"/>
        <v>12</v>
      </c>
      <c r="AT271" s="106" t="str">
        <f t="shared" si="85"/>
        <v>12_12</v>
      </c>
      <c r="AU271" s="107">
        <v>6780</v>
      </c>
      <c r="AV271" s="49"/>
      <c r="AW271" s="106">
        <v>12</v>
      </c>
      <c r="AX271" s="106">
        <v>2</v>
      </c>
      <c r="AY271" s="172">
        <f t="shared" si="86"/>
        <v>2</v>
      </c>
      <c r="AZ271" s="106" t="str">
        <f t="shared" si="87"/>
        <v>12_2</v>
      </c>
      <c r="BA271" s="107">
        <v>4829</v>
      </c>
      <c r="BB271" s="49"/>
      <c r="BC271" s="106">
        <v>12</v>
      </c>
      <c r="BD271" s="106">
        <v>2</v>
      </c>
      <c r="BE271" s="106">
        <f t="shared" si="90"/>
        <v>2</v>
      </c>
      <c r="BF271" s="106" t="str">
        <f t="shared" si="88"/>
        <v>12_2</v>
      </c>
      <c r="BG271" s="64">
        <f t="shared" si="69"/>
        <v>4829</v>
      </c>
      <c r="BH271" s="132">
        <f t="shared" si="89"/>
        <v>4829</v>
      </c>
      <c r="BI271" s="42">
        <f t="shared" si="91"/>
        <v>30.955128205128204</v>
      </c>
      <c r="BJ271" s="42"/>
      <c r="BK271" s="42"/>
      <c r="BL271" s="42"/>
      <c r="BM271" s="42"/>
      <c r="BN271" s="42"/>
      <c r="BO271" s="5"/>
      <c r="BP271" s="5"/>
      <c r="BQ271" s="5"/>
      <c r="BR271" s="5"/>
      <c r="BS271" s="5"/>
      <c r="BT271" s="5"/>
      <c r="BU271" s="6"/>
    </row>
    <row r="272" spans="1:73" x14ac:dyDescent="0.25">
      <c r="A272" s="106">
        <v>12</v>
      </c>
      <c r="B272" s="106">
        <v>13</v>
      </c>
      <c r="C272" s="106">
        <f t="shared" si="70"/>
        <v>13</v>
      </c>
      <c r="D272" s="106" t="str">
        <f t="shared" si="71"/>
        <v>12_13</v>
      </c>
      <c r="E272" s="107">
        <v>5618</v>
      </c>
      <c r="F272" s="106"/>
      <c r="G272" s="106">
        <v>12</v>
      </c>
      <c r="H272" s="106">
        <v>13</v>
      </c>
      <c r="I272" s="106">
        <f t="shared" si="72"/>
        <v>13</v>
      </c>
      <c r="J272" s="106" t="str">
        <f t="shared" si="73"/>
        <v>12_13</v>
      </c>
      <c r="K272" s="107">
        <v>5801</v>
      </c>
      <c r="L272" s="5"/>
      <c r="M272" s="106">
        <v>12</v>
      </c>
      <c r="N272" s="106">
        <v>13</v>
      </c>
      <c r="O272" s="106">
        <f t="shared" si="74"/>
        <v>13</v>
      </c>
      <c r="P272" s="106" t="str">
        <f t="shared" si="75"/>
        <v>12_13</v>
      </c>
      <c r="Q272" s="107">
        <v>5946</v>
      </c>
      <c r="R272" s="107"/>
      <c r="S272" s="106">
        <v>12</v>
      </c>
      <c r="T272" s="106">
        <v>13</v>
      </c>
      <c r="U272" s="106">
        <f t="shared" si="76"/>
        <v>13</v>
      </c>
      <c r="V272" s="106" t="str">
        <f t="shared" si="77"/>
        <v>12_13</v>
      </c>
      <c r="W272" s="107">
        <v>5946</v>
      </c>
      <c r="X272" s="107"/>
      <c r="Y272" s="106">
        <v>12</v>
      </c>
      <c r="Z272" s="106">
        <v>13</v>
      </c>
      <c r="AA272" s="106">
        <f t="shared" si="78"/>
        <v>13</v>
      </c>
      <c r="AB272" s="106" t="str">
        <f t="shared" si="79"/>
        <v>12_13</v>
      </c>
      <c r="AC272" s="107">
        <v>6065</v>
      </c>
      <c r="AD272" s="49"/>
      <c r="AE272" s="106">
        <v>12</v>
      </c>
      <c r="AF272" s="106">
        <v>13</v>
      </c>
      <c r="AG272" s="172">
        <f t="shared" si="80"/>
        <v>13</v>
      </c>
      <c r="AH272" s="106" t="str">
        <f t="shared" si="81"/>
        <v>12_13</v>
      </c>
      <c r="AI272" s="107">
        <v>6490</v>
      </c>
      <c r="AJ272" s="49"/>
      <c r="AK272" s="106">
        <v>12</v>
      </c>
      <c r="AL272" s="106">
        <v>13</v>
      </c>
      <c r="AM272" s="172">
        <f t="shared" si="82"/>
        <v>13</v>
      </c>
      <c r="AN272" s="106" t="str">
        <f t="shared" si="83"/>
        <v>12_13</v>
      </c>
      <c r="AO272" s="107">
        <v>6750</v>
      </c>
      <c r="AP272" s="49"/>
      <c r="AQ272" s="106">
        <v>12</v>
      </c>
      <c r="AR272" s="106">
        <v>13</v>
      </c>
      <c r="AS272" s="172">
        <f t="shared" si="84"/>
        <v>13</v>
      </c>
      <c r="AT272" s="106" t="str">
        <f t="shared" si="85"/>
        <v>12_13</v>
      </c>
      <c r="AU272" s="107">
        <v>7020</v>
      </c>
      <c r="AV272" s="49"/>
      <c r="AW272" s="106">
        <v>12</v>
      </c>
      <c r="AX272" s="106">
        <v>3</v>
      </c>
      <c r="AY272" s="172">
        <f t="shared" si="86"/>
        <v>3</v>
      </c>
      <c r="AZ272" s="106" t="str">
        <f t="shared" si="87"/>
        <v>12_3</v>
      </c>
      <c r="BA272" s="107">
        <v>4983</v>
      </c>
      <c r="BB272" s="49"/>
      <c r="BC272" s="106">
        <v>12</v>
      </c>
      <c r="BD272" s="106">
        <v>3</v>
      </c>
      <c r="BE272" s="106">
        <f t="shared" si="90"/>
        <v>3</v>
      </c>
      <c r="BF272" s="106" t="str">
        <f t="shared" si="88"/>
        <v>12_3</v>
      </c>
      <c r="BG272" s="64">
        <f t="shared" ref="BG272:BG335" si="92">INDEX($BA$16:$BA$355,MATCH($BF272,$AZ$16:$AZ$355,0))</f>
        <v>4983</v>
      </c>
      <c r="BH272" s="132">
        <f t="shared" si="89"/>
        <v>4983</v>
      </c>
      <c r="BI272" s="42">
        <f t="shared" si="91"/>
        <v>31.942307692307693</v>
      </c>
      <c r="BJ272" s="42"/>
      <c r="BK272" s="42"/>
      <c r="BL272" s="42"/>
      <c r="BM272" s="42"/>
      <c r="BN272" s="42"/>
      <c r="BO272" s="5"/>
      <c r="BP272" s="5"/>
      <c r="BQ272" s="5"/>
      <c r="BR272" s="5"/>
      <c r="BS272" s="5"/>
      <c r="BT272" s="5"/>
      <c r="BU272" s="6"/>
    </row>
    <row r="273" spans="1:73" x14ac:dyDescent="0.25">
      <c r="A273" s="106">
        <v>12</v>
      </c>
      <c r="B273" s="106" t="s">
        <v>717</v>
      </c>
      <c r="C273" s="106" t="str">
        <f t="shared" ref="C273:C336" si="93">B273</f>
        <v>u1</v>
      </c>
      <c r="D273" s="106" t="str">
        <f t="shared" ref="D273:D336" si="94">A273&amp;"_"&amp;B273</f>
        <v>12_u1</v>
      </c>
      <c r="E273" s="107">
        <v>5826</v>
      </c>
      <c r="F273" s="106"/>
      <c r="G273" s="106">
        <v>12</v>
      </c>
      <c r="H273" s="106" t="s">
        <v>717</v>
      </c>
      <c r="I273" s="106" t="str">
        <f t="shared" ref="I273:I336" si="95">H273</f>
        <v>u1</v>
      </c>
      <c r="J273" s="106" t="str">
        <f t="shared" ref="J273:J336" si="96">G273&amp;"_"&amp;H273</f>
        <v>12_u1</v>
      </c>
      <c r="K273" s="107">
        <v>6015</v>
      </c>
      <c r="L273" s="5"/>
      <c r="M273" s="106">
        <v>12</v>
      </c>
      <c r="N273" s="106" t="s">
        <v>717</v>
      </c>
      <c r="O273" s="106" t="str">
        <f t="shared" ref="O273:O336" si="97">N273</f>
        <v>u1</v>
      </c>
      <c r="P273" s="106" t="str">
        <f t="shared" ref="P273:P336" si="98">M273&amp;"_"&amp;N273</f>
        <v>12_u1</v>
      </c>
      <c r="Q273" s="107">
        <v>6165</v>
      </c>
      <c r="R273" s="107"/>
      <c r="S273" s="106">
        <v>12</v>
      </c>
      <c r="T273" s="106" t="s">
        <v>717</v>
      </c>
      <c r="U273" s="106" t="str">
        <f t="shared" ref="U273:U336" si="99">T273</f>
        <v>u1</v>
      </c>
      <c r="V273" s="106" t="str">
        <f t="shared" ref="V273:V336" si="100">S273&amp;"_"&amp;T273</f>
        <v>12_u1</v>
      </c>
      <c r="W273" s="107">
        <v>6165</v>
      </c>
      <c r="X273" s="107"/>
      <c r="Y273" s="106">
        <v>12</v>
      </c>
      <c r="Z273" s="106" t="s">
        <v>717</v>
      </c>
      <c r="AA273" s="106" t="str">
        <f t="shared" ref="AA273:AA336" si="101">Z273</f>
        <v>u1</v>
      </c>
      <c r="AB273" s="106" t="str">
        <f t="shared" ref="AB273:AB336" si="102">Y273&amp;"_"&amp;Z273</f>
        <v>12_u1</v>
      </c>
      <c r="AC273" s="107">
        <v>6288</v>
      </c>
      <c r="AD273" s="49"/>
      <c r="AE273" s="106">
        <v>12</v>
      </c>
      <c r="AF273" s="106" t="s">
        <v>717</v>
      </c>
      <c r="AG273" s="172" t="str">
        <f t="shared" ref="AG273:AG336" si="103">AF273</f>
        <v>u1</v>
      </c>
      <c r="AH273" s="106" t="str">
        <f t="shared" ref="AH273:AH336" si="104">AE273&amp;"_"&amp;AF273</f>
        <v>12_u1</v>
      </c>
      <c r="AI273" s="107">
        <v>6728</v>
      </c>
      <c r="AJ273" s="49"/>
      <c r="AK273" s="106">
        <v>12</v>
      </c>
      <c r="AL273" s="106" t="s">
        <v>717</v>
      </c>
      <c r="AM273" s="172" t="str">
        <f t="shared" ref="AM273:AM336" si="105">AL273</f>
        <v>u1</v>
      </c>
      <c r="AN273" s="106" t="str">
        <f t="shared" ref="AN273:AN336" si="106">AK273&amp;"_"&amp;AL273</f>
        <v>12_u1</v>
      </c>
      <c r="AO273" s="107">
        <v>6997</v>
      </c>
      <c r="AP273" s="49"/>
      <c r="AQ273" s="106">
        <v>12</v>
      </c>
      <c r="AR273" s="106" t="s">
        <v>717</v>
      </c>
      <c r="AS273" s="172" t="str">
        <f t="shared" ref="AS273:AS336" si="107">AR273</f>
        <v>u1</v>
      </c>
      <c r="AT273" s="106" t="str">
        <f t="shared" ref="AT273:AT336" si="108">AQ273&amp;"_"&amp;AR273</f>
        <v>12_u1</v>
      </c>
      <c r="AU273" s="107">
        <v>7277</v>
      </c>
      <c r="AV273" s="49"/>
      <c r="AW273" s="106">
        <v>12</v>
      </c>
      <c r="AX273" s="106">
        <v>4</v>
      </c>
      <c r="AY273" s="172">
        <f t="shared" si="86"/>
        <v>4</v>
      </c>
      <c r="AZ273" s="106" t="str">
        <f t="shared" si="87"/>
        <v>12_4</v>
      </c>
      <c r="BA273" s="107">
        <v>5144</v>
      </c>
      <c r="BB273" s="49"/>
      <c r="BC273" s="106">
        <v>12</v>
      </c>
      <c r="BD273" s="106">
        <v>4</v>
      </c>
      <c r="BE273" s="106">
        <f t="shared" si="90"/>
        <v>4</v>
      </c>
      <c r="BF273" s="106" t="str">
        <f t="shared" si="88"/>
        <v>12_4</v>
      </c>
      <c r="BG273" s="64">
        <f t="shared" si="92"/>
        <v>5144</v>
      </c>
      <c r="BH273" s="132">
        <f t="shared" si="89"/>
        <v>5144</v>
      </c>
      <c r="BI273" s="42">
        <f t="shared" si="91"/>
        <v>32.974358974358971</v>
      </c>
      <c r="BJ273" s="42"/>
      <c r="BK273" s="42"/>
      <c r="BL273" s="42"/>
      <c r="BM273" s="42"/>
      <c r="BN273" s="42"/>
      <c r="BO273" s="5"/>
      <c r="BP273" s="5"/>
      <c r="BQ273" s="5"/>
      <c r="BR273" s="5"/>
      <c r="BS273" s="5"/>
      <c r="BT273" s="5"/>
      <c r="BU273" s="6"/>
    </row>
    <row r="274" spans="1:73" x14ac:dyDescent="0.25">
      <c r="A274" s="106">
        <v>12</v>
      </c>
      <c r="B274" s="106" t="s">
        <v>718</v>
      </c>
      <c r="C274" s="106" t="str">
        <f t="shared" si="93"/>
        <v>u2</v>
      </c>
      <c r="D274" s="106" t="str">
        <f t="shared" si="94"/>
        <v>12_u2</v>
      </c>
      <c r="E274" s="107">
        <v>6039</v>
      </c>
      <c r="F274" s="106"/>
      <c r="G274" s="106">
        <v>12</v>
      </c>
      <c r="H274" s="106" t="s">
        <v>718</v>
      </c>
      <c r="I274" s="106" t="str">
        <f t="shared" si="95"/>
        <v>u2</v>
      </c>
      <c r="J274" s="106" t="str">
        <f t="shared" si="96"/>
        <v>12_u2</v>
      </c>
      <c r="K274" s="107">
        <v>6235</v>
      </c>
      <c r="L274" s="5"/>
      <c r="M274" s="106">
        <v>12</v>
      </c>
      <c r="N274" s="106" t="s">
        <v>718</v>
      </c>
      <c r="O274" s="106" t="str">
        <f t="shared" si="97"/>
        <v>u2</v>
      </c>
      <c r="P274" s="106" t="str">
        <f t="shared" si="98"/>
        <v>12_u2</v>
      </c>
      <c r="Q274" s="107">
        <v>6391</v>
      </c>
      <c r="R274" s="107"/>
      <c r="S274" s="106">
        <v>12</v>
      </c>
      <c r="T274" s="106" t="s">
        <v>718</v>
      </c>
      <c r="U274" s="106" t="str">
        <f t="shared" si="99"/>
        <v>u2</v>
      </c>
      <c r="V274" s="106" t="str">
        <f t="shared" si="100"/>
        <v>12_u2</v>
      </c>
      <c r="W274" s="107">
        <v>6391</v>
      </c>
      <c r="X274" s="107"/>
      <c r="Y274" s="106">
        <v>12</v>
      </c>
      <c r="Z274" s="106" t="s">
        <v>718</v>
      </c>
      <c r="AA274" s="106" t="str">
        <f t="shared" si="101"/>
        <v>u2</v>
      </c>
      <c r="AB274" s="106" t="str">
        <f t="shared" si="102"/>
        <v>12_u2</v>
      </c>
      <c r="AC274" s="107">
        <v>6519</v>
      </c>
      <c r="AD274" s="49"/>
      <c r="AE274" s="106">
        <v>12</v>
      </c>
      <c r="AF274" s="106" t="s">
        <v>718</v>
      </c>
      <c r="AG274" s="172" t="str">
        <f t="shared" si="103"/>
        <v>u2</v>
      </c>
      <c r="AH274" s="106" t="str">
        <f t="shared" si="104"/>
        <v>12_u2</v>
      </c>
      <c r="AI274" s="107">
        <v>6975</v>
      </c>
      <c r="AJ274" s="49"/>
      <c r="AK274" s="106">
        <v>12</v>
      </c>
      <c r="AL274" s="106" t="s">
        <v>718</v>
      </c>
      <c r="AM274" s="172" t="str">
        <f t="shared" si="105"/>
        <v>u2</v>
      </c>
      <c r="AN274" s="106" t="str">
        <f t="shared" si="106"/>
        <v>12_u2</v>
      </c>
      <c r="AO274" s="107">
        <v>7254</v>
      </c>
      <c r="AP274" s="49"/>
      <c r="AQ274" s="106">
        <v>12</v>
      </c>
      <c r="AR274" s="106" t="s">
        <v>718</v>
      </c>
      <c r="AS274" s="172" t="str">
        <f t="shared" si="107"/>
        <v>u2</v>
      </c>
      <c r="AT274" s="106" t="str">
        <f t="shared" si="108"/>
        <v>12_u2</v>
      </c>
      <c r="AU274" s="107">
        <v>7544</v>
      </c>
      <c r="AV274" s="49"/>
      <c r="AW274" s="106">
        <v>12</v>
      </c>
      <c r="AX274" s="106">
        <v>5</v>
      </c>
      <c r="AY274" s="172">
        <f t="shared" si="86"/>
        <v>5</v>
      </c>
      <c r="AZ274" s="106" t="str">
        <f t="shared" si="87"/>
        <v>12_5</v>
      </c>
      <c r="BA274" s="107">
        <v>5323</v>
      </c>
      <c r="BB274" s="49"/>
      <c r="BC274" s="106">
        <v>12</v>
      </c>
      <c r="BD274" s="106">
        <v>5</v>
      </c>
      <c r="BE274" s="106">
        <f t="shared" si="90"/>
        <v>5</v>
      </c>
      <c r="BF274" s="106" t="str">
        <f t="shared" si="88"/>
        <v>12_5</v>
      </c>
      <c r="BG274" s="64">
        <f t="shared" si="92"/>
        <v>5323</v>
      </c>
      <c r="BH274" s="132">
        <f t="shared" si="89"/>
        <v>5323</v>
      </c>
      <c r="BI274" s="42">
        <f t="shared" si="91"/>
        <v>34.121794871794869</v>
      </c>
      <c r="BJ274" s="42"/>
      <c r="BK274" s="42"/>
      <c r="BL274" s="42"/>
      <c r="BM274" s="42"/>
      <c r="BN274" s="42"/>
      <c r="BO274" s="5"/>
      <c r="BP274" s="5"/>
      <c r="BQ274" s="5"/>
      <c r="BR274" s="5"/>
      <c r="BS274" s="5"/>
      <c r="BT274" s="5"/>
      <c r="BU274" s="6"/>
    </row>
    <row r="275" spans="1:73" x14ac:dyDescent="0.25">
      <c r="A275" s="106">
        <v>12</v>
      </c>
      <c r="B275" s="106" t="s">
        <v>719</v>
      </c>
      <c r="C275" s="106" t="str">
        <f t="shared" si="93"/>
        <v>a</v>
      </c>
      <c r="D275" s="106" t="str">
        <f t="shared" si="94"/>
        <v>12_a</v>
      </c>
      <c r="E275" s="107">
        <v>5826</v>
      </c>
      <c r="F275" s="106"/>
      <c r="G275" s="106">
        <v>12</v>
      </c>
      <c r="H275" s="106" t="s">
        <v>719</v>
      </c>
      <c r="I275" s="106" t="str">
        <f t="shared" si="95"/>
        <v>a</v>
      </c>
      <c r="J275" s="106" t="str">
        <f t="shared" si="96"/>
        <v>12_a</v>
      </c>
      <c r="K275" s="107">
        <v>6015</v>
      </c>
      <c r="L275" s="5"/>
      <c r="M275" s="106">
        <v>12</v>
      </c>
      <c r="N275" s="106" t="s">
        <v>719</v>
      </c>
      <c r="O275" s="106" t="str">
        <f t="shared" si="97"/>
        <v>a</v>
      </c>
      <c r="P275" s="106" t="str">
        <f t="shared" si="98"/>
        <v>12_a</v>
      </c>
      <c r="Q275" s="107">
        <v>6165</v>
      </c>
      <c r="R275" s="107"/>
      <c r="S275" s="106">
        <v>12</v>
      </c>
      <c r="T275" s="106" t="s">
        <v>719</v>
      </c>
      <c r="U275" s="106" t="str">
        <f t="shared" si="99"/>
        <v>a</v>
      </c>
      <c r="V275" s="106" t="str">
        <f t="shared" si="100"/>
        <v>12_a</v>
      </c>
      <c r="W275" s="107">
        <v>6165</v>
      </c>
      <c r="X275" s="107"/>
      <c r="Y275" s="106">
        <v>12</v>
      </c>
      <c r="Z275" s="106" t="s">
        <v>719</v>
      </c>
      <c r="AA275" s="106" t="str">
        <f t="shared" si="101"/>
        <v>a</v>
      </c>
      <c r="AB275" s="106" t="str">
        <f t="shared" si="102"/>
        <v>12_a</v>
      </c>
      <c r="AC275" s="107">
        <v>6288</v>
      </c>
      <c r="AD275" s="49"/>
      <c r="AE275" s="106">
        <v>12</v>
      </c>
      <c r="AF275" s="106" t="s">
        <v>719</v>
      </c>
      <c r="AG275" s="172" t="str">
        <f t="shared" si="103"/>
        <v>a</v>
      </c>
      <c r="AH275" s="106" t="str">
        <f t="shared" si="104"/>
        <v>12_a</v>
      </c>
      <c r="AI275" s="107">
        <v>6728</v>
      </c>
      <c r="AJ275" s="49"/>
      <c r="AK275" s="106">
        <v>12</v>
      </c>
      <c r="AL275" s="106" t="s">
        <v>719</v>
      </c>
      <c r="AM275" s="172" t="str">
        <f t="shared" si="105"/>
        <v>a</v>
      </c>
      <c r="AN275" s="106" t="str">
        <f t="shared" si="106"/>
        <v>12_a</v>
      </c>
      <c r="AO275" s="107">
        <v>6997</v>
      </c>
      <c r="AP275" s="49"/>
      <c r="AQ275" s="106">
        <v>12</v>
      </c>
      <c r="AR275" s="106" t="s">
        <v>719</v>
      </c>
      <c r="AS275" s="172" t="str">
        <f t="shared" si="107"/>
        <v>a</v>
      </c>
      <c r="AT275" s="106" t="str">
        <f t="shared" si="108"/>
        <v>12_a</v>
      </c>
      <c r="AU275" s="107">
        <v>7277</v>
      </c>
      <c r="AV275" s="49"/>
      <c r="AW275" s="106">
        <v>12</v>
      </c>
      <c r="AX275" s="106">
        <v>6</v>
      </c>
      <c r="AY275" s="172">
        <f t="shared" si="86"/>
        <v>6</v>
      </c>
      <c r="AZ275" s="106" t="str">
        <f t="shared" si="87"/>
        <v>12_6</v>
      </c>
      <c r="BA275" s="107">
        <v>5512</v>
      </c>
      <c r="BB275" s="49"/>
      <c r="BC275" s="106">
        <v>12</v>
      </c>
      <c r="BD275" s="106">
        <v>6</v>
      </c>
      <c r="BE275" s="106">
        <f t="shared" si="90"/>
        <v>6</v>
      </c>
      <c r="BF275" s="106" t="str">
        <f t="shared" si="88"/>
        <v>12_6</v>
      </c>
      <c r="BG275" s="64">
        <f t="shared" si="92"/>
        <v>5512</v>
      </c>
      <c r="BH275" s="132">
        <f t="shared" si="89"/>
        <v>5512</v>
      </c>
      <c r="BI275" s="42">
        <f t="shared" si="91"/>
        <v>35.333333333333336</v>
      </c>
      <c r="BJ275" s="42"/>
      <c r="BK275" s="42"/>
      <c r="BL275" s="42"/>
      <c r="BM275" s="42"/>
      <c r="BN275" s="42"/>
      <c r="BO275" s="5"/>
      <c r="BP275" s="5"/>
      <c r="BQ275" s="5"/>
      <c r="BR275" s="5"/>
      <c r="BS275" s="5"/>
      <c r="BT275" s="5"/>
      <c r="BU275" s="6"/>
    </row>
    <row r="276" spans="1:73" x14ac:dyDescent="0.25">
      <c r="A276" s="106">
        <v>12</v>
      </c>
      <c r="B276" s="106" t="s">
        <v>720</v>
      </c>
      <c r="C276" s="106" t="str">
        <f t="shared" si="93"/>
        <v>b</v>
      </c>
      <c r="D276" s="106" t="str">
        <f t="shared" si="94"/>
        <v>12_b</v>
      </c>
      <c r="E276" s="107">
        <v>6039</v>
      </c>
      <c r="F276" s="106"/>
      <c r="G276" s="106">
        <v>12</v>
      </c>
      <c r="H276" s="106" t="s">
        <v>720</v>
      </c>
      <c r="I276" s="106" t="str">
        <f t="shared" si="95"/>
        <v>b</v>
      </c>
      <c r="J276" s="106" t="str">
        <f t="shared" si="96"/>
        <v>12_b</v>
      </c>
      <c r="K276" s="107">
        <v>6235</v>
      </c>
      <c r="L276" s="5"/>
      <c r="M276" s="106">
        <v>12</v>
      </c>
      <c r="N276" s="106" t="s">
        <v>720</v>
      </c>
      <c r="O276" s="106" t="str">
        <f t="shared" si="97"/>
        <v>b</v>
      </c>
      <c r="P276" s="106" t="str">
        <f t="shared" si="98"/>
        <v>12_b</v>
      </c>
      <c r="Q276" s="107">
        <v>6391</v>
      </c>
      <c r="R276" s="107"/>
      <c r="S276" s="106">
        <v>12</v>
      </c>
      <c r="T276" s="106" t="s">
        <v>720</v>
      </c>
      <c r="U276" s="106" t="str">
        <f t="shared" si="99"/>
        <v>b</v>
      </c>
      <c r="V276" s="106" t="str">
        <f t="shared" si="100"/>
        <v>12_b</v>
      </c>
      <c r="W276" s="107">
        <v>6391</v>
      </c>
      <c r="X276" s="107"/>
      <c r="Y276" s="106">
        <v>12</v>
      </c>
      <c r="Z276" s="106" t="s">
        <v>720</v>
      </c>
      <c r="AA276" s="106" t="str">
        <f t="shared" si="101"/>
        <v>b</v>
      </c>
      <c r="AB276" s="106" t="str">
        <f t="shared" si="102"/>
        <v>12_b</v>
      </c>
      <c r="AC276" s="107">
        <v>6519</v>
      </c>
      <c r="AD276" s="49"/>
      <c r="AE276" s="106">
        <v>12</v>
      </c>
      <c r="AF276" s="106" t="s">
        <v>720</v>
      </c>
      <c r="AG276" s="172" t="str">
        <f t="shared" si="103"/>
        <v>b</v>
      </c>
      <c r="AH276" s="106" t="str">
        <f t="shared" si="104"/>
        <v>12_b</v>
      </c>
      <c r="AI276" s="107">
        <v>6975</v>
      </c>
      <c r="AJ276" s="49"/>
      <c r="AK276" s="106">
        <v>12</v>
      </c>
      <c r="AL276" s="106" t="s">
        <v>720</v>
      </c>
      <c r="AM276" s="172" t="str">
        <f t="shared" si="105"/>
        <v>b</v>
      </c>
      <c r="AN276" s="106" t="str">
        <f t="shared" si="106"/>
        <v>12_b</v>
      </c>
      <c r="AO276" s="107">
        <v>7254</v>
      </c>
      <c r="AP276" s="49"/>
      <c r="AQ276" s="106">
        <v>12</v>
      </c>
      <c r="AR276" s="106" t="s">
        <v>720</v>
      </c>
      <c r="AS276" s="172" t="str">
        <f t="shared" si="107"/>
        <v>b</v>
      </c>
      <c r="AT276" s="106" t="str">
        <f t="shared" si="108"/>
        <v>12_b</v>
      </c>
      <c r="AU276" s="107">
        <v>7544</v>
      </c>
      <c r="AV276" s="49"/>
      <c r="AW276" s="106">
        <v>12</v>
      </c>
      <c r="AX276" s="106">
        <v>7</v>
      </c>
      <c r="AY276" s="172">
        <f t="shared" si="86"/>
        <v>7</v>
      </c>
      <c r="AZ276" s="106" t="str">
        <f t="shared" si="87"/>
        <v>12_7</v>
      </c>
      <c r="BA276" s="107">
        <v>5702</v>
      </c>
      <c r="BB276" s="49"/>
      <c r="BC276" s="106">
        <v>12</v>
      </c>
      <c r="BD276" s="106">
        <v>7</v>
      </c>
      <c r="BE276" s="106">
        <f t="shared" si="90"/>
        <v>7</v>
      </c>
      <c r="BF276" s="106" t="str">
        <f t="shared" si="88"/>
        <v>12_7</v>
      </c>
      <c r="BG276" s="64">
        <f t="shared" si="92"/>
        <v>5702</v>
      </c>
      <c r="BH276" s="132">
        <f t="shared" si="89"/>
        <v>5702</v>
      </c>
      <c r="BI276" s="42">
        <f t="shared" si="91"/>
        <v>36.551282051282051</v>
      </c>
      <c r="BJ276" s="42"/>
      <c r="BK276" s="42"/>
      <c r="BL276" s="42"/>
      <c r="BM276" s="42"/>
      <c r="BN276" s="42"/>
      <c r="BO276" s="5"/>
      <c r="BP276" s="5"/>
      <c r="BQ276" s="5"/>
      <c r="BR276" s="5"/>
      <c r="BS276" s="5"/>
      <c r="BT276" s="5"/>
      <c r="BU276" s="6"/>
    </row>
    <row r="277" spans="1:73" x14ac:dyDescent="0.25">
      <c r="A277" s="106">
        <v>12</v>
      </c>
      <c r="B277" s="106" t="s">
        <v>721</v>
      </c>
      <c r="C277" s="106" t="str">
        <f t="shared" si="93"/>
        <v>c</v>
      </c>
      <c r="D277" s="106" t="str">
        <f t="shared" si="94"/>
        <v>12_c</v>
      </c>
      <c r="E277" s="107">
        <v>6262</v>
      </c>
      <c r="F277" s="106"/>
      <c r="G277" s="106">
        <v>12</v>
      </c>
      <c r="H277" s="106" t="s">
        <v>721</v>
      </c>
      <c r="I277" s="106" t="str">
        <f t="shared" si="95"/>
        <v>c</v>
      </c>
      <c r="J277" s="106" t="str">
        <f t="shared" si="96"/>
        <v>12_c</v>
      </c>
      <c r="K277" s="107">
        <v>6466</v>
      </c>
      <c r="L277" s="5"/>
      <c r="M277" s="106">
        <v>12</v>
      </c>
      <c r="N277" s="106" t="s">
        <v>721</v>
      </c>
      <c r="O277" s="106" t="str">
        <f t="shared" si="97"/>
        <v>c</v>
      </c>
      <c r="P277" s="106" t="str">
        <f t="shared" si="98"/>
        <v>12_c</v>
      </c>
      <c r="Q277" s="107">
        <v>6628</v>
      </c>
      <c r="R277" s="107"/>
      <c r="S277" s="106">
        <v>12</v>
      </c>
      <c r="T277" s="106" t="s">
        <v>721</v>
      </c>
      <c r="U277" s="106" t="str">
        <f t="shared" si="99"/>
        <v>c</v>
      </c>
      <c r="V277" s="106" t="str">
        <f t="shared" si="100"/>
        <v>12_c</v>
      </c>
      <c r="W277" s="107">
        <v>6628</v>
      </c>
      <c r="X277" s="107"/>
      <c r="Y277" s="106">
        <v>12</v>
      </c>
      <c r="Z277" s="106" t="s">
        <v>721</v>
      </c>
      <c r="AA277" s="106" t="str">
        <f t="shared" si="101"/>
        <v>c</v>
      </c>
      <c r="AB277" s="106" t="str">
        <f t="shared" si="102"/>
        <v>12_c</v>
      </c>
      <c r="AC277" s="107">
        <v>6761</v>
      </c>
      <c r="AD277" s="49"/>
      <c r="AE277" s="106">
        <v>12</v>
      </c>
      <c r="AF277" s="106" t="s">
        <v>721</v>
      </c>
      <c r="AG277" s="172" t="str">
        <f t="shared" si="103"/>
        <v>c</v>
      </c>
      <c r="AH277" s="106" t="str">
        <f t="shared" si="104"/>
        <v>12_c</v>
      </c>
      <c r="AI277" s="107">
        <v>7234</v>
      </c>
      <c r="AJ277" s="49"/>
      <c r="AK277" s="106">
        <v>12</v>
      </c>
      <c r="AL277" s="106" t="s">
        <v>721</v>
      </c>
      <c r="AM277" s="172" t="str">
        <f t="shared" si="105"/>
        <v>c</v>
      </c>
      <c r="AN277" s="106" t="str">
        <f t="shared" si="106"/>
        <v>12_c</v>
      </c>
      <c r="AO277" s="107">
        <v>7523</v>
      </c>
      <c r="AP277" s="49"/>
      <c r="AQ277" s="106">
        <v>12</v>
      </c>
      <c r="AR277" s="106" t="s">
        <v>721</v>
      </c>
      <c r="AS277" s="172" t="str">
        <f t="shared" si="107"/>
        <v>c</v>
      </c>
      <c r="AT277" s="106" t="str">
        <f t="shared" si="108"/>
        <v>12_c</v>
      </c>
      <c r="AU277" s="107">
        <v>7824</v>
      </c>
      <c r="AV277" s="49"/>
      <c r="AW277" s="106">
        <v>12</v>
      </c>
      <c r="AX277" s="106">
        <v>8</v>
      </c>
      <c r="AY277" s="172">
        <f t="shared" si="86"/>
        <v>8</v>
      </c>
      <c r="AZ277" s="106" t="str">
        <f t="shared" si="87"/>
        <v>12_8</v>
      </c>
      <c r="BA277" s="107">
        <v>5905</v>
      </c>
      <c r="BB277" s="49"/>
      <c r="BC277" s="106">
        <v>12</v>
      </c>
      <c r="BD277" s="106">
        <v>8</v>
      </c>
      <c r="BE277" s="106">
        <f t="shared" si="90"/>
        <v>8</v>
      </c>
      <c r="BF277" s="106" t="str">
        <f t="shared" si="88"/>
        <v>12_8</v>
      </c>
      <c r="BG277" s="64">
        <f t="shared" si="92"/>
        <v>5905</v>
      </c>
      <c r="BH277" s="132">
        <f t="shared" si="89"/>
        <v>5905</v>
      </c>
      <c r="BI277" s="42">
        <f t="shared" si="91"/>
        <v>37.852564102564102</v>
      </c>
      <c r="BJ277" s="42"/>
      <c r="BK277" s="42"/>
      <c r="BL277" s="42"/>
      <c r="BM277" s="42"/>
      <c r="BN277" s="42"/>
      <c r="BO277" s="5"/>
      <c r="BP277" s="5"/>
      <c r="BQ277" s="5"/>
      <c r="BR277" s="5"/>
      <c r="BS277" s="5"/>
      <c r="BT277" s="5"/>
      <c r="BU277" s="6"/>
    </row>
    <row r="278" spans="1:73" x14ac:dyDescent="0.25">
      <c r="A278" s="106">
        <v>12</v>
      </c>
      <c r="B278" s="106" t="s">
        <v>722</v>
      </c>
      <c r="C278" s="106" t="str">
        <f t="shared" si="93"/>
        <v>d</v>
      </c>
      <c r="D278" s="106" t="str">
        <f t="shared" si="94"/>
        <v>12_d</v>
      </c>
      <c r="E278" s="107">
        <v>6602</v>
      </c>
      <c r="F278" s="106"/>
      <c r="G278" s="106">
        <v>12</v>
      </c>
      <c r="H278" s="106" t="s">
        <v>722</v>
      </c>
      <c r="I278" s="106" t="str">
        <f t="shared" si="95"/>
        <v>d</v>
      </c>
      <c r="J278" s="106" t="str">
        <f t="shared" si="96"/>
        <v>12_d</v>
      </c>
      <c r="K278" s="107">
        <v>6817</v>
      </c>
      <c r="L278" s="5"/>
      <c r="M278" s="106">
        <v>12</v>
      </c>
      <c r="N278" s="106" t="s">
        <v>722</v>
      </c>
      <c r="O278" s="106" t="str">
        <f t="shared" si="97"/>
        <v>d</v>
      </c>
      <c r="P278" s="106" t="str">
        <f t="shared" si="98"/>
        <v>12_d</v>
      </c>
      <c r="Q278" s="107">
        <v>6987</v>
      </c>
      <c r="R278" s="107"/>
      <c r="S278" s="106">
        <v>12</v>
      </c>
      <c r="T278" s="106" t="s">
        <v>722</v>
      </c>
      <c r="U278" s="106" t="str">
        <f t="shared" si="99"/>
        <v>d</v>
      </c>
      <c r="V278" s="106" t="str">
        <f t="shared" si="100"/>
        <v>12_d</v>
      </c>
      <c r="W278" s="107">
        <v>6987</v>
      </c>
      <c r="X278" s="107"/>
      <c r="Y278" s="106">
        <v>12</v>
      </c>
      <c r="Z278" s="106" t="s">
        <v>722</v>
      </c>
      <c r="AA278" s="106" t="str">
        <f t="shared" si="101"/>
        <v>d</v>
      </c>
      <c r="AB278" s="106" t="str">
        <f t="shared" si="102"/>
        <v>12_d</v>
      </c>
      <c r="AC278" s="107">
        <v>7127</v>
      </c>
      <c r="AD278" s="49"/>
      <c r="AE278" s="106">
        <v>12</v>
      </c>
      <c r="AF278" s="106" t="s">
        <v>722</v>
      </c>
      <c r="AG278" s="172" t="str">
        <f t="shared" si="103"/>
        <v>d</v>
      </c>
      <c r="AH278" s="106" t="str">
        <f t="shared" si="104"/>
        <v>12_d</v>
      </c>
      <c r="AI278" s="107">
        <v>7626</v>
      </c>
      <c r="AJ278" s="49"/>
      <c r="AK278" s="106">
        <v>12</v>
      </c>
      <c r="AL278" s="106" t="s">
        <v>722</v>
      </c>
      <c r="AM278" s="172" t="str">
        <f t="shared" si="105"/>
        <v>d</v>
      </c>
      <c r="AN278" s="106" t="str">
        <f t="shared" si="106"/>
        <v>12_d</v>
      </c>
      <c r="AO278" s="107">
        <v>7931</v>
      </c>
      <c r="AP278" s="49"/>
      <c r="AQ278" s="106">
        <v>12</v>
      </c>
      <c r="AR278" s="106" t="s">
        <v>722</v>
      </c>
      <c r="AS278" s="172" t="str">
        <f t="shared" si="107"/>
        <v>d</v>
      </c>
      <c r="AT278" s="106" t="str">
        <f t="shared" si="108"/>
        <v>12_d</v>
      </c>
      <c r="AU278" s="107">
        <v>8248</v>
      </c>
      <c r="AV278" s="49"/>
      <c r="AW278" s="106">
        <v>12</v>
      </c>
      <c r="AX278" s="106">
        <v>9</v>
      </c>
      <c r="AY278" s="172">
        <f t="shared" si="86"/>
        <v>9</v>
      </c>
      <c r="AZ278" s="106" t="str">
        <f t="shared" si="87"/>
        <v>12_9</v>
      </c>
      <c r="BA278" s="107">
        <v>6107</v>
      </c>
      <c r="BB278" s="49"/>
      <c r="BC278" s="106">
        <v>12</v>
      </c>
      <c r="BD278" s="106">
        <v>9</v>
      </c>
      <c r="BE278" s="106">
        <f t="shared" si="90"/>
        <v>9</v>
      </c>
      <c r="BF278" s="106" t="str">
        <f t="shared" si="88"/>
        <v>12_9</v>
      </c>
      <c r="BG278" s="64">
        <f t="shared" si="92"/>
        <v>6107</v>
      </c>
      <c r="BH278" s="132">
        <f t="shared" si="89"/>
        <v>6107</v>
      </c>
      <c r="BI278" s="42">
        <f t="shared" si="91"/>
        <v>39.147435897435898</v>
      </c>
      <c r="BJ278" s="42"/>
      <c r="BK278" s="42"/>
      <c r="BL278" s="42"/>
      <c r="BM278" s="42"/>
      <c r="BN278" s="42"/>
      <c r="BO278" s="5"/>
      <c r="BP278" s="5"/>
      <c r="BQ278" s="5"/>
      <c r="BR278" s="5"/>
      <c r="BS278" s="5"/>
      <c r="BT278" s="5"/>
      <c r="BU278" s="6"/>
    </row>
    <row r="279" spans="1:73" x14ac:dyDescent="0.25">
      <c r="A279" s="106">
        <v>12</v>
      </c>
      <c r="B279" s="106" t="s">
        <v>723</v>
      </c>
      <c r="C279" s="106" t="str">
        <f t="shared" si="93"/>
        <v>e</v>
      </c>
      <c r="D279" s="106" t="str">
        <f t="shared" si="94"/>
        <v>12_e</v>
      </c>
      <c r="E279" s="107">
        <v>6957</v>
      </c>
      <c r="F279" s="106"/>
      <c r="G279" s="106">
        <v>12</v>
      </c>
      <c r="H279" s="106" t="s">
        <v>723</v>
      </c>
      <c r="I279" s="106" t="str">
        <f t="shared" si="95"/>
        <v>e</v>
      </c>
      <c r="J279" s="106" t="str">
        <f t="shared" si="96"/>
        <v>12_e</v>
      </c>
      <c r="K279" s="107">
        <v>7183</v>
      </c>
      <c r="L279" s="5"/>
      <c r="M279" s="106">
        <v>12</v>
      </c>
      <c r="N279" s="106" t="s">
        <v>723</v>
      </c>
      <c r="O279" s="106" t="str">
        <f t="shared" si="97"/>
        <v>e</v>
      </c>
      <c r="P279" s="106" t="str">
        <f t="shared" si="98"/>
        <v>12_e</v>
      </c>
      <c r="Q279" s="107">
        <v>7363</v>
      </c>
      <c r="R279" s="107"/>
      <c r="S279" s="106">
        <v>12</v>
      </c>
      <c r="T279" s="106" t="s">
        <v>723</v>
      </c>
      <c r="U279" s="106" t="str">
        <f t="shared" si="99"/>
        <v>e</v>
      </c>
      <c r="V279" s="106" t="str">
        <f t="shared" si="100"/>
        <v>12_e</v>
      </c>
      <c r="W279" s="107">
        <v>7363</v>
      </c>
      <c r="X279" s="107"/>
      <c r="Y279" s="106">
        <v>12</v>
      </c>
      <c r="Z279" s="106" t="s">
        <v>723</v>
      </c>
      <c r="AA279" s="106" t="str">
        <f t="shared" si="101"/>
        <v>e</v>
      </c>
      <c r="AB279" s="106" t="str">
        <f t="shared" si="102"/>
        <v>12_e</v>
      </c>
      <c r="AC279" s="107">
        <v>7510</v>
      </c>
      <c r="AD279" s="49"/>
      <c r="AE279" s="106">
        <v>12</v>
      </c>
      <c r="AF279" s="106" t="s">
        <v>723</v>
      </c>
      <c r="AG279" s="172" t="str">
        <f t="shared" si="103"/>
        <v>e</v>
      </c>
      <c r="AH279" s="106" t="str">
        <f t="shared" si="104"/>
        <v>12_e</v>
      </c>
      <c r="AI279" s="107">
        <v>8036</v>
      </c>
      <c r="AJ279" s="49"/>
      <c r="AK279" s="106">
        <v>12</v>
      </c>
      <c r="AL279" s="106" t="s">
        <v>723</v>
      </c>
      <c r="AM279" s="172" t="str">
        <f t="shared" si="105"/>
        <v>e</v>
      </c>
      <c r="AN279" s="106" t="str">
        <f t="shared" si="106"/>
        <v>12_e</v>
      </c>
      <c r="AO279" s="107">
        <v>8357</v>
      </c>
      <c r="AP279" s="49"/>
      <c r="AQ279" s="106">
        <v>12</v>
      </c>
      <c r="AR279" s="106" t="s">
        <v>723</v>
      </c>
      <c r="AS279" s="172" t="str">
        <f t="shared" si="107"/>
        <v>e</v>
      </c>
      <c r="AT279" s="106" t="str">
        <f t="shared" si="108"/>
        <v>12_e</v>
      </c>
      <c r="AU279" s="107">
        <v>8691</v>
      </c>
      <c r="AV279" s="49"/>
      <c r="AW279" s="106">
        <v>12</v>
      </c>
      <c r="AX279" s="106">
        <v>10</v>
      </c>
      <c r="AY279" s="172">
        <f t="shared" si="86"/>
        <v>10</v>
      </c>
      <c r="AZ279" s="106" t="str">
        <f t="shared" si="87"/>
        <v>12_10</v>
      </c>
      <c r="BA279" s="107">
        <v>6322</v>
      </c>
      <c r="BB279" s="49"/>
      <c r="BC279" s="106">
        <v>12</v>
      </c>
      <c r="BD279" s="106">
        <v>10</v>
      </c>
      <c r="BE279" s="106">
        <f t="shared" si="90"/>
        <v>10</v>
      </c>
      <c r="BF279" s="106" t="str">
        <f t="shared" si="88"/>
        <v>12_10</v>
      </c>
      <c r="BG279" s="64">
        <f t="shared" si="92"/>
        <v>6322</v>
      </c>
      <c r="BH279" s="132">
        <f t="shared" si="89"/>
        <v>6322</v>
      </c>
      <c r="BI279" s="42">
        <f t="shared" si="91"/>
        <v>40.525641025641029</v>
      </c>
      <c r="BJ279" s="42"/>
      <c r="BK279" s="42"/>
      <c r="BL279" s="42"/>
      <c r="BM279" s="42"/>
      <c r="BN279" s="42"/>
      <c r="BO279" s="5"/>
      <c r="BP279" s="5"/>
      <c r="BQ279" s="5"/>
      <c r="BR279" s="5"/>
      <c r="BS279" s="5"/>
      <c r="BT279" s="5"/>
      <c r="BU279" s="6"/>
    </row>
    <row r="280" spans="1:73" x14ac:dyDescent="0.25">
      <c r="A280" s="106">
        <v>13</v>
      </c>
      <c r="B280" s="106" t="s">
        <v>715</v>
      </c>
      <c r="C280" s="106" t="str">
        <f t="shared" si="93"/>
        <v>Start</v>
      </c>
      <c r="D280" s="106" t="str">
        <f t="shared" si="94"/>
        <v>13_Start</v>
      </c>
      <c r="E280" s="107">
        <v>3928</v>
      </c>
      <c r="F280" s="106"/>
      <c r="G280" s="106">
        <v>13</v>
      </c>
      <c r="H280" s="106" t="s">
        <v>715</v>
      </c>
      <c r="I280" s="106" t="str">
        <f t="shared" si="95"/>
        <v>Start</v>
      </c>
      <c r="J280" s="106" t="str">
        <f t="shared" si="96"/>
        <v>13_Start</v>
      </c>
      <c r="K280" s="107">
        <v>4056</v>
      </c>
      <c r="L280" s="5"/>
      <c r="M280" s="106">
        <v>13</v>
      </c>
      <c r="N280" s="106" t="s">
        <v>715</v>
      </c>
      <c r="O280" s="106" t="str">
        <f t="shared" si="97"/>
        <v>Start</v>
      </c>
      <c r="P280" s="106" t="str">
        <f t="shared" si="98"/>
        <v>13_Start</v>
      </c>
      <c r="Q280" s="107">
        <v>4157</v>
      </c>
      <c r="R280" s="107"/>
      <c r="S280" s="106">
        <v>13</v>
      </c>
      <c r="T280" s="106" t="s">
        <v>715</v>
      </c>
      <c r="U280" s="106" t="str">
        <f t="shared" si="99"/>
        <v>Start</v>
      </c>
      <c r="V280" s="106" t="str">
        <f t="shared" si="100"/>
        <v>13_Start</v>
      </c>
      <c r="W280" s="107">
        <v>4157</v>
      </c>
      <c r="X280" s="107"/>
      <c r="Y280" s="106">
        <v>13</v>
      </c>
      <c r="Z280" s="106" t="s">
        <v>715</v>
      </c>
      <c r="AA280" s="106" t="str">
        <f t="shared" si="101"/>
        <v>Start</v>
      </c>
      <c r="AB280" s="106" t="str">
        <f t="shared" si="102"/>
        <v>13_Start</v>
      </c>
      <c r="AC280" s="107">
        <v>4240</v>
      </c>
      <c r="AD280" s="49"/>
      <c r="AE280" s="106">
        <v>13</v>
      </c>
      <c r="AF280" s="106" t="s">
        <v>715</v>
      </c>
      <c r="AG280" s="172" t="str">
        <f t="shared" si="103"/>
        <v>Start</v>
      </c>
      <c r="AH280" s="106" t="str">
        <f t="shared" si="104"/>
        <v>13_Start</v>
      </c>
      <c r="AI280" s="107">
        <v>4537</v>
      </c>
      <c r="AJ280" s="49"/>
      <c r="AK280" s="106">
        <v>13</v>
      </c>
      <c r="AL280" s="106" t="s">
        <v>715</v>
      </c>
      <c r="AM280" s="172" t="str">
        <f t="shared" si="105"/>
        <v>Start</v>
      </c>
      <c r="AN280" s="106" t="str">
        <f t="shared" si="106"/>
        <v>13_Start</v>
      </c>
      <c r="AO280" s="107">
        <v>4718</v>
      </c>
      <c r="AP280" s="49"/>
      <c r="AQ280" s="106">
        <v>13</v>
      </c>
      <c r="AR280" s="106" t="s">
        <v>715</v>
      </c>
      <c r="AS280" s="172" t="str">
        <f t="shared" si="107"/>
        <v>Start</v>
      </c>
      <c r="AT280" s="106" t="str">
        <f t="shared" si="108"/>
        <v>13_Start</v>
      </c>
      <c r="AU280" s="107">
        <v>4907</v>
      </c>
      <c r="AV280" s="49"/>
      <c r="AW280" s="106">
        <v>12</v>
      </c>
      <c r="AX280" s="106">
        <v>11</v>
      </c>
      <c r="AY280" s="172">
        <f t="shared" si="86"/>
        <v>11</v>
      </c>
      <c r="AZ280" s="106" t="str">
        <f t="shared" si="87"/>
        <v>12_11</v>
      </c>
      <c r="BA280" s="107">
        <v>6549</v>
      </c>
      <c r="BB280" s="49"/>
      <c r="BC280" s="106">
        <v>12</v>
      </c>
      <c r="BD280" s="106">
        <v>11</v>
      </c>
      <c r="BE280" s="106">
        <f t="shared" si="90"/>
        <v>11</v>
      </c>
      <c r="BF280" s="106" t="str">
        <f t="shared" si="88"/>
        <v>12_11</v>
      </c>
      <c r="BG280" s="64">
        <f t="shared" si="92"/>
        <v>6549</v>
      </c>
      <c r="BH280" s="132">
        <f t="shared" si="89"/>
        <v>6549</v>
      </c>
      <c r="BI280" s="42">
        <f t="shared" si="91"/>
        <v>41.980769230769234</v>
      </c>
      <c r="BJ280" s="42"/>
      <c r="BK280" s="42"/>
      <c r="BL280" s="42"/>
      <c r="BM280" s="42"/>
      <c r="BN280" s="42"/>
      <c r="BO280" s="5"/>
      <c r="BP280" s="5"/>
      <c r="BQ280" s="5"/>
      <c r="BR280" s="5"/>
      <c r="BS280" s="5"/>
      <c r="BT280" s="5"/>
      <c r="BU280" s="6"/>
    </row>
    <row r="281" spans="1:73" x14ac:dyDescent="0.25">
      <c r="A281" s="106">
        <v>13</v>
      </c>
      <c r="B281" s="106">
        <v>0</v>
      </c>
      <c r="C281" s="106">
        <f t="shared" si="93"/>
        <v>0</v>
      </c>
      <c r="D281" s="106" t="str">
        <f t="shared" si="94"/>
        <v>13_0</v>
      </c>
      <c r="E281" s="107">
        <v>3989</v>
      </c>
      <c r="F281" s="106"/>
      <c r="G281" s="106">
        <v>13</v>
      </c>
      <c r="H281" s="106">
        <v>0</v>
      </c>
      <c r="I281" s="106">
        <f t="shared" si="95"/>
        <v>0</v>
      </c>
      <c r="J281" s="106" t="str">
        <f t="shared" si="96"/>
        <v>13_0</v>
      </c>
      <c r="K281" s="107">
        <v>4119</v>
      </c>
      <c r="L281" s="5"/>
      <c r="M281" s="106">
        <v>13</v>
      </c>
      <c r="N281" s="106">
        <v>0</v>
      </c>
      <c r="O281" s="106">
        <f t="shared" si="97"/>
        <v>0</v>
      </c>
      <c r="P281" s="106" t="str">
        <f t="shared" si="98"/>
        <v>13_0</v>
      </c>
      <c r="Q281" s="107">
        <v>4222</v>
      </c>
      <c r="R281" s="107"/>
      <c r="S281" s="106">
        <v>13</v>
      </c>
      <c r="T281" s="106">
        <v>0</v>
      </c>
      <c r="U281" s="106">
        <f t="shared" si="99"/>
        <v>0</v>
      </c>
      <c r="V281" s="106" t="str">
        <f t="shared" si="100"/>
        <v>13_0</v>
      </c>
      <c r="W281" s="107">
        <v>4222</v>
      </c>
      <c r="X281" s="107"/>
      <c r="Y281" s="106">
        <v>13</v>
      </c>
      <c r="Z281" s="106">
        <v>0</v>
      </c>
      <c r="AA281" s="106">
        <f t="shared" si="101"/>
        <v>0</v>
      </c>
      <c r="AB281" s="106" t="str">
        <f t="shared" si="102"/>
        <v>13_0</v>
      </c>
      <c r="AC281" s="107">
        <v>4306</v>
      </c>
      <c r="AD281" s="49"/>
      <c r="AE281" s="106">
        <v>13</v>
      </c>
      <c r="AF281" s="106">
        <v>0</v>
      </c>
      <c r="AG281" s="172">
        <f t="shared" si="103"/>
        <v>0</v>
      </c>
      <c r="AH281" s="106" t="str">
        <f t="shared" si="104"/>
        <v>13_0</v>
      </c>
      <c r="AI281" s="107">
        <v>4607</v>
      </c>
      <c r="AJ281" s="49"/>
      <c r="AK281" s="106">
        <v>13</v>
      </c>
      <c r="AL281" s="106">
        <v>0</v>
      </c>
      <c r="AM281" s="172">
        <f t="shared" si="105"/>
        <v>0</v>
      </c>
      <c r="AN281" s="106" t="str">
        <f t="shared" si="106"/>
        <v>13_0</v>
      </c>
      <c r="AO281" s="107">
        <v>4791</v>
      </c>
      <c r="AP281" s="49"/>
      <c r="AQ281" s="106">
        <v>13</v>
      </c>
      <c r="AR281" s="106">
        <v>0</v>
      </c>
      <c r="AS281" s="172">
        <f t="shared" si="107"/>
        <v>0</v>
      </c>
      <c r="AT281" s="106" t="str">
        <f t="shared" si="108"/>
        <v>13_0</v>
      </c>
      <c r="AU281" s="107">
        <v>4983</v>
      </c>
      <c r="AV281" s="49"/>
      <c r="AW281" s="106">
        <v>12</v>
      </c>
      <c r="AX281" s="106">
        <v>12</v>
      </c>
      <c r="AY281" s="172">
        <f t="shared" si="86"/>
        <v>12</v>
      </c>
      <c r="AZ281" s="106" t="str">
        <f t="shared" si="87"/>
        <v>12_12</v>
      </c>
      <c r="BA281" s="107">
        <v>6780</v>
      </c>
      <c r="BB281" s="49"/>
      <c r="BC281" s="106">
        <v>12</v>
      </c>
      <c r="BD281" s="106">
        <v>12</v>
      </c>
      <c r="BE281" s="106">
        <f t="shared" si="90"/>
        <v>12</v>
      </c>
      <c r="BF281" s="106" t="str">
        <f t="shared" si="88"/>
        <v>12_12</v>
      </c>
      <c r="BG281" s="64">
        <f t="shared" si="92"/>
        <v>6780</v>
      </c>
      <c r="BH281" s="132">
        <f t="shared" si="89"/>
        <v>6780</v>
      </c>
      <c r="BI281" s="42">
        <f t="shared" si="91"/>
        <v>43.46153846153846</v>
      </c>
      <c r="BJ281" s="42"/>
      <c r="BK281" s="42"/>
      <c r="BL281" s="42"/>
      <c r="BM281" s="42"/>
      <c r="BN281" s="42"/>
      <c r="BO281" s="5"/>
      <c r="BP281" s="5"/>
      <c r="BQ281" s="5"/>
      <c r="BR281" s="5"/>
      <c r="BS281" s="5"/>
      <c r="BT281" s="5"/>
      <c r="BU281" s="6"/>
    </row>
    <row r="282" spans="1:73" x14ac:dyDescent="0.25">
      <c r="A282" s="106">
        <v>13</v>
      </c>
      <c r="B282" s="106">
        <v>1</v>
      </c>
      <c r="C282" s="106">
        <f t="shared" si="93"/>
        <v>1</v>
      </c>
      <c r="D282" s="106" t="str">
        <f t="shared" si="94"/>
        <v>13_1</v>
      </c>
      <c r="E282" s="107">
        <v>4118</v>
      </c>
      <c r="F282" s="106"/>
      <c r="G282" s="106">
        <v>13</v>
      </c>
      <c r="H282" s="106">
        <v>1</v>
      </c>
      <c r="I282" s="106">
        <f t="shared" si="95"/>
        <v>1</v>
      </c>
      <c r="J282" s="106" t="str">
        <f t="shared" si="96"/>
        <v>13_1</v>
      </c>
      <c r="K282" s="107">
        <v>4252</v>
      </c>
      <c r="L282" s="5"/>
      <c r="M282" s="106">
        <v>13</v>
      </c>
      <c r="N282" s="106">
        <v>1</v>
      </c>
      <c r="O282" s="106">
        <f t="shared" si="97"/>
        <v>1</v>
      </c>
      <c r="P282" s="106" t="str">
        <f t="shared" si="98"/>
        <v>13_1</v>
      </c>
      <c r="Q282" s="107">
        <v>4358</v>
      </c>
      <c r="R282" s="107"/>
      <c r="S282" s="106">
        <v>13</v>
      </c>
      <c r="T282" s="106">
        <v>1</v>
      </c>
      <c r="U282" s="106">
        <f t="shared" si="99"/>
        <v>1</v>
      </c>
      <c r="V282" s="106" t="str">
        <f t="shared" si="100"/>
        <v>13_1</v>
      </c>
      <c r="W282" s="107">
        <v>4358</v>
      </c>
      <c r="X282" s="107"/>
      <c r="Y282" s="106">
        <v>13</v>
      </c>
      <c r="Z282" s="106">
        <v>1</v>
      </c>
      <c r="AA282" s="106">
        <f t="shared" si="101"/>
        <v>1</v>
      </c>
      <c r="AB282" s="106" t="str">
        <f t="shared" si="102"/>
        <v>13_1</v>
      </c>
      <c r="AC282" s="107">
        <v>4445</v>
      </c>
      <c r="AD282" s="49"/>
      <c r="AE282" s="106">
        <v>13</v>
      </c>
      <c r="AF282" s="106">
        <v>1</v>
      </c>
      <c r="AG282" s="172">
        <f t="shared" si="103"/>
        <v>1</v>
      </c>
      <c r="AH282" s="106" t="str">
        <f t="shared" si="104"/>
        <v>13_1</v>
      </c>
      <c r="AI282" s="107">
        <v>4756</v>
      </c>
      <c r="AJ282" s="49"/>
      <c r="AK282" s="106">
        <v>13</v>
      </c>
      <c r="AL282" s="106">
        <v>1</v>
      </c>
      <c r="AM282" s="172">
        <f t="shared" si="105"/>
        <v>1</v>
      </c>
      <c r="AN282" s="106" t="str">
        <f t="shared" si="106"/>
        <v>13_1</v>
      </c>
      <c r="AO282" s="107">
        <v>4946</v>
      </c>
      <c r="AP282" s="49"/>
      <c r="AQ282" s="106">
        <v>13</v>
      </c>
      <c r="AR282" s="106">
        <v>1</v>
      </c>
      <c r="AS282" s="172">
        <f t="shared" si="107"/>
        <v>1</v>
      </c>
      <c r="AT282" s="106" t="str">
        <f t="shared" si="108"/>
        <v>13_1</v>
      </c>
      <c r="AU282" s="107">
        <v>5144</v>
      </c>
      <c r="AV282" s="49"/>
      <c r="AW282" s="106">
        <v>12</v>
      </c>
      <c r="AX282" s="106">
        <v>13</v>
      </c>
      <c r="AY282" s="172">
        <f t="shared" ref="AY282:AY345" si="109">AX282</f>
        <v>13</v>
      </c>
      <c r="AZ282" s="106" t="str">
        <f t="shared" ref="AZ282:AZ345" si="110">AW282&amp;"_"&amp;AX282</f>
        <v>12_13</v>
      </c>
      <c r="BA282" s="107">
        <v>7020</v>
      </c>
      <c r="BB282" s="49"/>
      <c r="BC282" s="106">
        <v>12</v>
      </c>
      <c r="BD282" s="106">
        <v>13</v>
      </c>
      <c r="BE282" s="106">
        <f t="shared" si="90"/>
        <v>13</v>
      </c>
      <c r="BF282" s="106" t="str">
        <f t="shared" ref="BF282:BF345" si="111">BC282&amp;"_"&amp;BD282</f>
        <v>12_13</v>
      </c>
      <c r="BG282" s="64">
        <f t="shared" si="92"/>
        <v>7020</v>
      </c>
      <c r="BH282" s="132">
        <f t="shared" ref="BH282:BH345" si="112">IFERROR($D$6*BG282,"")</f>
        <v>7020</v>
      </c>
      <c r="BI282" s="42">
        <f t="shared" si="91"/>
        <v>45</v>
      </c>
      <c r="BJ282" s="42"/>
      <c r="BK282" s="42"/>
      <c r="BL282" s="42"/>
      <c r="BM282" s="42"/>
      <c r="BN282" s="42"/>
      <c r="BO282" s="5"/>
      <c r="BP282" s="5"/>
      <c r="BQ282" s="5"/>
      <c r="BR282" s="5"/>
      <c r="BS282" s="5"/>
      <c r="BT282" s="5"/>
      <c r="BU282" s="6"/>
    </row>
    <row r="283" spans="1:73" x14ac:dyDescent="0.25">
      <c r="A283" s="106">
        <v>13</v>
      </c>
      <c r="B283" s="106">
        <v>2</v>
      </c>
      <c r="C283" s="106">
        <f t="shared" si="93"/>
        <v>2</v>
      </c>
      <c r="D283" s="106" t="str">
        <f t="shared" si="94"/>
        <v>13_2</v>
      </c>
      <c r="E283" s="107">
        <v>4261</v>
      </c>
      <c r="F283" s="106"/>
      <c r="G283" s="106">
        <v>13</v>
      </c>
      <c r="H283" s="106">
        <v>2</v>
      </c>
      <c r="I283" s="106">
        <f t="shared" si="95"/>
        <v>2</v>
      </c>
      <c r="J283" s="106" t="str">
        <f t="shared" si="96"/>
        <v>13_2</v>
      </c>
      <c r="K283" s="107">
        <v>4399</v>
      </c>
      <c r="L283" s="5"/>
      <c r="M283" s="106">
        <v>13</v>
      </c>
      <c r="N283" s="106">
        <v>2</v>
      </c>
      <c r="O283" s="106">
        <f t="shared" si="97"/>
        <v>2</v>
      </c>
      <c r="P283" s="106" t="str">
        <f t="shared" si="98"/>
        <v>13_2</v>
      </c>
      <c r="Q283" s="107">
        <v>4509</v>
      </c>
      <c r="R283" s="107"/>
      <c r="S283" s="106">
        <v>13</v>
      </c>
      <c r="T283" s="106">
        <v>2</v>
      </c>
      <c r="U283" s="106">
        <f t="shared" si="99"/>
        <v>2</v>
      </c>
      <c r="V283" s="106" t="str">
        <f t="shared" si="100"/>
        <v>13_2</v>
      </c>
      <c r="W283" s="107">
        <v>4509</v>
      </c>
      <c r="X283" s="107"/>
      <c r="Y283" s="106">
        <v>13</v>
      </c>
      <c r="Z283" s="106">
        <v>2</v>
      </c>
      <c r="AA283" s="106">
        <f t="shared" si="101"/>
        <v>2</v>
      </c>
      <c r="AB283" s="106" t="str">
        <f t="shared" si="102"/>
        <v>13_2</v>
      </c>
      <c r="AC283" s="107">
        <v>4599</v>
      </c>
      <c r="AD283" s="49"/>
      <c r="AE283" s="106">
        <v>13</v>
      </c>
      <c r="AF283" s="106">
        <v>2</v>
      </c>
      <c r="AG283" s="172">
        <f t="shared" si="103"/>
        <v>2</v>
      </c>
      <c r="AH283" s="106" t="str">
        <f t="shared" si="104"/>
        <v>13_2</v>
      </c>
      <c r="AI283" s="107">
        <v>4921</v>
      </c>
      <c r="AJ283" s="49"/>
      <c r="AK283" s="106">
        <v>13</v>
      </c>
      <c r="AL283" s="106">
        <v>2</v>
      </c>
      <c r="AM283" s="172">
        <f t="shared" si="105"/>
        <v>2</v>
      </c>
      <c r="AN283" s="106" t="str">
        <f t="shared" si="106"/>
        <v>13_2</v>
      </c>
      <c r="AO283" s="107">
        <v>5118</v>
      </c>
      <c r="AP283" s="49"/>
      <c r="AQ283" s="106">
        <v>13</v>
      </c>
      <c r="AR283" s="106">
        <v>2</v>
      </c>
      <c r="AS283" s="172">
        <f t="shared" si="107"/>
        <v>2</v>
      </c>
      <c r="AT283" s="106" t="str">
        <f t="shared" si="108"/>
        <v>13_2</v>
      </c>
      <c r="AU283" s="107">
        <v>5323</v>
      </c>
      <c r="AV283" s="49"/>
      <c r="AW283" s="106">
        <v>12</v>
      </c>
      <c r="AX283" s="106" t="s">
        <v>717</v>
      </c>
      <c r="AY283" s="172" t="str">
        <f t="shared" si="109"/>
        <v>u1</v>
      </c>
      <c r="AZ283" s="106" t="str">
        <f t="shared" si="110"/>
        <v>12_u1</v>
      </c>
      <c r="BA283" s="107">
        <v>7277</v>
      </c>
      <c r="BB283" s="49"/>
      <c r="BC283" s="106">
        <v>12</v>
      </c>
      <c r="BD283" s="106" t="s">
        <v>717</v>
      </c>
      <c r="BE283" s="106" t="str">
        <f t="shared" ref="BE283:BE346" si="113">BD283</f>
        <v>u1</v>
      </c>
      <c r="BF283" s="106" t="str">
        <f t="shared" si="111"/>
        <v>12_u1</v>
      </c>
      <c r="BG283" s="64">
        <f t="shared" si="92"/>
        <v>7277</v>
      </c>
      <c r="BH283" s="132">
        <f t="shared" si="112"/>
        <v>7277</v>
      </c>
      <c r="BI283" s="42">
        <f t="shared" si="91"/>
        <v>46.647435897435898</v>
      </c>
      <c r="BJ283" s="42"/>
      <c r="BK283" s="42"/>
      <c r="BL283" s="42"/>
      <c r="BM283" s="42"/>
      <c r="BN283" s="42"/>
      <c r="BO283" s="5"/>
      <c r="BP283" s="5"/>
      <c r="BQ283" s="5"/>
      <c r="BR283" s="5"/>
      <c r="BS283" s="5"/>
      <c r="BT283" s="5"/>
      <c r="BU283" s="6"/>
    </row>
    <row r="284" spans="1:73" x14ac:dyDescent="0.25">
      <c r="A284" s="106">
        <v>13</v>
      </c>
      <c r="B284" s="106">
        <v>3</v>
      </c>
      <c r="C284" s="106">
        <f t="shared" si="93"/>
        <v>3</v>
      </c>
      <c r="D284" s="106" t="str">
        <f t="shared" si="94"/>
        <v>13_3</v>
      </c>
      <c r="E284" s="107">
        <v>4413</v>
      </c>
      <c r="F284" s="106"/>
      <c r="G284" s="106">
        <v>13</v>
      </c>
      <c r="H284" s="106">
        <v>3</v>
      </c>
      <c r="I284" s="106">
        <f t="shared" si="95"/>
        <v>3</v>
      </c>
      <c r="J284" s="106" t="str">
        <f t="shared" si="96"/>
        <v>13_3</v>
      </c>
      <c r="K284" s="107">
        <v>4556</v>
      </c>
      <c r="L284" s="5"/>
      <c r="M284" s="106">
        <v>13</v>
      </c>
      <c r="N284" s="106">
        <v>3</v>
      </c>
      <c r="O284" s="106">
        <f t="shared" si="97"/>
        <v>3</v>
      </c>
      <c r="P284" s="106" t="str">
        <f t="shared" si="98"/>
        <v>13_3</v>
      </c>
      <c r="Q284" s="107">
        <v>4670</v>
      </c>
      <c r="R284" s="107"/>
      <c r="S284" s="106">
        <v>13</v>
      </c>
      <c r="T284" s="106">
        <v>3</v>
      </c>
      <c r="U284" s="106">
        <f t="shared" si="99"/>
        <v>3</v>
      </c>
      <c r="V284" s="106" t="str">
        <f t="shared" si="100"/>
        <v>13_3</v>
      </c>
      <c r="W284" s="107">
        <v>4670</v>
      </c>
      <c r="X284" s="107"/>
      <c r="Y284" s="106">
        <v>13</v>
      </c>
      <c r="Z284" s="106">
        <v>3</v>
      </c>
      <c r="AA284" s="106">
        <f t="shared" si="101"/>
        <v>3</v>
      </c>
      <c r="AB284" s="106" t="str">
        <f t="shared" si="102"/>
        <v>13_3</v>
      </c>
      <c r="AC284" s="107">
        <v>4763</v>
      </c>
      <c r="AD284" s="49"/>
      <c r="AE284" s="106">
        <v>13</v>
      </c>
      <c r="AF284" s="106">
        <v>3</v>
      </c>
      <c r="AG284" s="172">
        <f t="shared" si="103"/>
        <v>3</v>
      </c>
      <c r="AH284" s="106" t="str">
        <f t="shared" si="104"/>
        <v>13_3</v>
      </c>
      <c r="AI284" s="107">
        <v>5096</v>
      </c>
      <c r="AJ284" s="49"/>
      <c r="AK284" s="106">
        <v>13</v>
      </c>
      <c r="AL284" s="106">
        <v>3</v>
      </c>
      <c r="AM284" s="172">
        <f t="shared" si="105"/>
        <v>3</v>
      </c>
      <c r="AN284" s="106" t="str">
        <f t="shared" si="106"/>
        <v>13_3</v>
      </c>
      <c r="AO284" s="107">
        <v>5300</v>
      </c>
      <c r="AP284" s="49"/>
      <c r="AQ284" s="106">
        <v>13</v>
      </c>
      <c r="AR284" s="106">
        <v>3</v>
      </c>
      <c r="AS284" s="172">
        <f t="shared" si="107"/>
        <v>3</v>
      </c>
      <c r="AT284" s="106" t="str">
        <f t="shared" si="108"/>
        <v>13_3</v>
      </c>
      <c r="AU284" s="107">
        <v>5512</v>
      </c>
      <c r="AV284" s="49"/>
      <c r="AW284" s="106">
        <v>12</v>
      </c>
      <c r="AX284" s="106" t="s">
        <v>718</v>
      </c>
      <c r="AY284" s="172" t="str">
        <f t="shared" si="109"/>
        <v>u2</v>
      </c>
      <c r="AZ284" s="106" t="str">
        <f t="shared" si="110"/>
        <v>12_u2</v>
      </c>
      <c r="BA284" s="107">
        <v>7544</v>
      </c>
      <c r="BB284" s="49"/>
      <c r="BC284" s="106">
        <v>12</v>
      </c>
      <c r="BD284" s="106" t="s">
        <v>718</v>
      </c>
      <c r="BE284" s="106" t="str">
        <f t="shared" si="113"/>
        <v>u2</v>
      </c>
      <c r="BF284" s="106" t="str">
        <f t="shared" si="111"/>
        <v>12_u2</v>
      </c>
      <c r="BG284" s="64">
        <f t="shared" si="92"/>
        <v>7544</v>
      </c>
      <c r="BH284" s="132">
        <f t="shared" si="112"/>
        <v>7544</v>
      </c>
      <c r="BI284" s="42">
        <f t="shared" ref="BI284:BI347" si="114">IFERROR(BH284/$D$9,"")</f>
        <v>48.358974358974358</v>
      </c>
      <c r="BJ284" s="42"/>
      <c r="BK284" s="42"/>
      <c r="BL284" s="42"/>
      <c r="BM284" s="42"/>
      <c r="BN284" s="42"/>
      <c r="BO284" s="5"/>
      <c r="BP284" s="5"/>
      <c r="BQ284" s="5"/>
      <c r="BR284" s="5"/>
      <c r="BS284" s="5"/>
      <c r="BT284" s="5"/>
      <c r="BU284" s="6"/>
    </row>
    <row r="285" spans="1:73" x14ac:dyDescent="0.25">
      <c r="A285" s="106">
        <v>13</v>
      </c>
      <c r="B285" s="106">
        <v>4</v>
      </c>
      <c r="C285" s="106">
        <f t="shared" si="93"/>
        <v>4</v>
      </c>
      <c r="D285" s="106" t="str">
        <f t="shared" si="94"/>
        <v>13_4</v>
      </c>
      <c r="E285" s="107">
        <v>4564</v>
      </c>
      <c r="F285" s="106"/>
      <c r="G285" s="106">
        <v>13</v>
      </c>
      <c r="H285" s="106">
        <v>4</v>
      </c>
      <c r="I285" s="106">
        <f t="shared" si="95"/>
        <v>4</v>
      </c>
      <c r="J285" s="106" t="str">
        <f t="shared" si="96"/>
        <v>13_4</v>
      </c>
      <c r="K285" s="107">
        <v>4712</v>
      </c>
      <c r="L285" s="5"/>
      <c r="M285" s="106">
        <v>13</v>
      </c>
      <c r="N285" s="106">
        <v>4</v>
      </c>
      <c r="O285" s="106">
        <f t="shared" si="97"/>
        <v>4</v>
      </c>
      <c r="P285" s="106" t="str">
        <f t="shared" si="98"/>
        <v>13_4</v>
      </c>
      <c r="Q285" s="107">
        <v>4830</v>
      </c>
      <c r="R285" s="107"/>
      <c r="S285" s="106">
        <v>13</v>
      </c>
      <c r="T285" s="106">
        <v>4</v>
      </c>
      <c r="U285" s="106">
        <f t="shared" si="99"/>
        <v>4</v>
      </c>
      <c r="V285" s="106" t="str">
        <f t="shared" si="100"/>
        <v>13_4</v>
      </c>
      <c r="W285" s="107">
        <v>4830</v>
      </c>
      <c r="X285" s="107"/>
      <c r="Y285" s="106">
        <v>13</v>
      </c>
      <c r="Z285" s="106">
        <v>4</v>
      </c>
      <c r="AA285" s="106">
        <f t="shared" si="101"/>
        <v>4</v>
      </c>
      <c r="AB285" s="106" t="str">
        <f t="shared" si="102"/>
        <v>13_4</v>
      </c>
      <c r="AC285" s="107">
        <v>4927</v>
      </c>
      <c r="AD285" s="49"/>
      <c r="AE285" s="106">
        <v>13</v>
      </c>
      <c r="AF285" s="106">
        <v>4</v>
      </c>
      <c r="AG285" s="172">
        <f t="shared" si="103"/>
        <v>4</v>
      </c>
      <c r="AH285" s="106" t="str">
        <f t="shared" si="104"/>
        <v>13_4</v>
      </c>
      <c r="AI285" s="107">
        <v>5272</v>
      </c>
      <c r="AJ285" s="49"/>
      <c r="AK285" s="106">
        <v>13</v>
      </c>
      <c r="AL285" s="106">
        <v>4</v>
      </c>
      <c r="AM285" s="172">
        <f t="shared" si="105"/>
        <v>4</v>
      </c>
      <c r="AN285" s="106" t="str">
        <f t="shared" si="106"/>
        <v>13_4</v>
      </c>
      <c r="AO285" s="107">
        <v>5483</v>
      </c>
      <c r="AP285" s="49"/>
      <c r="AQ285" s="106">
        <v>13</v>
      </c>
      <c r="AR285" s="106">
        <v>4</v>
      </c>
      <c r="AS285" s="172">
        <f t="shared" si="107"/>
        <v>4</v>
      </c>
      <c r="AT285" s="106" t="str">
        <f t="shared" si="108"/>
        <v>13_4</v>
      </c>
      <c r="AU285" s="107">
        <v>5702</v>
      </c>
      <c r="AV285" s="49"/>
      <c r="AW285" s="106">
        <v>12</v>
      </c>
      <c r="AX285" s="106" t="s">
        <v>719</v>
      </c>
      <c r="AY285" s="172" t="str">
        <f t="shared" si="109"/>
        <v>a</v>
      </c>
      <c r="AZ285" s="106" t="str">
        <f t="shared" si="110"/>
        <v>12_a</v>
      </c>
      <c r="BA285" s="107">
        <v>7277</v>
      </c>
      <c r="BB285" s="49"/>
      <c r="BC285" s="106">
        <v>12</v>
      </c>
      <c r="BD285" s="106" t="s">
        <v>719</v>
      </c>
      <c r="BE285" s="106" t="str">
        <f t="shared" si="113"/>
        <v>a</v>
      </c>
      <c r="BF285" s="106" t="str">
        <f t="shared" si="111"/>
        <v>12_a</v>
      </c>
      <c r="BG285" s="64">
        <f t="shared" si="92"/>
        <v>7277</v>
      </c>
      <c r="BH285" s="132">
        <f t="shared" si="112"/>
        <v>7277</v>
      </c>
      <c r="BI285" s="42">
        <f t="shared" si="114"/>
        <v>46.647435897435898</v>
      </c>
      <c r="BJ285" s="42"/>
      <c r="BK285" s="42"/>
      <c r="BL285" s="42"/>
      <c r="BM285" s="42"/>
      <c r="BN285" s="42"/>
      <c r="BO285" s="5"/>
      <c r="BP285" s="5"/>
      <c r="BQ285" s="5"/>
      <c r="BR285" s="5"/>
      <c r="BS285" s="5"/>
      <c r="BT285" s="5"/>
      <c r="BU285" s="6"/>
    </row>
    <row r="286" spans="1:73" x14ac:dyDescent="0.25">
      <c r="A286" s="106">
        <v>13</v>
      </c>
      <c r="B286" s="106">
        <v>5</v>
      </c>
      <c r="C286" s="106">
        <f t="shared" si="93"/>
        <v>5</v>
      </c>
      <c r="D286" s="106" t="str">
        <f t="shared" si="94"/>
        <v>13_5</v>
      </c>
      <c r="E286" s="107">
        <v>4727</v>
      </c>
      <c r="F286" s="106"/>
      <c r="G286" s="106">
        <v>13</v>
      </c>
      <c r="H286" s="106">
        <v>5</v>
      </c>
      <c r="I286" s="106">
        <f t="shared" si="95"/>
        <v>5</v>
      </c>
      <c r="J286" s="106" t="str">
        <f t="shared" si="96"/>
        <v>13_5</v>
      </c>
      <c r="K286" s="107">
        <v>4881</v>
      </c>
      <c r="L286" s="5"/>
      <c r="M286" s="106">
        <v>13</v>
      </c>
      <c r="N286" s="106">
        <v>5</v>
      </c>
      <c r="O286" s="106">
        <f t="shared" si="97"/>
        <v>5</v>
      </c>
      <c r="P286" s="106" t="str">
        <f t="shared" si="98"/>
        <v>13_5</v>
      </c>
      <c r="Q286" s="107">
        <v>5003</v>
      </c>
      <c r="R286" s="107"/>
      <c r="S286" s="106">
        <v>13</v>
      </c>
      <c r="T286" s="106">
        <v>5</v>
      </c>
      <c r="U286" s="106">
        <f t="shared" si="99"/>
        <v>5</v>
      </c>
      <c r="V286" s="106" t="str">
        <f t="shared" si="100"/>
        <v>13_5</v>
      </c>
      <c r="W286" s="107">
        <v>5003</v>
      </c>
      <c r="X286" s="107"/>
      <c r="Y286" s="106">
        <v>13</v>
      </c>
      <c r="Z286" s="106">
        <v>5</v>
      </c>
      <c r="AA286" s="106">
        <f t="shared" si="101"/>
        <v>5</v>
      </c>
      <c r="AB286" s="106" t="str">
        <f t="shared" si="102"/>
        <v>13_5</v>
      </c>
      <c r="AC286" s="107">
        <v>5103</v>
      </c>
      <c r="AD286" s="49"/>
      <c r="AE286" s="106">
        <v>13</v>
      </c>
      <c r="AF286" s="106">
        <v>5</v>
      </c>
      <c r="AG286" s="172">
        <f t="shared" si="103"/>
        <v>5</v>
      </c>
      <c r="AH286" s="106" t="str">
        <f t="shared" si="104"/>
        <v>13_5</v>
      </c>
      <c r="AI286" s="107">
        <v>5460</v>
      </c>
      <c r="AJ286" s="49"/>
      <c r="AK286" s="106">
        <v>13</v>
      </c>
      <c r="AL286" s="106">
        <v>5</v>
      </c>
      <c r="AM286" s="172">
        <f t="shared" si="105"/>
        <v>5</v>
      </c>
      <c r="AN286" s="106" t="str">
        <f t="shared" si="106"/>
        <v>13_5</v>
      </c>
      <c r="AO286" s="107">
        <v>5678</v>
      </c>
      <c r="AP286" s="49"/>
      <c r="AQ286" s="106">
        <v>13</v>
      </c>
      <c r="AR286" s="106">
        <v>5</v>
      </c>
      <c r="AS286" s="172">
        <f t="shared" si="107"/>
        <v>5</v>
      </c>
      <c r="AT286" s="106" t="str">
        <f t="shared" si="108"/>
        <v>13_5</v>
      </c>
      <c r="AU286" s="107">
        <v>5905</v>
      </c>
      <c r="AV286" s="49"/>
      <c r="AW286" s="106">
        <v>12</v>
      </c>
      <c r="AX286" s="106" t="s">
        <v>720</v>
      </c>
      <c r="AY286" s="172" t="str">
        <f t="shared" si="109"/>
        <v>b</v>
      </c>
      <c r="AZ286" s="106" t="str">
        <f t="shared" si="110"/>
        <v>12_b</v>
      </c>
      <c r="BA286" s="107">
        <v>7544</v>
      </c>
      <c r="BB286" s="49"/>
      <c r="BC286" s="106">
        <v>12</v>
      </c>
      <c r="BD286" s="106" t="s">
        <v>720</v>
      </c>
      <c r="BE286" s="106" t="str">
        <f t="shared" si="113"/>
        <v>b</v>
      </c>
      <c r="BF286" s="106" t="str">
        <f t="shared" si="111"/>
        <v>12_b</v>
      </c>
      <c r="BG286" s="64">
        <f t="shared" si="92"/>
        <v>7544</v>
      </c>
      <c r="BH286" s="132">
        <f t="shared" si="112"/>
        <v>7544</v>
      </c>
      <c r="BI286" s="42">
        <f t="shared" si="114"/>
        <v>48.358974358974358</v>
      </c>
      <c r="BJ286" s="42"/>
      <c r="BK286" s="42"/>
      <c r="BL286" s="42"/>
      <c r="BM286" s="42"/>
      <c r="BN286" s="42"/>
      <c r="BO286" s="5"/>
      <c r="BP286" s="5"/>
      <c r="BQ286" s="5"/>
      <c r="BR286" s="5"/>
      <c r="BS286" s="5"/>
      <c r="BT286" s="5"/>
      <c r="BU286" s="6"/>
    </row>
    <row r="287" spans="1:73" x14ac:dyDescent="0.25">
      <c r="A287" s="106">
        <v>13</v>
      </c>
      <c r="B287" s="106">
        <v>6</v>
      </c>
      <c r="C287" s="106">
        <f t="shared" si="93"/>
        <v>6</v>
      </c>
      <c r="D287" s="106" t="str">
        <f t="shared" si="94"/>
        <v>13_6</v>
      </c>
      <c r="E287" s="107">
        <v>4889</v>
      </c>
      <c r="F287" s="106"/>
      <c r="G287" s="106">
        <v>13</v>
      </c>
      <c r="H287" s="106">
        <v>6</v>
      </c>
      <c r="I287" s="106">
        <f t="shared" si="95"/>
        <v>6</v>
      </c>
      <c r="J287" s="106" t="str">
        <f t="shared" si="96"/>
        <v>13_6</v>
      </c>
      <c r="K287" s="107">
        <v>5048</v>
      </c>
      <c r="L287" s="5"/>
      <c r="M287" s="106">
        <v>13</v>
      </c>
      <c r="N287" s="106">
        <v>6</v>
      </c>
      <c r="O287" s="106">
        <f t="shared" si="97"/>
        <v>6</v>
      </c>
      <c r="P287" s="106" t="str">
        <f t="shared" si="98"/>
        <v>13_6</v>
      </c>
      <c r="Q287" s="107">
        <v>5174</v>
      </c>
      <c r="R287" s="107"/>
      <c r="S287" s="106">
        <v>13</v>
      </c>
      <c r="T287" s="106">
        <v>6</v>
      </c>
      <c r="U287" s="106">
        <f t="shared" si="99"/>
        <v>6</v>
      </c>
      <c r="V287" s="106" t="str">
        <f t="shared" si="100"/>
        <v>13_6</v>
      </c>
      <c r="W287" s="107">
        <v>5174</v>
      </c>
      <c r="X287" s="107"/>
      <c r="Y287" s="106">
        <v>13</v>
      </c>
      <c r="Z287" s="106">
        <v>6</v>
      </c>
      <c r="AA287" s="106">
        <f t="shared" si="101"/>
        <v>6</v>
      </c>
      <c r="AB287" s="106" t="str">
        <f t="shared" si="102"/>
        <v>13_6</v>
      </c>
      <c r="AC287" s="107">
        <v>5277</v>
      </c>
      <c r="AD287" s="49"/>
      <c r="AE287" s="106">
        <v>13</v>
      </c>
      <c r="AF287" s="106">
        <v>6</v>
      </c>
      <c r="AG287" s="172">
        <f t="shared" si="103"/>
        <v>6</v>
      </c>
      <c r="AH287" s="106" t="str">
        <f t="shared" si="104"/>
        <v>13_6</v>
      </c>
      <c r="AI287" s="107">
        <v>5646</v>
      </c>
      <c r="AJ287" s="49"/>
      <c r="AK287" s="106">
        <v>13</v>
      </c>
      <c r="AL287" s="106">
        <v>6</v>
      </c>
      <c r="AM287" s="172">
        <f t="shared" si="105"/>
        <v>6</v>
      </c>
      <c r="AN287" s="106" t="str">
        <f t="shared" si="106"/>
        <v>13_6</v>
      </c>
      <c r="AO287" s="107">
        <v>5872</v>
      </c>
      <c r="AP287" s="49"/>
      <c r="AQ287" s="106">
        <v>13</v>
      </c>
      <c r="AR287" s="106">
        <v>6</v>
      </c>
      <c r="AS287" s="172">
        <f t="shared" si="107"/>
        <v>6</v>
      </c>
      <c r="AT287" s="106" t="str">
        <f t="shared" si="108"/>
        <v>13_6</v>
      </c>
      <c r="AU287" s="107">
        <v>6107</v>
      </c>
      <c r="AV287" s="49"/>
      <c r="AW287" s="106">
        <v>12</v>
      </c>
      <c r="AX287" s="106" t="s">
        <v>721</v>
      </c>
      <c r="AY287" s="172" t="str">
        <f t="shared" si="109"/>
        <v>c</v>
      </c>
      <c r="AZ287" s="106" t="str">
        <f t="shared" si="110"/>
        <v>12_c</v>
      </c>
      <c r="BA287" s="107">
        <v>7824</v>
      </c>
      <c r="BB287" s="49"/>
      <c r="BC287" s="106">
        <v>12</v>
      </c>
      <c r="BD287" s="106" t="s">
        <v>721</v>
      </c>
      <c r="BE287" s="106" t="str">
        <f t="shared" si="113"/>
        <v>c</v>
      </c>
      <c r="BF287" s="106" t="str">
        <f t="shared" si="111"/>
        <v>12_c</v>
      </c>
      <c r="BG287" s="64">
        <f t="shared" si="92"/>
        <v>7824</v>
      </c>
      <c r="BH287" s="132">
        <f t="shared" si="112"/>
        <v>7824</v>
      </c>
      <c r="BI287" s="42">
        <f t="shared" si="114"/>
        <v>50.153846153846153</v>
      </c>
      <c r="BJ287" s="42"/>
      <c r="BK287" s="42"/>
      <c r="BL287" s="42"/>
      <c r="BM287" s="42"/>
      <c r="BN287" s="42"/>
      <c r="BO287" s="5"/>
      <c r="BP287" s="5"/>
      <c r="BQ287" s="5"/>
      <c r="BR287" s="5"/>
      <c r="BS287" s="5"/>
      <c r="BT287" s="5"/>
      <c r="BU287" s="6"/>
    </row>
    <row r="288" spans="1:73" x14ac:dyDescent="0.25">
      <c r="A288" s="106">
        <v>13</v>
      </c>
      <c r="B288" s="106">
        <v>7</v>
      </c>
      <c r="C288" s="106">
        <f t="shared" si="93"/>
        <v>7</v>
      </c>
      <c r="D288" s="106" t="str">
        <f t="shared" si="94"/>
        <v>13_7</v>
      </c>
      <c r="E288" s="107">
        <v>5061</v>
      </c>
      <c r="F288" s="106"/>
      <c r="G288" s="106">
        <v>13</v>
      </c>
      <c r="H288" s="106">
        <v>7</v>
      </c>
      <c r="I288" s="106">
        <f t="shared" si="95"/>
        <v>7</v>
      </c>
      <c r="J288" s="106" t="str">
        <f t="shared" si="96"/>
        <v>13_7</v>
      </c>
      <c r="K288" s="107">
        <v>5225</v>
      </c>
      <c r="L288" s="5"/>
      <c r="M288" s="106">
        <v>13</v>
      </c>
      <c r="N288" s="106">
        <v>7</v>
      </c>
      <c r="O288" s="106">
        <f t="shared" si="97"/>
        <v>7</v>
      </c>
      <c r="P288" s="106" t="str">
        <f t="shared" si="98"/>
        <v>13_7</v>
      </c>
      <c r="Q288" s="107">
        <v>5356</v>
      </c>
      <c r="R288" s="107"/>
      <c r="S288" s="106">
        <v>13</v>
      </c>
      <c r="T288" s="106">
        <v>7</v>
      </c>
      <c r="U288" s="106">
        <f t="shared" si="99"/>
        <v>7</v>
      </c>
      <c r="V288" s="106" t="str">
        <f t="shared" si="100"/>
        <v>13_7</v>
      </c>
      <c r="W288" s="107">
        <v>5356</v>
      </c>
      <c r="X288" s="107"/>
      <c r="Y288" s="106">
        <v>13</v>
      </c>
      <c r="Z288" s="106">
        <v>7</v>
      </c>
      <c r="AA288" s="106">
        <f t="shared" si="101"/>
        <v>7</v>
      </c>
      <c r="AB288" s="106" t="str">
        <f t="shared" si="102"/>
        <v>13_7</v>
      </c>
      <c r="AC288" s="107">
        <v>5463</v>
      </c>
      <c r="AD288" s="49"/>
      <c r="AE288" s="106">
        <v>13</v>
      </c>
      <c r="AF288" s="106">
        <v>7</v>
      </c>
      <c r="AG288" s="172">
        <f t="shared" si="103"/>
        <v>7</v>
      </c>
      <c r="AH288" s="106" t="str">
        <f t="shared" si="104"/>
        <v>13_7</v>
      </c>
      <c r="AI288" s="107">
        <v>5845</v>
      </c>
      <c r="AJ288" s="49"/>
      <c r="AK288" s="106">
        <v>13</v>
      </c>
      <c r="AL288" s="106">
        <v>7</v>
      </c>
      <c r="AM288" s="172">
        <f t="shared" si="105"/>
        <v>7</v>
      </c>
      <c r="AN288" s="106" t="str">
        <f t="shared" si="106"/>
        <v>13_7</v>
      </c>
      <c r="AO288" s="107">
        <v>6079</v>
      </c>
      <c r="AP288" s="49"/>
      <c r="AQ288" s="106">
        <v>13</v>
      </c>
      <c r="AR288" s="106">
        <v>7</v>
      </c>
      <c r="AS288" s="172">
        <f t="shared" si="107"/>
        <v>7</v>
      </c>
      <c r="AT288" s="106" t="str">
        <f t="shared" si="108"/>
        <v>13_7</v>
      </c>
      <c r="AU288" s="107">
        <v>6322</v>
      </c>
      <c r="AV288" s="49"/>
      <c r="AW288" s="106">
        <v>12</v>
      </c>
      <c r="AX288" s="106" t="s">
        <v>722</v>
      </c>
      <c r="AY288" s="172" t="str">
        <f t="shared" si="109"/>
        <v>d</v>
      </c>
      <c r="AZ288" s="106" t="str">
        <f t="shared" si="110"/>
        <v>12_d</v>
      </c>
      <c r="BA288" s="107">
        <v>8248</v>
      </c>
      <c r="BB288" s="49"/>
      <c r="BC288" s="106">
        <v>12</v>
      </c>
      <c r="BD288" s="106" t="s">
        <v>722</v>
      </c>
      <c r="BE288" s="106" t="str">
        <f t="shared" si="113"/>
        <v>d</v>
      </c>
      <c r="BF288" s="106" t="str">
        <f t="shared" si="111"/>
        <v>12_d</v>
      </c>
      <c r="BG288" s="64">
        <f t="shared" si="92"/>
        <v>8248</v>
      </c>
      <c r="BH288" s="132">
        <f t="shared" si="112"/>
        <v>8248</v>
      </c>
      <c r="BI288" s="42">
        <f t="shared" si="114"/>
        <v>52.871794871794869</v>
      </c>
      <c r="BJ288" s="42"/>
      <c r="BK288" s="42"/>
      <c r="BL288" s="42"/>
      <c r="BM288" s="42"/>
      <c r="BN288" s="42"/>
      <c r="BO288" s="5"/>
      <c r="BP288" s="5"/>
      <c r="BQ288" s="5"/>
      <c r="BR288" s="5"/>
      <c r="BS288" s="5"/>
      <c r="BT288" s="5"/>
      <c r="BU288" s="6"/>
    </row>
    <row r="289" spans="1:73" x14ac:dyDescent="0.25">
      <c r="A289" s="106">
        <v>13</v>
      </c>
      <c r="B289" s="106">
        <v>8</v>
      </c>
      <c r="C289" s="106">
        <f t="shared" si="93"/>
        <v>8</v>
      </c>
      <c r="D289" s="106" t="str">
        <f t="shared" si="94"/>
        <v>13_8</v>
      </c>
      <c r="E289" s="107">
        <v>5243</v>
      </c>
      <c r="F289" s="106"/>
      <c r="G289" s="106">
        <v>13</v>
      </c>
      <c r="H289" s="106">
        <v>8</v>
      </c>
      <c r="I289" s="106">
        <f t="shared" si="95"/>
        <v>8</v>
      </c>
      <c r="J289" s="106" t="str">
        <f t="shared" si="96"/>
        <v>13_8</v>
      </c>
      <c r="K289" s="107">
        <v>5413</v>
      </c>
      <c r="L289" s="5"/>
      <c r="M289" s="106">
        <v>13</v>
      </c>
      <c r="N289" s="106">
        <v>8</v>
      </c>
      <c r="O289" s="106">
        <f t="shared" si="97"/>
        <v>8</v>
      </c>
      <c r="P289" s="106" t="str">
        <f t="shared" si="98"/>
        <v>13_8</v>
      </c>
      <c r="Q289" s="107">
        <v>5548</v>
      </c>
      <c r="R289" s="107"/>
      <c r="S289" s="106">
        <v>13</v>
      </c>
      <c r="T289" s="106">
        <v>8</v>
      </c>
      <c r="U289" s="106">
        <f t="shared" si="99"/>
        <v>8</v>
      </c>
      <c r="V289" s="106" t="str">
        <f t="shared" si="100"/>
        <v>13_8</v>
      </c>
      <c r="W289" s="107">
        <v>5548</v>
      </c>
      <c r="X289" s="107"/>
      <c r="Y289" s="106">
        <v>13</v>
      </c>
      <c r="Z289" s="106">
        <v>8</v>
      </c>
      <c r="AA289" s="106">
        <f t="shared" si="101"/>
        <v>8</v>
      </c>
      <c r="AB289" s="106" t="str">
        <f t="shared" si="102"/>
        <v>13_8</v>
      </c>
      <c r="AC289" s="107">
        <v>5659</v>
      </c>
      <c r="AD289" s="49"/>
      <c r="AE289" s="106">
        <v>13</v>
      </c>
      <c r="AF289" s="106">
        <v>8</v>
      </c>
      <c r="AG289" s="172">
        <f t="shared" si="103"/>
        <v>8</v>
      </c>
      <c r="AH289" s="106" t="str">
        <f t="shared" si="104"/>
        <v>13_8</v>
      </c>
      <c r="AI289" s="107">
        <v>6055</v>
      </c>
      <c r="AJ289" s="49"/>
      <c r="AK289" s="106">
        <v>13</v>
      </c>
      <c r="AL289" s="106">
        <v>8</v>
      </c>
      <c r="AM289" s="172">
        <f t="shared" si="105"/>
        <v>8</v>
      </c>
      <c r="AN289" s="106" t="str">
        <f t="shared" si="106"/>
        <v>13_8</v>
      </c>
      <c r="AO289" s="107">
        <v>6297</v>
      </c>
      <c r="AP289" s="49"/>
      <c r="AQ289" s="106">
        <v>13</v>
      </c>
      <c r="AR289" s="106">
        <v>8</v>
      </c>
      <c r="AS289" s="172">
        <f t="shared" si="107"/>
        <v>8</v>
      </c>
      <c r="AT289" s="106" t="str">
        <f t="shared" si="108"/>
        <v>13_8</v>
      </c>
      <c r="AU289" s="107">
        <v>6549</v>
      </c>
      <c r="AV289" s="49"/>
      <c r="AW289" s="106">
        <v>12</v>
      </c>
      <c r="AX289" s="106" t="s">
        <v>723</v>
      </c>
      <c r="AY289" s="172" t="str">
        <f t="shared" si="109"/>
        <v>e</v>
      </c>
      <c r="AZ289" s="106" t="str">
        <f t="shared" si="110"/>
        <v>12_e</v>
      </c>
      <c r="BA289" s="107">
        <v>8691</v>
      </c>
      <c r="BB289" s="49"/>
      <c r="BC289" s="106">
        <v>12</v>
      </c>
      <c r="BD289" s="106" t="s">
        <v>723</v>
      </c>
      <c r="BE289" s="106" t="str">
        <f t="shared" si="113"/>
        <v>e</v>
      </c>
      <c r="BF289" s="106" t="str">
        <f t="shared" si="111"/>
        <v>12_e</v>
      </c>
      <c r="BG289" s="64">
        <f t="shared" si="92"/>
        <v>8691</v>
      </c>
      <c r="BH289" s="132">
        <f t="shared" si="112"/>
        <v>8691</v>
      </c>
      <c r="BI289" s="42">
        <f t="shared" si="114"/>
        <v>55.71153846153846</v>
      </c>
      <c r="BJ289" s="42"/>
      <c r="BK289" s="42"/>
      <c r="BL289" s="42"/>
      <c r="BM289" s="42"/>
      <c r="BN289" s="42"/>
      <c r="BO289" s="5"/>
      <c r="BP289" s="5"/>
      <c r="BQ289" s="5"/>
      <c r="BR289" s="5"/>
      <c r="BS289" s="5"/>
      <c r="BT289" s="5"/>
      <c r="BU289" s="6"/>
    </row>
    <row r="290" spans="1:73" x14ac:dyDescent="0.25">
      <c r="A290" s="106">
        <v>13</v>
      </c>
      <c r="B290" s="106">
        <v>9</v>
      </c>
      <c r="C290" s="106">
        <f t="shared" si="93"/>
        <v>9</v>
      </c>
      <c r="D290" s="106" t="str">
        <f t="shared" si="94"/>
        <v>13_9</v>
      </c>
      <c r="E290" s="107">
        <v>5427</v>
      </c>
      <c r="F290" s="106"/>
      <c r="G290" s="106">
        <v>13</v>
      </c>
      <c r="H290" s="106">
        <v>9</v>
      </c>
      <c r="I290" s="106">
        <f t="shared" si="95"/>
        <v>9</v>
      </c>
      <c r="J290" s="106" t="str">
        <f t="shared" si="96"/>
        <v>13_9</v>
      </c>
      <c r="K290" s="107">
        <v>5603</v>
      </c>
      <c r="L290" s="5"/>
      <c r="M290" s="106">
        <v>13</v>
      </c>
      <c r="N290" s="106">
        <v>9</v>
      </c>
      <c r="O290" s="106">
        <f t="shared" si="97"/>
        <v>9</v>
      </c>
      <c r="P290" s="106" t="str">
        <f t="shared" si="98"/>
        <v>13_9</v>
      </c>
      <c r="Q290" s="107">
        <v>5743</v>
      </c>
      <c r="R290" s="107"/>
      <c r="S290" s="106">
        <v>13</v>
      </c>
      <c r="T290" s="106">
        <v>9</v>
      </c>
      <c r="U290" s="106">
        <f t="shared" si="99"/>
        <v>9</v>
      </c>
      <c r="V290" s="106" t="str">
        <f t="shared" si="100"/>
        <v>13_9</v>
      </c>
      <c r="W290" s="107">
        <v>5743</v>
      </c>
      <c r="X290" s="107"/>
      <c r="Y290" s="106">
        <v>13</v>
      </c>
      <c r="Z290" s="106">
        <v>9</v>
      </c>
      <c r="AA290" s="106">
        <f t="shared" si="101"/>
        <v>9</v>
      </c>
      <c r="AB290" s="106" t="str">
        <f t="shared" si="102"/>
        <v>13_9</v>
      </c>
      <c r="AC290" s="107">
        <v>5858</v>
      </c>
      <c r="AD290" s="49"/>
      <c r="AE290" s="106">
        <v>13</v>
      </c>
      <c r="AF290" s="106">
        <v>9</v>
      </c>
      <c r="AG290" s="172">
        <f t="shared" si="103"/>
        <v>9</v>
      </c>
      <c r="AH290" s="106" t="str">
        <f t="shared" si="104"/>
        <v>13_9</v>
      </c>
      <c r="AI290" s="107">
        <v>6268</v>
      </c>
      <c r="AJ290" s="49"/>
      <c r="AK290" s="106">
        <v>13</v>
      </c>
      <c r="AL290" s="106">
        <v>9</v>
      </c>
      <c r="AM290" s="172">
        <f t="shared" si="105"/>
        <v>9</v>
      </c>
      <c r="AN290" s="106" t="str">
        <f t="shared" si="106"/>
        <v>13_9</v>
      </c>
      <c r="AO290" s="107">
        <v>6519</v>
      </c>
      <c r="AP290" s="49"/>
      <c r="AQ290" s="106">
        <v>13</v>
      </c>
      <c r="AR290" s="106">
        <v>9</v>
      </c>
      <c r="AS290" s="172">
        <f t="shared" si="107"/>
        <v>9</v>
      </c>
      <c r="AT290" s="106" t="str">
        <f t="shared" si="108"/>
        <v>13_9</v>
      </c>
      <c r="AU290" s="107">
        <v>6780</v>
      </c>
      <c r="AV290" s="49"/>
      <c r="AW290" s="106">
        <v>13</v>
      </c>
      <c r="AX290" s="106" t="s">
        <v>715</v>
      </c>
      <c r="AY290" s="172" t="str">
        <f t="shared" si="109"/>
        <v>Start</v>
      </c>
      <c r="AZ290" s="106" t="str">
        <f t="shared" si="110"/>
        <v>13_Start</v>
      </c>
      <c r="BA290" s="107">
        <v>4907</v>
      </c>
      <c r="BB290" s="49"/>
      <c r="BC290" s="106">
        <v>13</v>
      </c>
      <c r="BD290" s="106" t="s">
        <v>715</v>
      </c>
      <c r="BE290" s="106" t="str">
        <f t="shared" si="113"/>
        <v>Start</v>
      </c>
      <c r="BF290" s="106" t="str">
        <f t="shared" si="111"/>
        <v>13_Start</v>
      </c>
      <c r="BG290" s="64">
        <f t="shared" si="92"/>
        <v>4907</v>
      </c>
      <c r="BH290" s="132">
        <f t="shared" si="112"/>
        <v>4907</v>
      </c>
      <c r="BI290" s="42">
        <f t="shared" si="114"/>
        <v>31.455128205128204</v>
      </c>
      <c r="BJ290" s="42"/>
      <c r="BK290" s="42"/>
      <c r="BL290" s="42"/>
      <c r="BM290" s="42"/>
      <c r="BN290" s="42"/>
      <c r="BO290" s="5"/>
      <c r="BP290" s="5"/>
      <c r="BQ290" s="5"/>
      <c r="BR290" s="5"/>
      <c r="BS290" s="5"/>
      <c r="BT290" s="5"/>
      <c r="BU290" s="6"/>
    </row>
    <row r="291" spans="1:73" x14ac:dyDescent="0.25">
      <c r="A291" s="106">
        <v>13</v>
      </c>
      <c r="B291" s="106">
        <v>10</v>
      </c>
      <c r="C291" s="106">
        <f t="shared" si="93"/>
        <v>10</v>
      </c>
      <c r="D291" s="106" t="str">
        <f t="shared" si="94"/>
        <v>13_10</v>
      </c>
      <c r="E291" s="107">
        <v>5618</v>
      </c>
      <c r="F291" s="106"/>
      <c r="G291" s="106">
        <v>13</v>
      </c>
      <c r="H291" s="106">
        <v>10</v>
      </c>
      <c r="I291" s="106">
        <f t="shared" si="95"/>
        <v>10</v>
      </c>
      <c r="J291" s="106" t="str">
        <f t="shared" si="96"/>
        <v>13_10</v>
      </c>
      <c r="K291" s="107">
        <v>5801</v>
      </c>
      <c r="L291" s="5"/>
      <c r="M291" s="106">
        <v>13</v>
      </c>
      <c r="N291" s="106">
        <v>10</v>
      </c>
      <c r="O291" s="106">
        <f t="shared" si="97"/>
        <v>10</v>
      </c>
      <c r="P291" s="106" t="str">
        <f t="shared" si="98"/>
        <v>13_10</v>
      </c>
      <c r="Q291" s="107">
        <v>5946</v>
      </c>
      <c r="R291" s="107"/>
      <c r="S291" s="106">
        <v>13</v>
      </c>
      <c r="T291" s="106">
        <v>10</v>
      </c>
      <c r="U291" s="106">
        <f t="shared" si="99"/>
        <v>10</v>
      </c>
      <c r="V291" s="106" t="str">
        <f t="shared" si="100"/>
        <v>13_10</v>
      </c>
      <c r="W291" s="107">
        <v>5946</v>
      </c>
      <c r="X291" s="107"/>
      <c r="Y291" s="106">
        <v>13</v>
      </c>
      <c r="Z291" s="106">
        <v>10</v>
      </c>
      <c r="AA291" s="106">
        <f t="shared" si="101"/>
        <v>10</v>
      </c>
      <c r="AB291" s="106" t="str">
        <f t="shared" si="102"/>
        <v>13_10</v>
      </c>
      <c r="AC291" s="107">
        <v>6065</v>
      </c>
      <c r="AD291" s="49"/>
      <c r="AE291" s="106">
        <v>13</v>
      </c>
      <c r="AF291" s="106">
        <v>10</v>
      </c>
      <c r="AG291" s="172">
        <f t="shared" si="103"/>
        <v>10</v>
      </c>
      <c r="AH291" s="106" t="str">
        <f t="shared" si="104"/>
        <v>13_10</v>
      </c>
      <c r="AI291" s="107">
        <v>6490</v>
      </c>
      <c r="AJ291" s="49"/>
      <c r="AK291" s="106">
        <v>13</v>
      </c>
      <c r="AL291" s="106">
        <v>10</v>
      </c>
      <c r="AM291" s="172">
        <f t="shared" si="105"/>
        <v>10</v>
      </c>
      <c r="AN291" s="106" t="str">
        <f t="shared" si="106"/>
        <v>13_10</v>
      </c>
      <c r="AO291" s="107">
        <v>6750</v>
      </c>
      <c r="AP291" s="49"/>
      <c r="AQ291" s="106">
        <v>13</v>
      </c>
      <c r="AR291" s="106">
        <v>10</v>
      </c>
      <c r="AS291" s="172">
        <f t="shared" si="107"/>
        <v>10</v>
      </c>
      <c r="AT291" s="106" t="str">
        <f t="shared" si="108"/>
        <v>13_10</v>
      </c>
      <c r="AU291" s="107">
        <v>7020</v>
      </c>
      <c r="AV291" s="49"/>
      <c r="AW291" s="106">
        <v>13</v>
      </c>
      <c r="AX291" s="106">
        <v>0</v>
      </c>
      <c r="AY291" s="172">
        <f t="shared" si="109"/>
        <v>0</v>
      </c>
      <c r="AZ291" s="106" t="str">
        <f t="shared" si="110"/>
        <v>13_0</v>
      </c>
      <c r="BA291" s="107">
        <v>4983</v>
      </c>
      <c r="BB291" s="49"/>
      <c r="BC291" s="106">
        <v>13</v>
      </c>
      <c r="BD291" s="106">
        <v>0</v>
      </c>
      <c r="BE291" s="106">
        <f t="shared" si="113"/>
        <v>0</v>
      </c>
      <c r="BF291" s="106" t="str">
        <f t="shared" si="111"/>
        <v>13_0</v>
      </c>
      <c r="BG291" s="64">
        <f t="shared" si="92"/>
        <v>4983</v>
      </c>
      <c r="BH291" s="132">
        <f t="shared" si="112"/>
        <v>4983</v>
      </c>
      <c r="BI291" s="42">
        <f t="shared" si="114"/>
        <v>31.942307692307693</v>
      </c>
      <c r="BJ291" s="42"/>
      <c r="BK291" s="42"/>
      <c r="BL291" s="42"/>
      <c r="BM291" s="42"/>
      <c r="BN291" s="42"/>
      <c r="BO291" s="5"/>
      <c r="BP291" s="5"/>
      <c r="BQ291" s="5"/>
      <c r="BR291" s="5"/>
      <c r="BS291" s="5"/>
      <c r="BT291" s="5"/>
      <c r="BU291" s="6"/>
    </row>
    <row r="292" spans="1:73" x14ac:dyDescent="0.25">
      <c r="A292" s="106">
        <v>13</v>
      </c>
      <c r="B292" s="106">
        <v>11</v>
      </c>
      <c r="C292" s="106">
        <f t="shared" si="93"/>
        <v>11</v>
      </c>
      <c r="D292" s="106" t="str">
        <f t="shared" si="94"/>
        <v>13_11</v>
      </c>
      <c r="E292" s="107">
        <v>5826</v>
      </c>
      <c r="F292" s="106"/>
      <c r="G292" s="106">
        <v>13</v>
      </c>
      <c r="H292" s="106">
        <v>11</v>
      </c>
      <c r="I292" s="106">
        <f t="shared" si="95"/>
        <v>11</v>
      </c>
      <c r="J292" s="106" t="str">
        <f t="shared" si="96"/>
        <v>13_11</v>
      </c>
      <c r="K292" s="107">
        <v>6015</v>
      </c>
      <c r="L292" s="5"/>
      <c r="M292" s="106">
        <v>13</v>
      </c>
      <c r="N292" s="106">
        <v>11</v>
      </c>
      <c r="O292" s="106">
        <f t="shared" si="97"/>
        <v>11</v>
      </c>
      <c r="P292" s="106" t="str">
        <f t="shared" si="98"/>
        <v>13_11</v>
      </c>
      <c r="Q292" s="107">
        <v>6165</v>
      </c>
      <c r="R292" s="107"/>
      <c r="S292" s="106">
        <v>13</v>
      </c>
      <c r="T292" s="106">
        <v>11</v>
      </c>
      <c r="U292" s="106">
        <f t="shared" si="99"/>
        <v>11</v>
      </c>
      <c r="V292" s="106" t="str">
        <f t="shared" si="100"/>
        <v>13_11</v>
      </c>
      <c r="W292" s="107">
        <v>6165</v>
      </c>
      <c r="X292" s="107"/>
      <c r="Y292" s="106">
        <v>13</v>
      </c>
      <c r="Z292" s="106">
        <v>11</v>
      </c>
      <c r="AA292" s="106">
        <f t="shared" si="101"/>
        <v>11</v>
      </c>
      <c r="AB292" s="106" t="str">
        <f t="shared" si="102"/>
        <v>13_11</v>
      </c>
      <c r="AC292" s="107">
        <v>6288</v>
      </c>
      <c r="AD292" s="49"/>
      <c r="AE292" s="106">
        <v>13</v>
      </c>
      <c r="AF292" s="106">
        <v>11</v>
      </c>
      <c r="AG292" s="172">
        <f t="shared" si="103"/>
        <v>11</v>
      </c>
      <c r="AH292" s="106" t="str">
        <f t="shared" si="104"/>
        <v>13_11</v>
      </c>
      <c r="AI292" s="107">
        <v>6728</v>
      </c>
      <c r="AJ292" s="49"/>
      <c r="AK292" s="106">
        <v>13</v>
      </c>
      <c r="AL292" s="106">
        <v>11</v>
      </c>
      <c r="AM292" s="172">
        <f t="shared" si="105"/>
        <v>11</v>
      </c>
      <c r="AN292" s="106" t="str">
        <f t="shared" si="106"/>
        <v>13_11</v>
      </c>
      <c r="AO292" s="107">
        <v>6997</v>
      </c>
      <c r="AP292" s="49"/>
      <c r="AQ292" s="106">
        <v>13</v>
      </c>
      <c r="AR292" s="106">
        <v>11</v>
      </c>
      <c r="AS292" s="172">
        <f t="shared" si="107"/>
        <v>11</v>
      </c>
      <c r="AT292" s="106" t="str">
        <f t="shared" si="108"/>
        <v>13_11</v>
      </c>
      <c r="AU292" s="107">
        <v>7277</v>
      </c>
      <c r="AV292" s="49"/>
      <c r="AW292" s="106">
        <v>13</v>
      </c>
      <c r="AX292" s="106">
        <v>1</v>
      </c>
      <c r="AY292" s="172">
        <f t="shared" si="109"/>
        <v>1</v>
      </c>
      <c r="AZ292" s="106" t="str">
        <f t="shared" si="110"/>
        <v>13_1</v>
      </c>
      <c r="BA292" s="107">
        <v>5144</v>
      </c>
      <c r="BB292" s="49"/>
      <c r="BC292" s="106">
        <v>13</v>
      </c>
      <c r="BD292" s="106">
        <v>1</v>
      </c>
      <c r="BE292" s="106">
        <f t="shared" si="113"/>
        <v>1</v>
      </c>
      <c r="BF292" s="106" t="str">
        <f t="shared" si="111"/>
        <v>13_1</v>
      </c>
      <c r="BG292" s="64">
        <f t="shared" si="92"/>
        <v>5144</v>
      </c>
      <c r="BH292" s="132">
        <f t="shared" si="112"/>
        <v>5144</v>
      </c>
      <c r="BI292" s="42">
        <f t="shared" si="114"/>
        <v>32.974358974358971</v>
      </c>
      <c r="BJ292" s="42"/>
      <c r="BK292" s="42"/>
      <c r="BL292" s="42"/>
      <c r="BM292" s="42"/>
      <c r="BN292" s="42"/>
      <c r="BO292" s="5"/>
      <c r="BP292" s="5"/>
      <c r="BQ292" s="5"/>
      <c r="BR292" s="5"/>
      <c r="BS292" s="5"/>
      <c r="BT292" s="5"/>
      <c r="BU292" s="6"/>
    </row>
    <row r="293" spans="1:73" x14ac:dyDescent="0.25">
      <c r="A293" s="106">
        <v>13</v>
      </c>
      <c r="B293" s="106">
        <v>12</v>
      </c>
      <c r="C293" s="106">
        <f t="shared" si="93"/>
        <v>12</v>
      </c>
      <c r="D293" s="106" t="str">
        <f t="shared" si="94"/>
        <v>13_12</v>
      </c>
      <c r="E293" s="107">
        <v>6039</v>
      </c>
      <c r="F293" s="106"/>
      <c r="G293" s="106">
        <v>13</v>
      </c>
      <c r="H293" s="106">
        <v>12</v>
      </c>
      <c r="I293" s="106">
        <f t="shared" si="95"/>
        <v>12</v>
      </c>
      <c r="J293" s="106" t="str">
        <f t="shared" si="96"/>
        <v>13_12</v>
      </c>
      <c r="K293" s="107">
        <v>6235</v>
      </c>
      <c r="L293" s="5"/>
      <c r="M293" s="106">
        <v>13</v>
      </c>
      <c r="N293" s="106">
        <v>12</v>
      </c>
      <c r="O293" s="106">
        <f t="shared" si="97"/>
        <v>12</v>
      </c>
      <c r="P293" s="106" t="str">
        <f t="shared" si="98"/>
        <v>13_12</v>
      </c>
      <c r="Q293" s="107">
        <v>6391</v>
      </c>
      <c r="R293" s="107"/>
      <c r="S293" s="106">
        <v>13</v>
      </c>
      <c r="T293" s="106">
        <v>12</v>
      </c>
      <c r="U293" s="106">
        <f t="shared" si="99"/>
        <v>12</v>
      </c>
      <c r="V293" s="106" t="str">
        <f t="shared" si="100"/>
        <v>13_12</v>
      </c>
      <c r="W293" s="107">
        <v>6391</v>
      </c>
      <c r="X293" s="107"/>
      <c r="Y293" s="106">
        <v>13</v>
      </c>
      <c r="Z293" s="106">
        <v>12</v>
      </c>
      <c r="AA293" s="106">
        <f t="shared" si="101"/>
        <v>12</v>
      </c>
      <c r="AB293" s="106" t="str">
        <f t="shared" si="102"/>
        <v>13_12</v>
      </c>
      <c r="AC293" s="107">
        <v>6519</v>
      </c>
      <c r="AD293" s="49"/>
      <c r="AE293" s="106">
        <v>13</v>
      </c>
      <c r="AF293" s="106">
        <v>12</v>
      </c>
      <c r="AG293" s="172">
        <f t="shared" si="103"/>
        <v>12</v>
      </c>
      <c r="AH293" s="106" t="str">
        <f t="shared" si="104"/>
        <v>13_12</v>
      </c>
      <c r="AI293" s="107">
        <v>6975</v>
      </c>
      <c r="AJ293" s="49"/>
      <c r="AK293" s="106">
        <v>13</v>
      </c>
      <c r="AL293" s="106">
        <v>12</v>
      </c>
      <c r="AM293" s="172">
        <f t="shared" si="105"/>
        <v>12</v>
      </c>
      <c r="AN293" s="106" t="str">
        <f t="shared" si="106"/>
        <v>13_12</v>
      </c>
      <c r="AO293" s="107">
        <v>7254</v>
      </c>
      <c r="AP293" s="49"/>
      <c r="AQ293" s="106">
        <v>13</v>
      </c>
      <c r="AR293" s="106">
        <v>12</v>
      </c>
      <c r="AS293" s="172">
        <f t="shared" si="107"/>
        <v>12</v>
      </c>
      <c r="AT293" s="106" t="str">
        <f t="shared" si="108"/>
        <v>13_12</v>
      </c>
      <c r="AU293" s="107">
        <v>7544</v>
      </c>
      <c r="AV293" s="49"/>
      <c r="AW293" s="106">
        <v>13</v>
      </c>
      <c r="AX293" s="106">
        <v>2</v>
      </c>
      <c r="AY293" s="172">
        <f t="shared" si="109"/>
        <v>2</v>
      </c>
      <c r="AZ293" s="106" t="str">
        <f t="shared" si="110"/>
        <v>13_2</v>
      </c>
      <c r="BA293" s="107">
        <v>5323</v>
      </c>
      <c r="BB293" s="49"/>
      <c r="BC293" s="106">
        <v>13</v>
      </c>
      <c r="BD293" s="106">
        <v>2</v>
      </c>
      <c r="BE293" s="106">
        <f t="shared" si="113"/>
        <v>2</v>
      </c>
      <c r="BF293" s="106" t="str">
        <f t="shared" si="111"/>
        <v>13_2</v>
      </c>
      <c r="BG293" s="64">
        <f t="shared" si="92"/>
        <v>5323</v>
      </c>
      <c r="BH293" s="132">
        <f t="shared" si="112"/>
        <v>5323</v>
      </c>
      <c r="BI293" s="42">
        <f t="shared" si="114"/>
        <v>34.121794871794869</v>
      </c>
      <c r="BJ293" s="42"/>
      <c r="BK293" s="42"/>
      <c r="BL293" s="42"/>
      <c r="BM293" s="42"/>
      <c r="BN293" s="42"/>
      <c r="BO293" s="5"/>
      <c r="BP293" s="5"/>
      <c r="BQ293" s="5"/>
      <c r="BR293" s="5"/>
      <c r="BS293" s="5"/>
      <c r="BT293" s="5"/>
      <c r="BU293" s="6"/>
    </row>
    <row r="294" spans="1:73" x14ac:dyDescent="0.25">
      <c r="A294" s="106">
        <v>13</v>
      </c>
      <c r="B294" s="106">
        <v>13</v>
      </c>
      <c r="C294" s="106">
        <f t="shared" si="93"/>
        <v>13</v>
      </c>
      <c r="D294" s="106" t="str">
        <f t="shared" si="94"/>
        <v>13_13</v>
      </c>
      <c r="E294" s="107">
        <v>6262</v>
      </c>
      <c r="F294" s="106"/>
      <c r="G294" s="106">
        <v>13</v>
      </c>
      <c r="H294" s="106">
        <v>13</v>
      </c>
      <c r="I294" s="106">
        <f t="shared" si="95"/>
        <v>13</v>
      </c>
      <c r="J294" s="106" t="str">
        <f t="shared" si="96"/>
        <v>13_13</v>
      </c>
      <c r="K294" s="107">
        <v>6466</v>
      </c>
      <c r="L294" s="5"/>
      <c r="M294" s="106">
        <v>13</v>
      </c>
      <c r="N294" s="106">
        <v>13</v>
      </c>
      <c r="O294" s="106">
        <f t="shared" si="97"/>
        <v>13</v>
      </c>
      <c r="P294" s="106" t="str">
        <f t="shared" si="98"/>
        <v>13_13</v>
      </c>
      <c r="Q294" s="107">
        <v>6628</v>
      </c>
      <c r="R294" s="107"/>
      <c r="S294" s="106">
        <v>13</v>
      </c>
      <c r="T294" s="106">
        <v>13</v>
      </c>
      <c r="U294" s="106">
        <f t="shared" si="99"/>
        <v>13</v>
      </c>
      <c r="V294" s="106" t="str">
        <f t="shared" si="100"/>
        <v>13_13</v>
      </c>
      <c r="W294" s="107">
        <v>6628</v>
      </c>
      <c r="X294" s="107"/>
      <c r="Y294" s="106">
        <v>13</v>
      </c>
      <c r="Z294" s="106">
        <v>13</v>
      </c>
      <c r="AA294" s="106">
        <f t="shared" si="101"/>
        <v>13</v>
      </c>
      <c r="AB294" s="106" t="str">
        <f t="shared" si="102"/>
        <v>13_13</v>
      </c>
      <c r="AC294" s="107">
        <v>6761</v>
      </c>
      <c r="AD294" s="49"/>
      <c r="AE294" s="106">
        <v>13</v>
      </c>
      <c r="AF294" s="106">
        <v>13</v>
      </c>
      <c r="AG294" s="172">
        <f t="shared" si="103"/>
        <v>13</v>
      </c>
      <c r="AH294" s="106" t="str">
        <f t="shared" si="104"/>
        <v>13_13</v>
      </c>
      <c r="AI294" s="107">
        <v>7234</v>
      </c>
      <c r="AJ294" s="49"/>
      <c r="AK294" s="106">
        <v>13</v>
      </c>
      <c r="AL294" s="106">
        <v>13</v>
      </c>
      <c r="AM294" s="172">
        <f t="shared" si="105"/>
        <v>13</v>
      </c>
      <c r="AN294" s="106" t="str">
        <f t="shared" si="106"/>
        <v>13_13</v>
      </c>
      <c r="AO294" s="107">
        <v>7523</v>
      </c>
      <c r="AP294" s="49"/>
      <c r="AQ294" s="106">
        <v>13</v>
      </c>
      <c r="AR294" s="106">
        <v>13</v>
      </c>
      <c r="AS294" s="172">
        <f t="shared" si="107"/>
        <v>13</v>
      </c>
      <c r="AT294" s="106" t="str">
        <f t="shared" si="108"/>
        <v>13_13</v>
      </c>
      <c r="AU294" s="107">
        <v>7824</v>
      </c>
      <c r="AV294" s="49"/>
      <c r="AW294" s="106">
        <v>13</v>
      </c>
      <c r="AX294" s="106">
        <v>3</v>
      </c>
      <c r="AY294" s="172">
        <f t="shared" si="109"/>
        <v>3</v>
      </c>
      <c r="AZ294" s="106" t="str">
        <f t="shared" si="110"/>
        <v>13_3</v>
      </c>
      <c r="BA294" s="107">
        <v>5512</v>
      </c>
      <c r="BB294" s="49"/>
      <c r="BC294" s="106">
        <v>13</v>
      </c>
      <c r="BD294" s="106">
        <v>3</v>
      </c>
      <c r="BE294" s="106">
        <f t="shared" si="113"/>
        <v>3</v>
      </c>
      <c r="BF294" s="106" t="str">
        <f t="shared" si="111"/>
        <v>13_3</v>
      </c>
      <c r="BG294" s="64">
        <f t="shared" si="92"/>
        <v>5512</v>
      </c>
      <c r="BH294" s="132">
        <f t="shared" si="112"/>
        <v>5512</v>
      </c>
      <c r="BI294" s="42">
        <f t="shared" si="114"/>
        <v>35.333333333333336</v>
      </c>
      <c r="BJ294" s="42"/>
      <c r="BK294" s="42"/>
      <c r="BL294" s="42"/>
      <c r="BM294" s="42"/>
      <c r="BN294" s="42"/>
      <c r="BO294" s="5"/>
      <c r="BP294" s="5"/>
      <c r="BQ294" s="5"/>
      <c r="BR294" s="5"/>
      <c r="BS294" s="5"/>
      <c r="BT294" s="5"/>
      <c r="BU294" s="6"/>
    </row>
    <row r="295" spans="1:73" x14ac:dyDescent="0.25">
      <c r="A295" s="106">
        <v>13</v>
      </c>
      <c r="B295" s="106" t="s">
        <v>717</v>
      </c>
      <c r="C295" s="106" t="str">
        <f t="shared" si="93"/>
        <v>u1</v>
      </c>
      <c r="D295" s="106" t="str">
        <f t="shared" si="94"/>
        <v>13_u1</v>
      </c>
      <c r="E295" s="107">
        <v>6602</v>
      </c>
      <c r="F295" s="106"/>
      <c r="G295" s="106">
        <v>13</v>
      </c>
      <c r="H295" s="106" t="s">
        <v>717</v>
      </c>
      <c r="I295" s="106" t="str">
        <f t="shared" si="95"/>
        <v>u1</v>
      </c>
      <c r="J295" s="106" t="str">
        <f t="shared" si="96"/>
        <v>13_u1</v>
      </c>
      <c r="K295" s="107">
        <v>6817</v>
      </c>
      <c r="L295" s="5"/>
      <c r="M295" s="106">
        <v>13</v>
      </c>
      <c r="N295" s="106" t="s">
        <v>717</v>
      </c>
      <c r="O295" s="106" t="str">
        <f t="shared" si="97"/>
        <v>u1</v>
      </c>
      <c r="P295" s="106" t="str">
        <f t="shared" si="98"/>
        <v>13_u1</v>
      </c>
      <c r="Q295" s="107">
        <v>6987</v>
      </c>
      <c r="R295" s="107"/>
      <c r="S295" s="106">
        <v>13</v>
      </c>
      <c r="T295" s="106" t="s">
        <v>717</v>
      </c>
      <c r="U295" s="106" t="str">
        <f t="shared" si="99"/>
        <v>u1</v>
      </c>
      <c r="V295" s="106" t="str">
        <f t="shared" si="100"/>
        <v>13_u1</v>
      </c>
      <c r="W295" s="107">
        <v>6987</v>
      </c>
      <c r="X295" s="107"/>
      <c r="Y295" s="106">
        <v>13</v>
      </c>
      <c r="Z295" s="106" t="s">
        <v>717</v>
      </c>
      <c r="AA295" s="106" t="str">
        <f t="shared" si="101"/>
        <v>u1</v>
      </c>
      <c r="AB295" s="106" t="str">
        <f t="shared" si="102"/>
        <v>13_u1</v>
      </c>
      <c r="AC295" s="107">
        <v>7127</v>
      </c>
      <c r="AD295" s="49"/>
      <c r="AE295" s="106">
        <v>13</v>
      </c>
      <c r="AF295" s="106" t="s">
        <v>717</v>
      </c>
      <c r="AG295" s="172" t="str">
        <f t="shared" si="103"/>
        <v>u1</v>
      </c>
      <c r="AH295" s="106" t="str">
        <f t="shared" si="104"/>
        <v>13_u1</v>
      </c>
      <c r="AI295" s="107">
        <v>7626</v>
      </c>
      <c r="AJ295" s="49"/>
      <c r="AK295" s="106">
        <v>13</v>
      </c>
      <c r="AL295" s="106" t="s">
        <v>717</v>
      </c>
      <c r="AM295" s="172" t="str">
        <f t="shared" si="105"/>
        <v>u1</v>
      </c>
      <c r="AN295" s="106" t="str">
        <f t="shared" si="106"/>
        <v>13_u1</v>
      </c>
      <c r="AO295" s="107">
        <v>7931</v>
      </c>
      <c r="AP295" s="49"/>
      <c r="AQ295" s="106">
        <v>13</v>
      </c>
      <c r="AR295" s="106" t="s">
        <v>717</v>
      </c>
      <c r="AS295" s="172" t="str">
        <f t="shared" si="107"/>
        <v>u1</v>
      </c>
      <c r="AT295" s="106" t="str">
        <f t="shared" si="108"/>
        <v>13_u1</v>
      </c>
      <c r="AU295" s="107">
        <v>8248</v>
      </c>
      <c r="AV295" s="49"/>
      <c r="AW295" s="106">
        <v>13</v>
      </c>
      <c r="AX295" s="106">
        <v>4</v>
      </c>
      <c r="AY295" s="172">
        <f t="shared" si="109"/>
        <v>4</v>
      </c>
      <c r="AZ295" s="106" t="str">
        <f t="shared" si="110"/>
        <v>13_4</v>
      </c>
      <c r="BA295" s="107">
        <v>5702</v>
      </c>
      <c r="BB295" s="49"/>
      <c r="BC295" s="106">
        <v>13</v>
      </c>
      <c r="BD295" s="106">
        <v>4</v>
      </c>
      <c r="BE295" s="106">
        <f t="shared" si="113"/>
        <v>4</v>
      </c>
      <c r="BF295" s="106" t="str">
        <f t="shared" si="111"/>
        <v>13_4</v>
      </c>
      <c r="BG295" s="64">
        <f t="shared" si="92"/>
        <v>5702</v>
      </c>
      <c r="BH295" s="132">
        <f t="shared" si="112"/>
        <v>5702</v>
      </c>
      <c r="BI295" s="42">
        <f t="shared" si="114"/>
        <v>36.551282051282051</v>
      </c>
      <c r="BJ295" s="42"/>
      <c r="BK295" s="42"/>
      <c r="BL295" s="42"/>
      <c r="BM295" s="42"/>
      <c r="BN295" s="42"/>
      <c r="BO295" s="5"/>
      <c r="BP295" s="5"/>
      <c r="BQ295" s="5"/>
      <c r="BR295" s="5"/>
      <c r="BS295" s="5"/>
      <c r="BT295" s="5"/>
      <c r="BU295" s="6"/>
    </row>
    <row r="296" spans="1:73" x14ac:dyDescent="0.25">
      <c r="A296" s="106">
        <v>13</v>
      </c>
      <c r="B296" s="106" t="s">
        <v>718</v>
      </c>
      <c r="C296" s="106" t="str">
        <f t="shared" si="93"/>
        <v>u2</v>
      </c>
      <c r="D296" s="106" t="str">
        <f t="shared" si="94"/>
        <v>13_u2</v>
      </c>
      <c r="E296" s="107">
        <v>6957</v>
      </c>
      <c r="F296" s="106"/>
      <c r="G296" s="106">
        <v>13</v>
      </c>
      <c r="H296" s="106" t="s">
        <v>718</v>
      </c>
      <c r="I296" s="106" t="str">
        <f t="shared" si="95"/>
        <v>u2</v>
      </c>
      <c r="J296" s="106" t="str">
        <f t="shared" si="96"/>
        <v>13_u2</v>
      </c>
      <c r="K296" s="107">
        <v>7183</v>
      </c>
      <c r="L296" s="5"/>
      <c r="M296" s="106">
        <v>13</v>
      </c>
      <c r="N296" s="106" t="s">
        <v>718</v>
      </c>
      <c r="O296" s="106" t="str">
        <f t="shared" si="97"/>
        <v>u2</v>
      </c>
      <c r="P296" s="106" t="str">
        <f t="shared" si="98"/>
        <v>13_u2</v>
      </c>
      <c r="Q296" s="107">
        <v>7363</v>
      </c>
      <c r="R296" s="107"/>
      <c r="S296" s="106">
        <v>13</v>
      </c>
      <c r="T296" s="106" t="s">
        <v>718</v>
      </c>
      <c r="U296" s="106" t="str">
        <f t="shared" si="99"/>
        <v>u2</v>
      </c>
      <c r="V296" s="106" t="str">
        <f t="shared" si="100"/>
        <v>13_u2</v>
      </c>
      <c r="W296" s="107">
        <v>7363</v>
      </c>
      <c r="X296" s="107"/>
      <c r="Y296" s="106">
        <v>13</v>
      </c>
      <c r="Z296" s="106" t="s">
        <v>718</v>
      </c>
      <c r="AA296" s="106" t="str">
        <f t="shared" si="101"/>
        <v>u2</v>
      </c>
      <c r="AB296" s="106" t="str">
        <f t="shared" si="102"/>
        <v>13_u2</v>
      </c>
      <c r="AC296" s="107">
        <v>7510</v>
      </c>
      <c r="AD296" s="49"/>
      <c r="AE296" s="106">
        <v>13</v>
      </c>
      <c r="AF296" s="106" t="s">
        <v>718</v>
      </c>
      <c r="AG296" s="172" t="str">
        <f t="shared" si="103"/>
        <v>u2</v>
      </c>
      <c r="AH296" s="106" t="str">
        <f t="shared" si="104"/>
        <v>13_u2</v>
      </c>
      <c r="AI296" s="107">
        <v>8036</v>
      </c>
      <c r="AJ296" s="49"/>
      <c r="AK296" s="106">
        <v>13</v>
      </c>
      <c r="AL296" s="106" t="s">
        <v>718</v>
      </c>
      <c r="AM296" s="172" t="str">
        <f t="shared" si="105"/>
        <v>u2</v>
      </c>
      <c r="AN296" s="106" t="str">
        <f t="shared" si="106"/>
        <v>13_u2</v>
      </c>
      <c r="AO296" s="107">
        <v>8357</v>
      </c>
      <c r="AP296" s="49"/>
      <c r="AQ296" s="106">
        <v>13</v>
      </c>
      <c r="AR296" s="106" t="s">
        <v>718</v>
      </c>
      <c r="AS296" s="172" t="str">
        <f t="shared" si="107"/>
        <v>u2</v>
      </c>
      <c r="AT296" s="106" t="str">
        <f t="shared" si="108"/>
        <v>13_u2</v>
      </c>
      <c r="AU296" s="107">
        <v>8691</v>
      </c>
      <c r="AV296" s="49"/>
      <c r="AW296" s="106">
        <v>13</v>
      </c>
      <c r="AX296" s="106">
        <v>5</v>
      </c>
      <c r="AY296" s="172">
        <f t="shared" si="109"/>
        <v>5</v>
      </c>
      <c r="AZ296" s="106" t="str">
        <f t="shared" si="110"/>
        <v>13_5</v>
      </c>
      <c r="BA296" s="107">
        <v>5905</v>
      </c>
      <c r="BB296" s="49"/>
      <c r="BC296" s="106">
        <v>13</v>
      </c>
      <c r="BD296" s="106">
        <v>5</v>
      </c>
      <c r="BE296" s="106">
        <f t="shared" si="113"/>
        <v>5</v>
      </c>
      <c r="BF296" s="106" t="str">
        <f t="shared" si="111"/>
        <v>13_5</v>
      </c>
      <c r="BG296" s="64">
        <f t="shared" si="92"/>
        <v>5905</v>
      </c>
      <c r="BH296" s="132">
        <f t="shared" si="112"/>
        <v>5905</v>
      </c>
      <c r="BI296" s="42">
        <f t="shared" si="114"/>
        <v>37.852564102564102</v>
      </c>
      <c r="BJ296" s="42"/>
      <c r="BK296" s="42"/>
      <c r="BL296" s="42"/>
      <c r="BM296" s="42"/>
      <c r="BN296" s="42"/>
      <c r="BO296" s="5"/>
      <c r="BP296" s="5"/>
      <c r="BQ296" s="5"/>
      <c r="BR296" s="5"/>
      <c r="BS296" s="5"/>
      <c r="BT296" s="5"/>
      <c r="BU296" s="6"/>
    </row>
    <row r="297" spans="1:73" x14ac:dyDescent="0.25">
      <c r="A297" s="106">
        <v>13</v>
      </c>
      <c r="B297" s="106" t="s">
        <v>719</v>
      </c>
      <c r="C297" s="106" t="str">
        <f t="shared" si="93"/>
        <v>a</v>
      </c>
      <c r="D297" s="106" t="str">
        <f t="shared" si="94"/>
        <v>13_a</v>
      </c>
      <c r="E297" s="107">
        <v>6602</v>
      </c>
      <c r="F297" s="106"/>
      <c r="G297" s="106">
        <v>13</v>
      </c>
      <c r="H297" s="106" t="s">
        <v>719</v>
      </c>
      <c r="I297" s="106" t="str">
        <f t="shared" si="95"/>
        <v>a</v>
      </c>
      <c r="J297" s="106" t="str">
        <f t="shared" si="96"/>
        <v>13_a</v>
      </c>
      <c r="K297" s="107">
        <v>6817</v>
      </c>
      <c r="L297" s="5"/>
      <c r="M297" s="106">
        <v>13</v>
      </c>
      <c r="N297" s="106" t="s">
        <v>719</v>
      </c>
      <c r="O297" s="106" t="str">
        <f t="shared" si="97"/>
        <v>a</v>
      </c>
      <c r="P297" s="106" t="str">
        <f t="shared" si="98"/>
        <v>13_a</v>
      </c>
      <c r="Q297" s="107">
        <v>6987</v>
      </c>
      <c r="R297" s="107"/>
      <c r="S297" s="106">
        <v>13</v>
      </c>
      <c r="T297" s="106" t="s">
        <v>719</v>
      </c>
      <c r="U297" s="106" t="str">
        <f t="shared" si="99"/>
        <v>a</v>
      </c>
      <c r="V297" s="106" t="str">
        <f t="shared" si="100"/>
        <v>13_a</v>
      </c>
      <c r="W297" s="107">
        <v>6987</v>
      </c>
      <c r="X297" s="107"/>
      <c r="Y297" s="106">
        <v>13</v>
      </c>
      <c r="Z297" s="106" t="s">
        <v>719</v>
      </c>
      <c r="AA297" s="106" t="str">
        <f t="shared" si="101"/>
        <v>a</v>
      </c>
      <c r="AB297" s="106" t="str">
        <f t="shared" si="102"/>
        <v>13_a</v>
      </c>
      <c r="AC297" s="107">
        <v>7127</v>
      </c>
      <c r="AD297" s="49"/>
      <c r="AE297" s="106">
        <v>13</v>
      </c>
      <c r="AF297" s="106" t="s">
        <v>719</v>
      </c>
      <c r="AG297" s="172" t="str">
        <f t="shared" si="103"/>
        <v>a</v>
      </c>
      <c r="AH297" s="106" t="str">
        <f t="shared" si="104"/>
        <v>13_a</v>
      </c>
      <c r="AI297" s="107">
        <v>7626</v>
      </c>
      <c r="AJ297" s="49"/>
      <c r="AK297" s="106">
        <v>13</v>
      </c>
      <c r="AL297" s="106" t="s">
        <v>719</v>
      </c>
      <c r="AM297" s="172" t="str">
        <f t="shared" si="105"/>
        <v>a</v>
      </c>
      <c r="AN297" s="106" t="str">
        <f t="shared" si="106"/>
        <v>13_a</v>
      </c>
      <c r="AO297" s="107">
        <v>7931</v>
      </c>
      <c r="AP297" s="49"/>
      <c r="AQ297" s="106">
        <v>13</v>
      </c>
      <c r="AR297" s="106" t="s">
        <v>719</v>
      </c>
      <c r="AS297" s="172" t="str">
        <f t="shared" si="107"/>
        <v>a</v>
      </c>
      <c r="AT297" s="106" t="str">
        <f t="shared" si="108"/>
        <v>13_a</v>
      </c>
      <c r="AU297" s="107">
        <v>8248</v>
      </c>
      <c r="AV297" s="49"/>
      <c r="AW297" s="106">
        <v>13</v>
      </c>
      <c r="AX297" s="106">
        <v>6</v>
      </c>
      <c r="AY297" s="172">
        <f t="shared" si="109"/>
        <v>6</v>
      </c>
      <c r="AZ297" s="106" t="str">
        <f t="shared" si="110"/>
        <v>13_6</v>
      </c>
      <c r="BA297" s="107">
        <v>6107</v>
      </c>
      <c r="BB297" s="49"/>
      <c r="BC297" s="106">
        <v>13</v>
      </c>
      <c r="BD297" s="106">
        <v>6</v>
      </c>
      <c r="BE297" s="106">
        <f t="shared" si="113"/>
        <v>6</v>
      </c>
      <c r="BF297" s="106" t="str">
        <f t="shared" si="111"/>
        <v>13_6</v>
      </c>
      <c r="BG297" s="64">
        <f t="shared" si="92"/>
        <v>6107</v>
      </c>
      <c r="BH297" s="132">
        <f t="shared" si="112"/>
        <v>6107</v>
      </c>
      <c r="BI297" s="42">
        <f t="shared" si="114"/>
        <v>39.147435897435898</v>
      </c>
      <c r="BJ297" s="42"/>
      <c r="BK297" s="42"/>
      <c r="BL297" s="42"/>
      <c r="BM297" s="42"/>
      <c r="BN297" s="42"/>
      <c r="BO297" s="5"/>
      <c r="BP297" s="5"/>
      <c r="BQ297" s="5"/>
      <c r="BR297" s="5"/>
      <c r="BS297" s="5"/>
      <c r="BT297" s="5"/>
      <c r="BU297" s="6"/>
    </row>
    <row r="298" spans="1:73" x14ac:dyDescent="0.25">
      <c r="A298" s="106">
        <v>13</v>
      </c>
      <c r="B298" s="106" t="s">
        <v>720</v>
      </c>
      <c r="C298" s="106" t="str">
        <f t="shared" si="93"/>
        <v>b</v>
      </c>
      <c r="D298" s="106" t="str">
        <f t="shared" si="94"/>
        <v>13_b</v>
      </c>
      <c r="E298" s="107">
        <v>6957</v>
      </c>
      <c r="F298" s="106"/>
      <c r="G298" s="106">
        <v>13</v>
      </c>
      <c r="H298" s="106" t="s">
        <v>720</v>
      </c>
      <c r="I298" s="106" t="str">
        <f t="shared" si="95"/>
        <v>b</v>
      </c>
      <c r="J298" s="106" t="str">
        <f t="shared" si="96"/>
        <v>13_b</v>
      </c>
      <c r="K298" s="107">
        <v>7183</v>
      </c>
      <c r="L298" s="5"/>
      <c r="M298" s="106">
        <v>13</v>
      </c>
      <c r="N298" s="106" t="s">
        <v>720</v>
      </c>
      <c r="O298" s="106" t="str">
        <f t="shared" si="97"/>
        <v>b</v>
      </c>
      <c r="P298" s="106" t="str">
        <f t="shared" si="98"/>
        <v>13_b</v>
      </c>
      <c r="Q298" s="107">
        <v>7363</v>
      </c>
      <c r="R298" s="107"/>
      <c r="S298" s="106">
        <v>13</v>
      </c>
      <c r="T298" s="106" t="s">
        <v>720</v>
      </c>
      <c r="U298" s="106" t="str">
        <f t="shared" si="99"/>
        <v>b</v>
      </c>
      <c r="V298" s="106" t="str">
        <f t="shared" si="100"/>
        <v>13_b</v>
      </c>
      <c r="W298" s="107">
        <v>7363</v>
      </c>
      <c r="X298" s="107"/>
      <c r="Y298" s="106">
        <v>13</v>
      </c>
      <c r="Z298" s="106" t="s">
        <v>720</v>
      </c>
      <c r="AA298" s="106" t="str">
        <f t="shared" si="101"/>
        <v>b</v>
      </c>
      <c r="AB298" s="106" t="str">
        <f t="shared" si="102"/>
        <v>13_b</v>
      </c>
      <c r="AC298" s="107">
        <v>7510</v>
      </c>
      <c r="AD298" s="49"/>
      <c r="AE298" s="106">
        <v>13</v>
      </c>
      <c r="AF298" s="106" t="s">
        <v>720</v>
      </c>
      <c r="AG298" s="172" t="str">
        <f t="shared" si="103"/>
        <v>b</v>
      </c>
      <c r="AH298" s="106" t="str">
        <f t="shared" si="104"/>
        <v>13_b</v>
      </c>
      <c r="AI298" s="107">
        <v>8036</v>
      </c>
      <c r="AJ298" s="49"/>
      <c r="AK298" s="106">
        <v>13</v>
      </c>
      <c r="AL298" s="106" t="s">
        <v>720</v>
      </c>
      <c r="AM298" s="172" t="str">
        <f t="shared" si="105"/>
        <v>b</v>
      </c>
      <c r="AN298" s="106" t="str">
        <f t="shared" si="106"/>
        <v>13_b</v>
      </c>
      <c r="AO298" s="107">
        <v>8357</v>
      </c>
      <c r="AP298" s="49"/>
      <c r="AQ298" s="106">
        <v>13</v>
      </c>
      <c r="AR298" s="106" t="s">
        <v>720</v>
      </c>
      <c r="AS298" s="172" t="str">
        <f t="shared" si="107"/>
        <v>b</v>
      </c>
      <c r="AT298" s="106" t="str">
        <f t="shared" si="108"/>
        <v>13_b</v>
      </c>
      <c r="AU298" s="107">
        <v>8691</v>
      </c>
      <c r="AV298" s="49"/>
      <c r="AW298" s="106">
        <v>13</v>
      </c>
      <c r="AX298" s="106">
        <v>7</v>
      </c>
      <c r="AY298" s="172">
        <f t="shared" si="109"/>
        <v>7</v>
      </c>
      <c r="AZ298" s="106" t="str">
        <f t="shared" si="110"/>
        <v>13_7</v>
      </c>
      <c r="BA298" s="107">
        <v>6322</v>
      </c>
      <c r="BB298" s="49"/>
      <c r="BC298" s="106">
        <v>13</v>
      </c>
      <c r="BD298" s="106">
        <v>7</v>
      </c>
      <c r="BE298" s="106">
        <f t="shared" si="113"/>
        <v>7</v>
      </c>
      <c r="BF298" s="106" t="str">
        <f t="shared" si="111"/>
        <v>13_7</v>
      </c>
      <c r="BG298" s="64">
        <f t="shared" si="92"/>
        <v>6322</v>
      </c>
      <c r="BH298" s="132">
        <f t="shared" si="112"/>
        <v>6322</v>
      </c>
      <c r="BI298" s="42">
        <f t="shared" si="114"/>
        <v>40.525641025641029</v>
      </c>
      <c r="BJ298" s="42"/>
      <c r="BK298" s="42"/>
      <c r="BL298" s="42"/>
      <c r="BM298" s="42"/>
      <c r="BN298" s="42"/>
      <c r="BO298" s="5"/>
      <c r="BP298" s="5"/>
      <c r="BQ298" s="5"/>
      <c r="BR298" s="5"/>
      <c r="BS298" s="5"/>
      <c r="BT298" s="5"/>
      <c r="BU298" s="6"/>
    </row>
    <row r="299" spans="1:73" x14ac:dyDescent="0.25">
      <c r="A299" s="106">
        <v>13</v>
      </c>
      <c r="B299" s="106" t="s">
        <v>721</v>
      </c>
      <c r="C299" s="106" t="str">
        <f t="shared" si="93"/>
        <v>c</v>
      </c>
      <c r="D299" s="106" t="str">
        <f t="shared" si="94"/>
        <v>13_c</v>
      </c>
      <c r="E299" s="107">
        <v>7330</v>
      </c>
      <c r="F299" s="106"/>
      <c r="G299" s="106">
        <v>13</v>
      </c>
      <c r="H299" s="106" t="s">
        <v>721</v>
      </c>
      <c r="I299" s="106" t="str">
        <f t="shared" si="95"/>
        <v>c</v>
      </c>
      <c r="J299" s="106" t="str">
        <f t="shared" si="96"/>
        <v>13_c</v>
      </c>
      <c r="K299" s="107">
        <v>7568</v>
      </c>
      <c r="L299" s="5"/>
      <c r="M299" s="106">
        <v>13</v>
      </c>
      <c r="N299" s="106" t="s">
        <v>721</v>
      </c>
      <c r="O299" s="106" t="str">
        <f t="shared" si="97"/>
        <v>c</v>
      </c>
      <c r="P299" s="106" t="str">
        <f t="shared" si="98"/>
        <v>13_c</v>
      </c>
      <c r="Q299" s="107">
        <v>7757</v>
      </c>
      <c r="R299" s="107"/>
      <c r="S299" s="106">
        <v>13</v>
      </c>
      <c r="T299" s="106" t="s">
        <v>721</v>
      </c>
      <c r="U299" s="106" t="str">
        <f t="shared" si="99"/>
        <v>c</v>
      </c>
      <c r="V299" s="106" t="str">
        <f t="shared" si="100"/>
        <v>13_c</v>
      </c>
      <c r="W299" s="107">
        <v>7757</v>
      </c>
      <c r="X299" s="107"/>
      <c r="Y299" s="106">
        <v>13</v>
      </c>
      <c r="Z299" s="106" t="s">
        <v>721</v>
      </c>
      <c r="AA299" s="106" t="str">
        <f t="shared" si="101"/>
        <v>c</v>
      </c>
      <c r="AB299" s="106" t="str">
        <f t="shared" si="102"/>
        <v>13_c</v>
      </c>
      <c r="AC299" s="107">
        <v>7912</v>
      </c>
      <c r="AD299" s="49"/>
      <c r="AE299" s="106">
        <v>13</v>
      </c>
      <c r="AF299" s="106" t="s">
        <v>721</v>
      </c>
      <c r="AG299" s="172" t="str">
        <f t="shared" si="103"/>
        <v>c</v>
      </c>
      <c r="AH299" s="106" t="str">
        <f t="shared" si="104"/>
        <v>13_c</v>
      </c>
      <c r="AI299" s="107">
        <v>8466</v>
      </c>
      <c r="AJ299" s="49"/>
      <c r="AK299" s="106">
        <v>13</v>
      </c>
      <c r="AL299" s="106" t="s">
        <v>721</v>
      </c>
      <c r="AM299" s="172" t="str">
        <f t="shared" si="105"/>
        <v>c</v>
      </c>
      <c r="AN299" s="106" t="str">
        <f t="shared" si="106"/>
        <v>13_c</v>
      </c>
      <c r="AO299" s="107">
        <v>8805</v>
      </c>
      <c r="AP299" s="49"/>
      <c r="AQ299" s="106">
        <v>13</v>
      </c>
      <c r="AR299" s="106" t="s">
        <v>721</v>
      </c>
      <c r="AS299" s="172" t="str">
        <f t="shared" si="107"/>
        <v>c</v>
      </c>
      <c r="AT299" s="106" t="str">
        <f t="shared" si="108"/>
        <v>13_c</v>
      </c>
      <c r="AU299" s="107">
        <v>9157</v>
      </c>
      <c r="AV299" s="49"/>
      <c r="AW299" s="106">
        <v>13</v>
      </c>
      <c r="AX299" s="106">
        <v>8</v>
      </c>
      <c r="AY299" s="172">
        <f t="shared" si="109"/>
        <v>8</v>
      </c>
      <c r="AZ299" s="106" t="str">
        <f t="shared" si="110"/>
        <v>13_8</v>
      </c>
      <c r="BA299" s="107">
        <v>6549</v>
      </c>
      <c r="BB299" s="49"/>
      <c r="BC299" s="106">
        <v>13</v>
      </c>
      <c r="BD299" s="106">
        <v>8</v>
      </c>
      <c r="BE299" s="106">
        <f t="shared" si="113"/>
        <v>8</v>
      </c>
      <c r="BF299" s="106" t="str">
        <f t="shared" si="111"/>
        <v>13_8</v>
      </c>
      <c r="BG299" s="64">
        <f t="shared" si="92"/>
        <v>6549</v>
      </c>
      <c r="BH299" s="132">
        <f t="shared" si="112"/>
        <v>6549</v>
      </c>
      <c r="BI299" s="42">
        <f t="shared" si="114"/>
        <v>41.980769230769234</v>
      </c>
      <c r="BJ299" s="42"/>
      <c r="BK299" s="42"/>
      <c r="BL299" s="42"/>
      <c r="BM299" s="42"/>
      <c r="BN299" s="42"/>
      <c r="BO299" s="5"/>
      <c r="BP299" s="5"/>
      <c r="BQ299" s="5"/>
      <c r="BR299" s="5"/>
      <c r="BS299" s="5"/>
      <c r="BT299" s="5"/>
      <c r="BU299" s="6"/>
    </row>
    <row r="300" spans="1:73" x14ac:dyDescent="0.25">
      <c r="A300" s="106">
        <v>13</v>
      </c>
      <c r="B300" s="106" t="s">
        <v>722</v>
      </c>
      <c r="C300" s="106" t="str">
        <f t="shared" si="93"/>
        <v>d</v>
      </c>
      <c r="D300" s="106" t="str">
        <f t="shared" si="94"/>
        <v>13_d</v>
      </c>
      <c r="E300" s="107">
        <v>7725</v>
      </c>
      <c r="F300" s="106"/>
      <c r="G300" s="106">
        <v>13</v>
      </c>
      <c r="H300" s="106" t="s">
        <v>722</v>
      </c>
      <c r="I300" s="106" t="str">
        <f t="shared" si="95"/>
        <v>d</v>
      </c>
      <c r="J300" s="106" t="str">
        <f t="shared" si="96"/>
        <v>13_d</v>
      </c>
      <c r="K300" s="107">
        <v>7976</v>
      </c>
      <c r="L300" s="5"/>
      <c r="M300" s="106">
        <v>13</v>
      </c>
      <c r="N300" s="106" t="s">
        <v>722</v>
      </c>
      <c r="O300" s="106" t="str">
        <f t="shared" si="97"/>
        <v>d</v>
      </c>
      <c r="P300" s="106" t="str">
        <f t="shared" si="98"/>
        <v>13_d</v>
      </c>
      <c r="Q300" s="107">
        <v>8175</v>
      </c>
      <c r="R300" s="107"/>
      <c r="S300" s="106">
        <v>13</v>
      </c>
      <c r="T300" s="106" t="s">
        <v>722</v>
      </c>
      <c r="U300" s="106" t="str">
        <f t="shared" si="99"/>
        <v>d</v>
      </c>
      <c r="V300" s="106" t="str">
        <f t="shared" si="100"/>
        <v>13_d</v>
      </c>
      <c r="W300" s="107">
        <v>8175</v>
      </c>
      <c r="X300" s="107"/>
      <c r="Y300" s="106">
        <v>13</v>
      </c>
      <c r="Z300" s="106" t="s">
        <v>722</v>
      </c>
      <c r="AA300" s="106" t="str">
        <f t="shared" si="101"/>
        <v>d</v>
      </c>
      <c r="AB300" s="106" t="str">
        <f t="shared" si="102"/>
        <v>13_d</v>
      </c>
      <c r="AC300" s="107">
        <v>8339</v>
      </c>
      <c r="AD300" s="49"/>
      <c r="AE300" s="106">
        <v>13</v>
      </c>
      <c r="AF300" s="106" t="s">
        <v>722</v>
      </c>
      <c r="AG300" s="172" t="str">
        <f t="shared" si="103"/>
        <v>d</v>
      </c>
      <c r="AH300" s="106" t="str">
        <f t="shared" si="104"/>
        <v>13_d</v>
      </c>
      <c r="AI300" s="107">
        <v>8923</v>
      </c>
      <c r="AJ300" s="49"/>
      <c r="AK300" s="106">
        <v>13</v>
      </c>
      <c r="AL300" s="106" t="s">
        <v>722</v>
      </c>
      <c r="AM300" s="172" t="str">
        <f t="shared" si="105"/>
        <v>d</v>
      </c>
      <c r="AN300" s="106" t="str">
        <f t="shared" si="106"/>
        <v>13_d</v>
      </c>
      <c r="AO300" s="107">
        <v>9280</v>
      </c>
      <c r="AP300" s="49"/>
      <c r="AQ300" s="106">
        <v>13</v>
      </c>
      <c r="AR300" s="106" t="s">
        <v>722</v>
      </c>
      <c r="AS300" s="172" t="str">
        <f t="shared" si="107"/>
        <v>d</v>
      </c>
      <c r="AT300" s="106" t="str">
        <f t="shared" si="108"/>
        <v>13_d</v>
      </c>
      <c r="AU300" s="107">
        <v>9651</v>
      </c>
      <c r="AV300" s="49"/>
      <c r="AW300" s="106">
        <v>13</v>
      </c>
      <c r="AX300" s="106">
        <v>9</v>
      </c>
      <c r="AY300" s="172">
        <f t="shared" si="109"/>
        <v>9</v>
      </c>
      <c r="AZ300" s="106" t="str">
        <f t="shared" si="110"/>
        <v>13_9</v>
      </c>
      <c r="BA300" s="107">
        <v>6780</v>
      </c>
      <c r="BB300" s="49"/>
      <c r="BC300" s="106">
        <v>13</v>
      </c>
      <c r="BD300" s="106">
        <v>9</v>
      </c>
      <c r="BE300" s="106">
        <f t="shared" si="113"/>
        <v>9</v>
      </c>
      <c r="BF300" s="106" t="str">
        <f t="shared" si="111"/>
        <v>13_9</v>
      </c>
      <c r="BG300" s="64">
        <f t="shared" si="92"/>
        <v>6780</v>
      </c>
      <c r="BH300" s="132">
        <f t="shared" si="112"/>
        <v>6780</v>
      </c>
      <c r="BI300" s="42">
        <f t="shared" si="114"/>
        <v>43.46153846153846</v>
      </c>
      <c r="BJ300" s="42"/>
      <c r="BK300" s="42"/>
      <c r="BL300" s="42"/>
      <c r="BM300" s="42"/>
      <c r="BN300" s="42"/>
      <c r="BO300" s="5"/>
      <c r="BP300" s="5"/>
      <c r="BQ300" s="5"/>
      <c r="BR300" s="5"/>
      <c r="BS300" s="5"/>
      <c r="BT300" s="5"/>
      <c r="BU300" s="6"/>
    </row>
    <row r="301" spans="1:73" x14ac:dyDescent="0.25">
      <c r="A301" s="106">
        <v>13</v>
      </c>
      <c r="B301" s="106" t="s">
        <v>723</v>
      </c>
      <c r="C301" s="106" t="str">
        <f t="shared" si="93"/>
        <v>e</v>
      </c>
      <c r="D301" s="106" t="str">
        <f t="shared" si="94"/>
        <v>13_e</v>
      </c>
      <c r="E301" s="107">
        <v>8139</v>
      </c>
      <c r="F301" s="106"/>
      <c r="G301" s="106">
        <v>13</v>
      </c>
      <c r="H301" s="106" t="s">
        <v>723</v>
      </c>
      <c r="I301" s="106" t="str">
        <f t="shared" si="95"/>
        <v>e</v>
      </c>
      <c r="J301" s="106" t="str">
        <f t="shared" si="96"/>
        <v>13_e</v>
      </c>
      <c r="K301" s="107">
        <v>8404</v>
      </c>
      <c r="L301" s="5"/>
      <c r="M301" s="106">
        <v>13</v>
      </c>
      <c r="N301" s="106" t="s">
        <v>723</v>
      </c>
      <c r="O301" s="106" t="str">
        <f t="shared" si="97"/>
        <v>e</v>
      </c>
      <c r="P301" s="106" t="str">
        <f t="shared" si="98"/>
        <v>13_e</v>
      </c>
      <c r="Q301" s="107">
        <v>8614</v>
      </c>
      <c r="R301" s="107"/>
      <c r="S301" s="106">
        <v>13</v>
      </c>
      <c r="T301" s="106" t="s">
        <v>723</v>
      </c>
      <c r="U301" s="106" t="str">
        <f t="shared" si="99"/>
        <v>e</v>
      </c>
      <c r="V301" s="106" t="str">
        <f t="shared" si="100"/>
        <v>13_e</v>
      </c>
      <c r="W301" s="107">
        <v>8614</v>
      </c>
      <c r="X301" s="107"/>
      <c r="Y301" s="106">
        <v>13</v>
      </c>
      <c r="Z301" s="106" t="s">
        <v>723</v>
      </c>
      <c r="AA301" s="106" t="str">
        <f t="shared" si="101"/>
        <v>e</v>
      </c>
      <c r="AB301" s="106" t="str">
        <f t="shared" si="102"/>
        <v>13_e</v>
      </c>
      <c r="AC301" s="107">
        <v>8786</v>
      </c>
      <c r="AD301" s="49"/>
      <c r="AE301" s="106">
        <v>13</v>
      </c>
      <c r="AF301" s="106" t="s">
        <v>723</v>
      </c>
      <c r="AG301" s="172" t="str">
        <f t="shared" si="103"/>
        <v>e</v>
      </c>
      <c r="AH301" s="106" t="str">
        <f t="shared" si="104"/>
        <v>13_e</v>
      </c>
      <c r="AI301" s="107">
        <v>9401</v>
      </c>
      <c r="AJ301" s="49"/>
      <c r="AK301" s="106">
        <v>13</v>
      </c>
      <c r="AL301" s="106" t="s">
        <v>723</v>
      </c>
      <c r="AM301" s="172" t="str">
        <f t="shared" si="105"/>
        <v>e</v>
      </c>
      <c r="AN301" s="106" t="str">
        <f t="shared" si="106"/>
        <v>13_e</v>
      </c>
      <c r="AO301" s="107">
        <v>9777</v>
      </c>
      <c r="AP301" s="49"/>
      <c r="AQ301" s="106">
        <v>13</v>
      </c>
      <c r="AR301" s="106" t="s">
        <v>723</v>
      </c>
      <c r="AS301" s="172" t="str">
        <f t="shared" si="107"/>
        <v>e</v>
      </c>
      <c r="AT301" s="106" t="str">
        <f t="shared" si="108"/>
        <v>13_e</v>
      </c>
      <c r="AU301" s="107">
        <v>10168</v>
      </c>
      <c r="AV301" s="49"/>
      <c r="AW301" s="106">
        <v>13</v>
      </c>
      <c r="AX301" s="106">
        <v>10</v>
      </c>
      <c r="AY301" s="172">
        <f t="shared" si="109"/>
        <v>10</v>
      </c>
      <c r="AZ301" s="106" t="str">
        <f t="shared" si="110"/>
        <v>13_10</v>
      </c>
      <c r="BA301" s="107">
        <v>7020</v>
      </c>
      <c r="BB301" s="49"/>
      <c r="BC301" s="106">
        <v>13</v>
      </c>
      <c r="BD301" s="106">
        <v>10</v>
      </c>
      <c r="BE301" s="106">
        <f t="shared" si="113"/>
        <v>10</v>
      </c>
      <c r="BF301" s="106" t="str">
        <f t="shared" si="111"/>
        <v>13_10</v>
      </c>
      <c r="BG301" s="64">
        <f t="shared" si="92"/>
        <v>7020</v>
      </c>
      <c r="BH301" s="132">
        <f t="shared" si="112"/>
        <v>7020</v>
      </c>
      <c r="BI301" s="42">
        <f t="shared" si="114"/>
        <v>45</v>
      </c>
      <c r="BJ301" s="42"/>
      <c r="BK301" s="42"/>
      <c r="BL301" s="42"/>
      <c r="BM301" s="42"/>
      <c r="BN301" s="42"/>
      <c r="BO301" s="5"/>
      <c r="BP301" s="5"/>
      <c r="BQ301" s="5"/>
      <c r="BR301" s="5"/>
      <c r="BS301" s="5"/>
      <c r="BT301" s="5"/>
      <c r="BU301" s="6"/>
    </row>
    <row r="302" spans="1:73" x14ac:dyDescent="0.25">
      <c r="A302" s="106">
        <v>14</v>
      </c>
      <c r="B302" s="106" t="s">
        <v>715</v>
      </c>
      <c r="C302" s="106" t="str">
        <f t="shared" si="93"/>
        <v>Start</v>
      </c>
      <c r="D302" s="106" t="str">
        <f t="shared" si="94"/>
        <v>14_Start</v>
      </c>
      <c r="E302" s="107">
        <v>4197</v>
      </c>
      <c r="F302" s="106"/>
      <c r="G302" s="106">
        <v>14</v>
      </c>
      <c r="H302" s="106" t="s">
        <v>715</v>
      </c>
      <c r="I302" s="106" t="str">
        <f t="shared" si="95"/>
        <v>Start</v>
      </c>
      <c r="J302" s="106" t="str">
        <f t="shared" si="96"/>
        <v>14_Start</v>
      </c>
      <c r="K302" s="107">
        <v>4333</v>
      </c>
      <c r="L302" s="5"/>
      <c r="M302" s="106">
        <v>14</v>
      </c>
      <c r="N302" s="106" t="s">
        <v>715</v>
      </c>
      <c r="O302" s="106" t="str">
        <f t="shared" si="97"/>
        <v>Start</v>
      </c>
      <c r="P302" s="106" t="str">
        <f t="shared" si="98"/>
        <v>14_Start</v>
      </c>
      <c r="Q302" s="107">
        <v>4441</v>
      </c>
      <c r="R302" s="107"/>
      <c r="S302" s="106">
        <v>14</v>
      </c>
      <c r="T302" s="106" t="s">
        <v>715</v>
      </c>
      <c r="U302" s="106" t="str">
        <f t="shared" si="99"/>
        <v>Start</v>
      </c>
      <c r="V302" s="106" t="str">
        <f t="shared" si="100"/>
        <v>14_Start</v>
      </c>
      <c r="W302" s="107">
        <v>4441</v>
      </c>
      <c r="X302" s="107"/>
      <c r="Y302" s="106">
        <v>14</v>
      </c>
      <c r="Z302" s="106" t="s">
        <v>715</v>
      </c>
      <c r="AA302" s="106" t="str">
        <f t="shared" si="101"/>
        <v>Start</v>
      </c>
      <c r="AB302" s="106" t="str">
        <f t="shared" si="102"/>
        <v>14_Start</v>
      </c>
      <c r="AC302" s="107">
        <v>4530</v>
      </c>
      <c r="AD302" s="49"/>
      <c r="AE302" s="106">
        <v>14</v>
      </c>
      <c r="AF302" s="106" t="s">
        <v>715</v>
      </c>
      <c r="AG302" s="172" t="str">
        <f t="shared" si="103"/>
        <v>Start</v>
      </c>
      <c r="AH302" s="106" t="str">
        <f t="shared" si="104"/>
        <v>14_Start</v>
      </c>
      <c r="AI302" s="107">
        <v>4847</v>
      </c>
      <c r="AJ302" s="49"/>
      <c r="AK302" s="106">
        <v>14</v>
      </c>
      <c r="AL302" s="106" t="s">
        <v>715</v>
      </c>
      <c r="AM302" s="172" t="str">
        <f t="shared" si="105"/>
        <v>Start</v>
      </c>
      <c r="AN302" s="106" t="str">
        <f t="shared" si="106"/>
        <v>14_Start</v>
      </c>
      <c r="AO302" s="107">
        <v>5041</v>
      </c>
      <c r="AP302" s="49"/>
      <c r="AQ302" s="106">
        <v>14</v>
      </c>
      <c r="AR302" s="106" t="s">
        <v>715</v>
      </c>
      <c r="AS302" s="172" t="str">
        <f t="shared" si="107"/>
        <v>Start</v>
      </c>
      <c r="AT302" s="106" t="str">
        <f t="shared" si="108"/>
        <v>14_Start</v>
      </c>
      <c r="AU302" s="107">
        <v>5243</v>
      </c>
      <c r="AV302" s="49"/>
      <c r="AW302" s="106">
        <v>13</v>
      </c>
      <c r="AX302" s="106">
        <v>11</v>
      </c>
      <c r="AY302" s="172">
        <f t="shared" si="109"/>
        <v>11</v>
      </c>
      <c r="AZ302" s="106" t="str">
        <f t="shared" si="110"/>
        <v>13_11</v>
      </c>
      <c r="BA302" s="107">
        <v>7277</v>
      </c>
      <c r="BB302" s="49"/>
      <c r="BC302" s="106">
        <v>13</v>
      </c>
      <c r="BD302" s="106">
        <v>11</v>
      </c>
      <c r="BE302" s="106">
        <f t="shared" si="113"/>
        <v>11</v>
      </c>
      <c r="BF302" s="106" t="str">
        <f t="shared" si="111"/>
        <v>13_11</v>
      </c>
      <c r="BG302" s="64">
        <f t="shared" si="92"/>
        <v>7277</v>
      </c>
      <c r="BH302" s="132">
        <f t="shared" si="112"/>
        <v>7277</v>
      </c>
      <c r="BI302" s="42">
        <f t="shared" si="114"/>
        <v>46.647435897435898</v>
      </c>
      <c r="BJ302" s="42"/>
      <c r="BK302" s="42"/>
      <c r="BL302" s="42"/>
      <c r="BM302" s="42"/>
      <c r="BN302" s="42"/>
      <c r="BO302" s="5"/>
      <c r="BP302" s="5"/>
      <c r="BQ302" s="5"/>
      <c r="BR302" s="5"/>
      <c r="BS302" s="5"/>
      <c r="BT302" s="5"/>
      <c r="BU302" s="6"/>
    </row>
    <row r="303" spans="1:73" x14ac:dyDescent="0.25">
      <c r="A303" s="106">
        <v>14</v>
      </c>
      <c r="B303" s="106">
        <v>0</v>
      </c>
      <c r="C303" s="106">
        <f t="shared" si="93"/>
        <v>0</v>
      </c>
      <c r="D303" s="106" t="str">
        <f t="shared" si="94"/>
        <v>14_0</v>
      </c>
      <c r="E303" s="107">
        <v>4261</v>
      </c>
      <c r="F303" s="106"/>
      <c r="G303" s="106">
        <v>14</v>
      </c>
      <c r="H303" s="106">
        <v>0</v>
      </c>
      <c r="I303" s="106">
        <f t="shared" si="95"/>
        <v>0</v>
      </c>
      <c r="J303" s="106" t="str">
        <f t="shared" si="96"/>
        <v>14_0</v>
      </c>
      <c r="K303" s="107">
        <v>4399</v>
      </c>
      <c r="L303" s="5"/>
      <c r="M303" s="106">
        <v>14</v>
      </c>
      <c r="N303" s="106">
        <v>0</v>
      </c>
      <c r="O303" s="106">
        <f t="shared" si="97"/>
        <v>0</v>
      </c>
      <c r="P303" s="106" t="str">
        <f t="shared" si="98"/>
        <v>14_0</v>
      </c>
      <c r="Q303" s="107">
        <v>4509</v>
      </c>
      <c r="R303" s="107"/>
      <c r="S303" s="106">
        <v>14</v>
      </c>
      <c r="T303" s="106">
        <v>0</v>
      </c>
      <c r="U303" s="106">
        <f t="shared" si="99"/>
        <v>0</v>
      </c>
      <c r="V303" s="106" t="str">
        <f t="shared" si="100"/>
        <v>14_0</v>
      </c>
      <c r="W303" s="107">
        <v>4509</v>
      </c>
      <c r="X303" s="107"/>
      <c r="Y303" s="106">
        <v>14</v>
      </c>
      <c r="Z303" s="106">
        <v>0</v>
      </c>
      <c r="AA303" s="106">
        <f t="shared" si="101"/>
        <v>0</v>
      </c>
      <c r="AB303" s="106" t="str">
        <f t="shared" si="102"/>
        <v>14_0</v>
      </c>
      <c r="AC303" s="107">
        <v>4599</v>
      </c>
      <c r="AD303" s="49"/>
      <c r="AE303" s="106">
        <v>14</v>
      </c>
      <c r="AF303" s="106">
        <v>0</v>
      </c>
      <c r="AG303" s="172">
        <f t="shared" si="103"/>
        <v>0</v>
      </c>
      <c r="AH303" s="106" t="str">
        <f t="shared" si="104"/>
        <v>14_0</v>
      </c>
      <c r="AI303" s="107">
        <v>4921</v>
      </c>
      <c r="AJ303" s="49"/>
      <c r="AK303" s="106">
        <v>14</v>
      </c>
      <c r="AL303" s="106">
        <v>0</v>
      </c>
      <c r="AM303" s="172">
        <f t="shared" si="105"/>
        <v>0</v>
      </c>
      <c r="AN303" s="106" t="str">
        <f t="shared" si="106"/>
        <v>14_0</v>
      </c>
      <c r="AO303" s="107">
        <v>5118</v>
      </c>
      <c r="AP303" s="49"/>
      <c r="AQ303" s="106">
        <v>14</v>
      </c>
      <c r="AR303" s="106">
        <v>0</v>
      </c>
      <c r="AS303" s="172">
        <f t="shared" si="107"/>
        <v>0</v>
      </c>
      <c r="AT303" s="106" t="str">
        <f t="shared" si="108"/>
        <v>14_0</v>
      </c>
      <c r="AU303" s="107">
        <v>5323</v>
      </c>
      <c r="AV303" s="49"/>
      <c r="AW303" s="106">
        <v>13</v>
      </c>
      <c r="AX303" s="106">
        <v>12</v>
      </c>
      <c r="AY303" s="172">
        <f t="shared" si="109"/>
        <v>12</v>
      </c>
      <c r="AZ303" s="106" t="str">
        <f t="shared" si="110"/>
        <v>13_12</v>
      </c>
      <c r="BA303" s="107">
        <v>7544</v>
      </c>
      <c r="BB303" s="49"/>
      <c r="BC303" s="106">
        <v>13</v>
      </c>
      <c r="BD303" s="106">
        <v>12</v>
      </c>
      <c r="BE303" s="106">
        <f t="shared" si="113"/>
        <v>12</v>
      </c>
      <c r="BF303" s="106" t="str">
        <f t="shared" si="111"/>
        <v>13_12</v>
      </c>
      <c r="BG303" s="64">
        <f t="shared" si="92"/>
        <v>7544</v>
      </c>
      <c r="BH303" s="132">
        <f t="shared" si="112"/>
        <v>7544</v>
      </c>
      <c r="BI303" s="42">
        <f t="shared" si="114"/>
        <v>48.358974358974358</v>
      </c>
      <c r="BJ303" s="42"/>
      <c r="BK303" s="42"/>
      <c r="BL303" s="42"/>
      <c r="BM303" s="42"/>
      <c r="BN303" s="42"/>
      <c r="BO303" s="5"/>
      <c r="BP303" s="5"/>
      <c r="BQ303" s="5"/>
      <c r="BR303" s="5"/>
      <c r="BS303" s="5"/>
      <c r="BT303" s="5"/>
      <c r="BU303" s="6"/>
    </row>
    <row r="304" spans="1:73" x14ac:dyDescent="0.25">
      <c r="A304" s="106">
        <v>14</v>
      </c>
      <c r="B304" s="106">
        <v>1</v>
      </c>
      <c r="C304" s="106">
        <f t="shared" si="93"/>
        <v>1</v>
      </c>
      <c r="D304" s="106" t="str">
        <f t="shared" si="94"/>
        <v>14_1</v>
      </c>
      <c r="E304" s="107">
        <v>4413</v>
      </c>
      <c r="F304" s="106"/>
      <c r="G304" s="106">
        <v>14</v>
      </c>
      <c r="H304" s="106">
        <v>1</v>
      </c>
      <c r="I304" s="106">
        <f t="shared" si="95"/>
        <v>1</v>
      </c>
      <c r="J304" s="106" t="str">
        <f t="shared" si="96"/>
        <v>14_1</v>
      </c>
      <c r="K304" s="107">
        <v>4556</v>
      </c>
      <c r="L304" s="5"/>
      <c r="M304" s="106">
        <v>14</v>
      </c>
      <c r="N304" s="106">
        <v>1</v>
      </c>
      <c r="O304" s="106">
        <f t="shared" si="97"/>
        <v>1</v>
      </c>
      <c r="P304" s="106" t="str">
        <f t="shared" si="98"/>
        <v>14_1</v>
      </c>
      <c r="Q304" s="107">
        <v>4670</v>
      </c>
      <c r="R304" s="107"/>
      <c r="S304" s="106">
        <v>14</v>
      </c>
      <c r="T304" s="106">
        <v>1</v>
      </c>
      <c r="U304" s="106">
        <f t="shared" si="99"/>
        <v>1</v>
      </c>
      <c r="V304" s="106" t="str">
        <f t="shared" si="100"/>
        <v>14_1</v>
      </c>
      <c r="W304" s="107">
        <v>4670</v>
      </c>
      <c r="X304" s="107"/>
      <c r="Y304" s="106">
        <v>14</v>
      </c>
      <c r="Z304" s="106">
        <v>1</v>
      </c>
      <c r="AA304" s="106">
        <f t="shared" si="101"/>
        <v>1</v>
      </c>
      <c r="AB304" s="106" t="str">
        <f t="shared" si="102"/>
        <v>14_1</v>
      </c>
      <c r="AC304" s="107">
        <v>4763</v>
      </c>
      <c r="AD304" s="49"/>
      <c r="AE304" s="106">
        <v>14</v>
      </c>
      <c r="AF304" s="106">
        <v>1</v>
      </c>
      <c r="AG304" s="172">
        <f t="shared" si="103"/>
        <v>1</v>
      </c>
      <c r="AH304" s="106" t="str">
        <f t="shared" si="104"/>
        <v>14_1</v>
      </c>
      <c r="AI304" s="107">
        <v>5096</v>
      </c>
      <c r="AJ304" s="49"/>
      <c r="AK304" s="106">
        <v>14</v>
      </c>
      <c r="AL304" s="106">
        <v>1</v>
      </c>
      <c r="AM304" s="172">
        <f t="shared" si="105"/>
        <v>1</v>
      </c>
      <c r="AN304" s="106" t="str">
        <f t="shared" si="106"/>
        <v>14_1</v>
      </c>
      <c r="AO304" s="107">
        <v>5300</v>
      </c>
      <c r="AP304" s="49"/>
      <c r="AQ304" s="106">
        <v>14</v>
      </c>
      <c r="AR304" s="106">
        <v>1</v>
      </c>
      <c r="AS304" s="172">
        <f t="shared" si="107"/>
        <v>1</v>
      </c>
      <c r="AT304" s="106" t="str">
        <f t="shared" si="108"/>
        <v>14_1</v>
      </c>
      <c r="AU304" s="107">
        <v>5512</v>
      </c>
      <c r="AV304" s="49"/>
      <c r="AW304" s="106">
        <v>13</v>
      </c>
      <c r="AX304" s="106">
        <v>13</v>
      </c>
      <c r="AY304" s="172">
        <f t="shared" si="109"/>
        <v>13</v>
      </c>
      <c r="AZ304" s="106" t="str">
        <f t="shared" si="110"/>
        <v>13_13</v>
      </c>
      <c r="BA304" s="107">
        <v>7824</v>
      </c>
      <c r="BB304" s="49"/>
      <c r="BC304" s="106">
        <v>13</v>
      </c>
      <c r="BD304" s="106">
        <v>13</v>
      </c>
      <c r="BE304" s="106">
        <f t="shared" si="113"/>
        <v>13</v>
      </c>
      <c r="BF304" s="106" t="str">
        <f t="shared" si="111"/>
        <v>13_13</v>
      </c>
      <c r="BG304" s="64">
        <f t="shared" si="92"/>
        <v>7824</v>
      </c>
      <c r="BH304" s="132">
        <f t="shared" si="112"/>
        <v>7824</v>
      </c>
      <c r="BI304" s="42">
        <f t="shared" si="114"/>
        <v>50.153846153846153</v>
      </c>
      <c r="BJ304" s="42"/>
      <c r="BK304" s="42"/>
      <c r="BL304" s="42"/>
      <c r="BM304" s="42"/>
      <c r="BN304" s="42"/>
      <c r="BO304" s="5"/>
      <c r="BP304" s="5"/>
      <c r="BQ304" s="5"/>
      <c r="BR304" s="5"/>
      <c r="BS304" s="5"/>
      <c r="BT304" s="5"/>
      <c r="BU304" s="6"/>
    </row>
    <row r="305" spans="1:73" x14ac:dyDescent="0.25">
      <c r="A305" s="106">
        <v>14</v>
      </c>
      <c r="B305" s="106">
        <v>2</v>
      </c>
      <c r="C305" s="106">
        <f t="shared" si="93"/>
        <v>2</v>
      </c>
      <c r="D305" s="106" t="str">
        <f t="shared" si="94"/>
        <v>14_2</v>
      </c>
      <c r="E305" s="107">
        <v>4564</v>
      </c>
      <c r="F305" s="106"/>
      <c r="G305" s="106">
        <v>14</v>
      </c>
      <c r="H305" s="106">
        <v>2</v>
      </c>
      <c r="I305" s="106">
        <f t="shared" si="95"/>
        <v>2</v>
      </c>
      <c r="J305" s="106" t="str">
        <f t="shared" si="96"/>
        <v>14_2</v>
      </c>
      <c r="K305" s="107">
        <v>4712</v>
      </c>
      <c r="L305" s="5"/>
      <c r="M305" s="106">
        <v>14</v>
      </c>
      <c r="N305" s="106">
        <v>2</v>
      </c>
      <c r="O305" s="106">
        <f t="shared" si="97"/>
        <v>2</v>
      </c>
      <c r="P305" s="106" t="str">
        <f t="shared" si="98"/>
        <v>14_2</v>
      </c>
      <c r="Q305" s="107">
        <v>4830</v>
      </c>
      <c r="R305" s="107"/>
      <c r="S305" s="106">
        <v>14</v>
      </c>
      <c r="T305" s="106">
        <v>2</v>
      </c>
      <c r="U305" s="106">
        <f t="shared" si="99"/>
        <v>2</v>
      </c>
      <c r="V305" s="106" t="str">
        <f t="shared" si="100"/>
        <v>14_2</v>
      </c>
      <c r="W305" s="107">
        <v>4830</v>
      </c>
      <c r="X305" s="107"/>
      <c r="Y305" s="106">
        <v>14</v>
      </c>
      <c r="Z305" s="106">
        <v>2</v>
      </c>
      <c r="AA305" s="106">
        <f t="shared" si="101"/>
        <v>2</v>
      </c>
      <c r="AB305" s="106" t="str">
        <f t="shared" si="102"/>
        <v>14_2</v>
      </c>
      <c r="AC305" s="107">
        <v>4927</v>
      </c>
      <c r="AD305" s="49"/>
      <c r="AE305" s="106">
        <v>14</v>
      </c>
      <c r="AF305" s="106">
        <v>2</v>
      </c>
      <c r="AG305" s="172">
        <f t="shared" si="103"/>
        <v>2</v>
      </c>
      <c r="AH305" s="106" t="str">
        <f t="shared" si="104"/>
        <v>14_2</v>
      </c>
      <c r="AI305" s="107">
        <v>5272</v>
      </c>
      <c r="AJ305" s="49"/>
      <c r="AK305" s="106">
        <v>14</v>
      </c>
      <c r="AL305" s="106">
        <v>2</v>
      </c>
      <c r="AM305" s="172">
        <f t="shared" si="105"/>
        <v>2</v>
      </c>
      <c r="AN305" s="106" t="str">
        <f t="shared" si="106"/>
        <v>14_2</v>
      </c>
      <c r="AO305" s="107">
        <v>5483</v>
      </c>
      <c r="AP305" s="49"/>
      <c r="AQ305" s="106">
        <v>14</v>
      </c>
      <c r="AR305" s="106">
        <v>2</v>
      </c>
      <c r="AS305" s="172">
        <f t="shared" si="107"/>
        <v>2</v>
      </c>
      <c r="AT305" s="106" t="str">
        <f t="shared" si="108"/>
        <v>14_2</v>
      </c>
      <c r="AU305" s="107">
        <v>5702</v>
      </c>
      <c r="AV305" s="49"/>
      <c r="AW305" s="106">
        <v>13</v>
      </c>
      <c r="AX305" s="106" t="s">
        <v>717</v>
      </c>
      <c r="AY305" s="172" t="str">
        <f t="shared" si="109"/>
        <v>u1</v>
      </c>
      <c r="AZ305" s="106" t="str">
        <f t="shared" si="110"/>
        <v>13_u1</v>
      </c>
      <c r="BA305" s="107">
        <v>8248</v>
      </c>
      <c r="BB305" s="49"/>
      <c r="BC305" s="106">
        <v>13</v>
      </c>
      <c r="BD305" s="106" t="s">
        <v>717</v>
      </c>
      <c r="BE305" s="106" t="str">
        <f t="shared" si="113"/>
        <v>u1</v>
      </c>
      <c r="BF305" s="106" t="str">
        <f t="shared" si="111"/>
        <v>13_u1</v>
      </c>
      <c r="BG305" s="64">
        <f t="shared" si="92"/>
        <v>8248</v>
      </c>
      <c r="BH305" s="132">
        <f t="shared" si="112"/>
        <v>8248</v>
      </c>
      <c r="BI305" s="42">
        <f t="shared" si="114"/>
        <v>52.871794871794869</v>
      </c>
      <c r="BJ305" s="42"/>
      <c r="BK305" s="42"/>
      <c r="BL305" s="42"/>
      <c r="BM305" s="42"/>
      <c r="BN305" s="42"/>
      <c r="BO305" s="5"/>
      <c r="BP305" s="5"/>
      <c r="BQ305" s="5"/>
      <c r="BR305" s="5"/>
      <c r="BS305" s="5"/>
      <c r="BT305" s="5"/>
      <c r="BU305" s="6"/>
    </row>
    <row r="306" spans="1:73" x14ac:dyDescent="0.25">
      <c r="A306" s="106">
        <v>14</v>
      </c>
      <c r="B306" s="106">
        <v>3</v>
      </c>
      <c r="C306" s="106">
        <f t="shared" si="93"/>
        <v>3</v>
      </c>
      <c r="D306" s="106" t="str">
        <f t="shared" si="94"/>
        <v>14_3</v>
      </c>
      <c r="E306" s="107">
        <v>4727</v>
      </c>
      <c r="F306" s="106"/>
      <c r="G306" s="106">
        <v>14</v>
      </c>
      <c r="H306" s="106">
        <v>3</v>
      </c>
      <c r="I306" s="106">
        <f t="shared" si="95"/>
        <v>3</v>
      </c>
      <c r="J306" s="106" t="str">
        <f t="shared" si="96"/>
        <v>14_3</v>
      </c>
      <c r="K306" s="107">
        <v>4881</v>
      </c>
      <c r="L306" s="5"/>
      <c r="M306" s="106">
        <v>14</v>
      </c>
      <c r="N306" s="106">
        <v>3</v>
      </c>
      <c r="O306" s="106">
        <f t="shared" si="97"/>
        <v>3</v>
      </c>
      <c r="P306" s="106" t="str">
        <f t="shared" si="98"/>
        <v>14_3</v>
      </c>
      <c r="Q306" s="107">
        <v>5003</v>
      </c>
      <c r="R306" s="107"/>
      <c r="S306" s="106">
        <v>14</v>
      </c>
      <c r="T306" s="106">
        <v>3</v>
      </c>
      <c r="U306" s="106">
        <f t="shared" si="99"/>
        <v>3</v>
      </c>
      <c r="V306" s="106" t="str">
        <f t="shared" si="100"/>
        <v>14_3</v>
      </c>
      <c r="W306" s="107">
        <v>5003</v>
      </c>
      <c r="X306" s="107"/>
      <c r="Y306" s="106">
        <v>14</v>
      </c>
      <c r="Z306" s="106">
        <v>3</v>
      </c>
      <c r="AA306" s="106">
        <f t="shared" si="101"/>
        <v>3</v>
      </c>
      <c r="AB306" s="106" t="str">
        <f t="shared" si="102"/>
        <v>14_3</v>
      </c>
      <c r="AC306" s="107">
        <v>5103</v>
      </c>
      <c r="AD306" s="49"/>
      <c r="AE306" s="106">
        <v>14</v>
      </c>
      <c r="AF306" s="106">
        <v>3</v>
      </c>
      <c r="AG306" s="172">
        <f t="shared" si="103"/>
        <v>3</v>
      </c>
      <c r="AH306" s="106" t="str">
        <f t="shared" si="104"/>
        <v>14_3</v>
      </c>
      <c r="AI306" s="107">
        <v>5460</v>
      </c>
      <c r="AJ306" s="49"/>
      <c r="AK306" s="106">
        <v>14</v>
      </c>
      <c r="AL306" s="106">
        <v>3</v>
      </c>
      <c r="AM306" s="172">
        <f t="shared" si="105"/>
        <v>3</v>
      </c>
      <c r="AN306" s="106" t="str">
        <f t="shared" si="106"/>
        <v>14_3</v>
      </c>
      <c r="AO306" s="107">
        <v>5678</v>
      </c>
      <c r="AP306" s="49"/>
      <c r="AQ306" s="106">
        <v>14</v>
      </c>
      <c r="AR306" s="106">
        <v>3</v>
      </c>
      <c r="AS306" s="172">
        <f t="shared" si="107"/>
        <v>3</v>
      </c>
      <c r="AT306" s="106" t="str">
        <f t="shared" si="108"/>
        <v>14_3</v>
      </c>
      <c r="AU306" s="107">
        <v>5905</v>
      </c>
      <c r="AV306" s="49"/>
      <c r="AW306" s="106">
        <v>13</v>
      </c>
      <c r="AX306" s="106" t="s">
        <v>718</v>
      </c>
      <c r="AY306" s="172" t="str">
        <f t="shared" si="109"/>
        <v>u2</v>
      </c>
      <c r="AZ306" s="106" t="str">
        <f t="shared" si="110"/>
        <v>13_u2</v>
      </c>
      <c r="BA306" s="107">
        <v>8691</v>
      </c>
      <c r="BB306" s="49"/>
      <c r="BC306" s="106">
        <v>13</v>
      </c>
      <c r="BD306" s="106" t="s">
        <v>718</v>
      </c>
      <c r="BE306" s="106" t="str">
        <f t="shared" si="113"/>
        <v>u2</v>
      </c>
      <c r="BF306" s="106" t="str">
        <f t="shared" si="111"/>
        <v>13_u2</v>
      </c>
      <c r="BG306" s="64">
        <f t="shared" si="92"/>
        <v>8691</v>
      </c>
      <c r="BH306" s="132">
        <f t="shared" si="112"/>
        <v>8691</v>
      </c>
      <c r="BI306" s="42">
        <f t="shared" si="114"/>
        <v>55.71153846153846</v>
      </c>
      <c r="BJ306" s="42"/>
      <c r="BK306" s="42"/>
      <c r="BL306" s="42"/>
      <c r="BM306" s="42"/>
      <c r="BN306" s="42"/>
      <c r="BO306" s="5"/>
      <c r="BP306" s="5"/>
      <c r="BQ306" s="5"/>
      <c r="BR306" s="5"/>
      <c r="BS306" s="5"/>
      <c r="BT306" s="5"/>
      <c r="BU306" s="6"/>
    </row>
    <row r="307" spans="1:73" x14ac:dyDescent="0.25">
      <c r="A307" s="106">
        <v>14</v>
      </c>
      <c r="B307" s="106">
        <v>4</v>
      </c>
      <c r="C307" s="106">
        <f t="shared" si="93"/>
        <v>4</v>
      </c>
      <c r="D307" s="106" t="str">
        <f t="shared" si="94"/>
        <v>14_4</v>
      </c>
      <c r="E307" s="107">
        <v>4889</v>
      </c>
      <c r="F307" s="106"/>
      <c r="G307" s="106">
        <v>14</v>
      </c>
      <c r="H307" s="106">
        <v>4</v>
      </c>
      <c r="I307" s="106">
        <f t="shared" si="95"/>
        <v>4</v>
      </c>
      <c r="J307" s="106" t="str">
        <f t="shared" si="96"/>
        <v>14_4</v>
      </c>
      <c r="K307" s="107">
        <v>5048</v>
      </c>
      <c r="L307" s="5"/>
      <c r="M307" s="106">
        <v>14</v>
      </c>
      <c r="N307" s="106">
        <v>4</v>
      </c>
      <c r="O307" s="106">
        <f t="shared" si="97"/>
        <v>4</v>
      </c>
      <c r="P307" s="106" t="str">
        <f t="shared" si="98"/>
        <v>14_4</v>
      </c>
      <c r="Q307" s="107">
        <v>5174</v>
      </c>
      <c r="R307" s="107"/>
      <c r="S307" s="106">
        <v>14</v>
      </c>
      <c r="T307" s="106">
        <v>4</v>
      </c>
      <c r="U307" s="106">
        <f t="shared" si="99"/>
        <v>4</v>
      </c>
      <c r="V307" s="106" t="str">
        <f t="shared" si="100"/>
        <v>14_4</v>
      </c>
      <c r="W307" s="107">
        <v>5174</v>
      </c>
      <c r="X307" s="107"/>
      <c r="Y307" s="106">
        <v>14</v>
      </c>
      <c r="Z307" s="106">
        <v>4</v>
      </c>
      <c r="AA307" s="106">
        <f t="shared" si="101"/>
        <v>4</v>
      </c>
      <c r="AB307" s="106" t="str">
        <f t="shared" si="102"/>
        <v>14_4</v>
      </c>
      <c r="AC307" s="107">
        <v>5277</v>
      </c>
      <c r="AD307" s="49"/>
      <c r="AE307" s="106">
        <v>14</v>
      </c>
      <c r="AF307" s="106">
        <v>4</v>
      </c>
      <c r="AG307" s="172">
        <f t="shared" si="103"/>
        <v>4</v>
      </c>
      <c r="AH307" s="106" t="str">
        <f t="shared" si="104"/>
        <v>14_4</v>
      </c>
      <c r="AI307" s="107">
        <v>5646</v>
      </c>
      <c r="AJ307" s="49"/>
      <c r="AK307" s="106">
        <v>14</v>
      </c>
      <c r="AL307" s="106">
        <v>4</v>
      </c>
      <c r="AM307" s="172">
        <f t="shared" si="105"/>
        <v>4</v>
      </c>
      <c r="AN307" s="106" t="str">
        <f t="shared" si="106"/>
        <v>14_4</v>
      </c>
      <c r="AO307" s="107">
        <v>5872</v>
      </c>
      <c r="AP307" s="49"/>
      <c r="AQ307" s="106">
        <v>14</v>
      </c>
      <c r="AR307" s="106">
        <v>4</v>
      </c>
      <c r="AS307" s="172">
        <f t="shared" si="107"/>
        <v>4</v>
      </c>
      <c r="AT307" s="106" t="str">
        <f t="shared" si="108"/>
        <v>14_4</v>
      </c>
      <c r="AU307" s="107">
        <v>6107</v>
      </c>
      <c r="AV307" s="49"/>
      <c r="AW307" s="106">
        <v>13</v>
      </c>
      <c r="AX307" s="106" t="s">
        <v>719</v>
      </c>
      <c r="AY307" s="172" t="str">
        <f t="shared" si="109"/>
        <v>a</v>
      </c>
      <c r="AZ307" s="106" t="str">
        <f t="shared" si="110"/>
        <v>13_a</v>
      </c>
      <c r="BA307" s="107">
        <v>8248</v>
      </c>
      <c r="BB307" s="49"/>
      <c r="BC307" s="106">
        <v>13</v>
      </c>
      <c r="BD307" s="106" t="s">
        <v>719</v>
      </c>
      <c r="BE307" s="106" t="str">
        <f t="shared" si="113"/>
        <v>a</v>
      </c>
      <c r="BF307" s="106" t="str">
        <f t="shared" si="111"/>
        <v>13_a</v>
      </c>
      <c r="BG307" s="64">
        <f t="shared" si="92"/>
        <v>8248</v>
      </c>
      <c r="BH307" s="132">
        <f t="shared" si="112"/>
        <v>8248</v>
      </c>
      <c r="BI307" s="42">
        <f t="shared" si="114"/>
        <v>52.871794871794869</v>
      </c>
      <c r="BJ307" s="42"/>
      <c r="BK307" s="42"/>
      <c r="BL307" s="42"/>
      <c r="BM307" s="42"/>
      <c r="BN307" s="42"/>
      <c r="BO307" s="5"/>
      <c r="BP307" s="5"/>
      <c r="BQ307" s="5"/>
      <c r="BR307" s="5"/>
      <c r="BS307" s="5"/>
      <c r="BT307" s="5"/>
      <c r="BU307" s="6"/>
    </row>
    <row r="308" spans="1:73" x14ac:dyDescent="0.25">
      <c r="A308" s="106">
        <v>14</v>
      </c>
      <c r="B308" s="106">
        <v>5</v>
      </c>
      <c r="C308" s="106">
        <f t="shared" si="93"/>
        <v>5</v>
      </c>
      <c r="D308" s="106" t="str">
        <f t="shared" si="94"/>
        <v>14_5</v>
      </c>
      <c r="E308" s="107">
        <v>5061</v>
      </c>
      <c r="F308" s="106"/>
      <c r="G308" s="106">
        <v>14</v>
      </c>
      <c r="H308" s="106">
        <v>5</v>
      </c>
      <c r="I308" s="106">
        <f t="shared" si="95"/>
        <v>5</v>
      </c>
      <c r="J308" s="106" t="str">
        <f t="shared" si="96"/>
        <v>14_5</v>
      </c>
      <c r="K308" s="107">
        <v>5225</v>
      </c>
      <c r="L308" s="5"/>
      <c r="M308" s="106">
        <v>14</v>
      </c>
      <c r="N308" s="106">
        <v>5</v>
      </c>
      <c r="O308" s="106">
        <f t="shared" si="97"/>
        <v>5</v>
      </c>
      <c r="P308" s="106" t="str">
        <f t="shared" si="98"/>
        <v>14_5</v>
      </c>
      <c r="Q308" s="107">
        <v>5356</v>
      </c>
      <c r="R308" s="107"/>
      <c r="S308" s="106">
        <v>14</v>
      </c>
      <c r="T308" s="106">
        <v>5</v>
      </c>
      <c r="U308" s="106">
        <f t="shared" si="99"/>
        <v>5</v>
      </c>
      <c r="V308" s="106" t="str">
        <f t="shared" si="100"/>
        <v>14_5</v>
      </c>
      <c r="W308" s="107">
        <v>5356</v>
      </c>
      <c r="X308" s="107"/>
      <c r="Y308" s="106">
        <v>14</v>
      </c>
      <c r="Z308" s="106">
        <v>5</v>
      </c>
      <c r="AA308" s="106">
        <f t="shared" si="101"/>
        <v>5</v>
      </c>
      <c r="AB308" s="106" t="str">
        <f t="shared" si="102"/>
        <v>14_5</v>
      </c>
      <c r="AC308" s="107">
        <v>5463</v>
      </c>
      <c r="AD308" s="49"/>
      <c r="AE308" s="106">
        <v>14</v>
      </c>
      <c r="AF308" s="106">
        <v>5</v>
      </c>
      <c r="AG308" s="172">
        <f t="shared" si="103"/>
        <v>5</v>
      </c>
      <c r="AH308" s="106" t="str">
        <f t="shared" si="104"/>
        <v>14_5</v>
      </c>
      <c r="AI308" s="107">
        <v>5845</v>
      </c>
      <c r="AJ308" s="49"/>
      <c r="AK308" s="106">
        <v>14</v>
      </c>
      <c r="AL308" s="106">
        <v>5</v>
      </c>
      <c r="AM308" s="172">
        <f t="shared" si="105"/>
        <v>5</v>
      </c>
      <c r="AN308" s="106" t="str">
        <f t="shared" si="106"/>
        <v>14_5</v>
      </c>
      <c r="AO308" s="107">
        <v>6079</v>
      </c>
      <c r="AP308" s="49"/>
      <c r="AQ308" s="106">
        <v>14</v>
      </c>
      <c r="AR308" s="106">
        <v>5</v>
      </c>
      <c r="AS308" s="172">
        <f t="shared" si="107"/>
        <v>5</v>
      </c>
      <c r="AT308" s="106" t="str">
        <f t="shared" si="108"/>
        <v>14_5</v>
      </c>
      <c r="AU308" s="107">
        <v>6322</v>
      </c>
      <c r="AV308" s="49"/>
      <c r="AW308" s="106">
        <v>13</v>
      </c>
      <c r="AX308" s="106" t="s">
        <v>720</v>
      </c>
      <c r="AY308" s="172" t="str">
        <f t="shared" si="109"/>
        <v>b</v>
      </c>
      <c r="AZ308" s="106" t="str">
        <f t="shared" si="110"/>
        <v>13_b</v>
      </c>
      <c r="BA308" s="107">
        <v>8691</v>
      </c>
      <c r="BB308" s="49"/>
      <c r="BC308" s="106">
        <v>13</v>
      </c>
      <c r="BD308" s="106" t="s">
        <v>720</v>
      </c>
      <c r="BE308" s="106" t="str">
        <f t="shared" si="113"/>
        <v>b</v>
      </c>
      <c r="BF308" s="106" t="str">
        <f t="shared" si="111"/>
        <v>13_b</v>
      </c>
      <c r="BG308" s="64">
        <f t="shared" si="92"/>
        <v>8691</v>
      </c>
      <c r="BH308" s="132">
        <f t="shared" si="112"/>
        <v>8691</v>
      </c>
      <c r="BI308" s="42">
        <f t="shared" si="114"/>
        <v>55.71153846153846</v>
      </c>
      <c r="BJ308" s="42"/>
      <c r="BK308" s="42"/>
      <c r="BL308" s="42"/>
      <c r="BM308" s="42"/>
      <c r="BN308" s="42"/>
      <c r="BO308" s="5"/>
      <c r="BP308" s="5"/>
      <c r="BQ308" s="5"/>
      <c r="BR308" s="5"/>
      <c r="BS308" s="5"/>
      <c r="BT308" s="5"/>
      <c r="BU308" s="6"/>
    </row>
    <row r="309" spans="1:73" x14ac:dyDescent="0.25">
      <c r="A309" s="106">
        <v>14</v>
      </c>
      <c r="B309" s="106">
        <v>6</v>
      </c>
      <c r="C309" s="106">
        <f t="shared" si="93"/>
        <v>6</v>
      </c>
      <c r="D309" s="106" t="str">
        <f t="shared" si="94"/>
        <v>14_6</v>
      </c>
      <c r="E309" s="107">
        <v>5243</v>
      </c>
      <c r="F309" s="106"/>
      <c r="G309" s="106">
        <v>14</v>
      </c>
      <c r="H309" s="106">
        <v>6</v>
      </c>
      <c r="I309" s="106">
        <f t="shared" si="95"/>
        <v>6</v>
      </c>
      <c r="J309" s="106" t="str">
        <f t="shared" si="96"/>
        <v>14_6</v>
      </c>
      <c r="K309" s="107">
        <v>5413</v>
      </c>
      <c r="L309" s="5"/>
      <c r="M309" s="106">
        <v>14</v>
      </c>
      <c r="N309" s="106">
        <v>6</v>
      </c>
      <c r="O309" s="106">
        <f t="shared" si="97"/>
        <v>6</v>
      </c>
      <c r="P309" s="106" t="str">
        <f t="shared" si="98"/>
        <v>14_6</v>
      </c>
      <c r="Q309" s="107">
        <v>5548</v>
      </c>
      <c r="R309" s="107"/>
      <c r="S309" s="106">
        <v>14</v>
      </c>
      <c r="T309" s="106">
        <v>6</v>
      </c>
      <c r="U309" s="106">
        <f t="shared" si="99"/>
        <v>6</v>
      </c>
      <c r="V309" s="106" t="str">
        <f t="shared" si="100"/>
        <v>14_6</v>
      </c>
      <c r="W309" s="107">
        <v>5548</v>
      </c>
      <c r="X309" s="107"/>
      <c r="Y309" s="106">
        <v>14</v>
      </c>
      <c r="Z309" s="106">
        <v>6</v>
      </c>
      <c r="AA309" s="106">
        <f t="shared" si="101"/>
        <v>6</v>
      </c>
      <c r="AB309" s="106" t="str">
        <f t="shared" si="102"/>
        <v>14_6</v>
      </c>
      <c r="AC309" s="107">
        <v>5659</v>
      </c>
      <c r="AD309" s="49"/>
      <c r="AE309" s="106">
        <v>14</v>
      </c>
      <c r="AF309" s="106">
        <v>6</v>
      </c>
      <c r="AG309" s="172">
        <f t="shared" si="103"/>
        <v>6</v>
      </c>
      <c r="AH309" s="106" t="str">
        <f t="shared" si="104"/>
        <v>14_6</v>
      </c>
      <c r="AI309" s="107">
        <v>6055</v>
      </c>
      <c r="AJ309" s="49"/>
      <c r="AK309" s="106">
        <v>14</v>
      </c>
      <c r="AL309" s="106">
        <v>6</v>
      </c>
      <c r="AM309" s="172">
        <f t="shared" si="105"/>
        <v>6</v>
      </c>
      <c r="AN309" s="106" t="str">
        <f t="shared" si="106"/>
        <v>14_6</v>
      </c>
      <c r="AO309" s="107">
        <v>6297</v>
      </c>
      <c r="AP309" s="49"/>
      <c r="AQ309" s="106">
        <v>14</v>
      </c>
      <c r="AR309" s="106">
        <v>6</v>
      </c>
      <c r="AS309" s="172">
        <f t="shared" si="107"/>
        <v>6</v>
      </c>
      <c r="AT309" s="106" t="str">
        <f t="shared" si="108"/>
        <v>14_6</v>
      </c>
      <c r="AU309" s="107">
        <v>6549</v>
      </c>
      <c r="AV309" s="49"/>
      <c r="AW309" s="106">
        <v>13</v>
      </c>
      <c r="AX309" s="106" t="s">
        <v>721</v>
      </c>
      <c r="AY309" s="172" t="str">
        <f t="shared" si="109"/>
        <v>c</v>
      </c>
      <c r="AZ309" s="106" t="str">
        <f t="shared" si="110"/>
        <v>13_c</v>
      </c>
      <c r="BA309" s="107">
        <v>9157</v>
      </c>
      <c r="BB309" s="49"/>
      <c r="BC309" s="106">
        <v>13</v>
      </c>
      <c r="BD309" s="106" t="s">
        <v>721</v>
      </c>
      <c r="BE309" s="106" t="str">
        <f t="shared" si="113"/>
        <v>c</v>
      </c>
      <c r="BF309" s="106" t="str">
        <f t="shared" si="111"/>
        <v>13_c</v>
      </c>
      <c r="BG309" s="64">
        <f t="shared" si="92"/>
        <v>9157</v>
      </c>
      <c r="BH309" s="132">
        <f t="shared" si="112"/>
        <v>9157</v>
      </c>
      <c r="BI309" s="42">
        <f t="shared" si="114"/>
        <v>58.698717948717949</v>
      </c>
      <c r="BJ309" s="42"/>
      <c r="BK309" s="42"/>
      <c r="BL309" s="42"/>
      <c r="BM309" s="42"/>
      <c r="BN309" s="42"/>
      <c r="BO309" s="5"/>
      <c r="BP309" s="5"/>
      <c r="BQ309" s="5"/>
      <c r="BR309" s="5"/>
      <c r="BS309" s="5"/>
      <c r="BT309" s="5"/>
      <c r="BU309" s="6"/>
    </row>
    <row r="310" spans="1:73" x14ac:dyDescent="0.25">
      <c r="A310" s="106">
        <v>14</v>
      </c>
      <c r="B310" s="106">
        <v>7</v>
      </c>
      <c r="C310" s="106">
        <f t="shared" si="93"/>
        <v>7</v>
      </c>
      <c r="D310" s="106" t="str">
        <f t="shared" si="94"/>
        <v>14_7</v>
      </c>
      <c r="E310" s="107">
        <v>5427</v>
      </c>
      <c r="F310" s="106"/>
      <c r="G310" s="106">
        <v>14</v>
      </c>
      <c r="H310" s="106">
        <v>7</v>
      </c>
      <c r="I310" s="106">
        <f t="shared" si="95"/>
        <v>7</v>
      </c>
      <c r="J310" s="106" t="str">
        <f t="shared" si="96"/>
        <v>14_7</v>
      </c>
      <c r="K310" s="107">
        <v>5603</v>
      </c>
      <c r="L310" s="5"/>
      <c r="M310" s="106">
        <v>14</v>
      </c>
      <c r="N310" s="106">
        <v>7</v>
      </c>
      <c r="O310" s="106">
        <f t="shared" si="97"/>
        <v>7</v>
      </c>
      <c r="P310" s="106" t="str">
        <f t="shared" si="98"/>
        <v>14_7</v>
      </c>
      <c r="Q310" s="107">
        <v>5743</v>
      </c>
      <c r="R310" s="107"/>
      <c r="S310" s="106">
        <v>14</v>
      </c>
      <c r="T310" s="106">
        <v>7</v>
      </c>
      <c r="U310" s="106">
        <f t="shared" si="99"/>
        <v>7</v>
      </c>
      <c r="V310" s="106" t="str">
        <f t="shared" si="100"/>
        <v>14_7</v>
      </c>
      <c r="W310" s="107">
        <v>5743</v>
      </c>
      <c r="X310" s="107"/>
      <c r="Y310" s="106">
        <v>14</v>
      </c>
      <c r="Z310" s="106">
        <v>7</v>
      </c>
      <c r="AA310" s="106">
        <f t="shared" si="101"/>
        <v>7</v>
      </c>
      <c r="AB310" s="106" t="str">
        <f t="shared" si="102"/>
        <v>14_7</v>
      </c>
      <c r="AC310" s="107">
        <v>5858</v>
      </c>
      <c r="AD310" s="49"/>
      <c r="AE310" s="106">
        <v>14</v>
      </c>
      <c r="AF310" s="106">
        <v>7</v>
      </c>
      <c r="AG310" s="172">
        <f t="shared" si="103"/>
        <v>7</v>
      </c>
      <c r="AH310" s="106" t="str">
        <f t="shared" si="104"/>
        <v>14_7</v>
      </c>
      <c r="AI310" s="107">
        <v>6268</v>
      </c>
      <c r="AJ310" s="49"/>
      <c r="AK310" s="106">
        <v>14</v>
      </c>
      <c r="AL310" s="106">
        <v>7</v>
      </c>
      <c r="AM310" s="172">
        <f t="shared" si="105"/>
        <v>7</v>
      </c>
      <c r="AN310" s="106" t="str">
        <f t="shared" si="106"/>
        <v>14_7</v>
      </c>
      <c r="AO310" s="107">
        <v>6519</v>
      </c>
      <c r="AP310" s="49"/>
      <c r="AQ310" s="106">
        <v>14</v>
      </c>
      <c r="AR310" s="106">
        <v>7</v>
      </c>
      <c r="AS310" s="172">
        <f t="shared" si="107"/>
        <v>7</v>
      </c>
      <c r="AT310" s="106" t="str">
        <f t="shared" si="108"/>
        <v>14_7</v>
      </c>
      <c r="AU310" s="107">
        <v>6780</v>
      </c>
      <c r="AV310" s="49"/>
      <c r="AW310" s="106">
        <v>13</v>
      </c>
      <c r="AX310" s="106" t="s">
        <v>722</v>
      </c>
      <c r="AY310" s="172" t="str">
        <f t="shared" si="109"/>
        <v>d</v>
      </c>
      <c r="AZ310" s="106" t="str">
        <f t="shared" si="110"/>
        <v>13_d</v>
      </c>
      <c r="BA310" s="107">
        <v>9651</v>
      </c>
      <c r="BB310" s="49"/>
      <c r="BC310" s="106">
        <v>13</v>
      </c>
      <c r="BD310" s="106" t="s">
        <v>722</v>
      </c>
      <c r="BE310" s="106" t="str">
        <f t="shared" si="113"/>
        <v>d</v>
      </c>
      <c r="BF310" s="106" t="str">
        <f t="shared" si="111"/>
        <v>13_d</v>
      </c>
      <c r="BG310" s="64">
        <f t="shared" si="92"/>
        <v>9651</v>
      </c>
      <c r="BH310" s="132">
        <f t="shared" si="112"/>
        <v>9651</v>
      </c>
      <c r="BI310" s="42">
        <f t="shared" si="114"/>
        <v>61.865384615384613</v>
      </c>
      <c r="BJ310" s="42"/>
      <c r="BK310" s="42"/>
      <c r="BL310" s="42"/>
      <c r="BM310" s="42"/>
      <c r="BN310" s="42"/>
      <c r="BO310" s="5"/>
      <c r="BP310" s="5"/>
      <c r="BQ310" s="5"/>
      <c r="BR310" s="5"/>
      <c r="BS310" s="5"/>
      <c r="BT310" s="5"/>
      <c r="BU310" s="6"/>
    </row>
    <row r="311" spans="1:73" x14ac:dyDescent="0.25">
      <c r="A311" s="106">
        <v>14</v>
      </c>
      <c r="B311" s="106">
        <v>8</v>
      </c>
      <c r="C311" s="106">
        <f t="shared" si="93"/>
        <v>8</v>
      </c>
      <c r="D311" s="106" t="str">
        <f t="shared" si="94"/>
        <v>14_8</v>
      </c>
      <c r="E311" s="107">
        <v>5618</v>
      </c>
      <c r="F311" s="106"/>
      <c r="G311" s="106">
        <v>14</v>
      </c>
      <c r="H311" s="106">
        <v>8</v>
      </c>
      <c r="I311" s="106">
        <f t="shared" si="95"/>
        <v>8</v>
      </c>
      <c r="J311" s="106" t="str">
        <f t="shared" si="96"/>
        <v>14_8</v>
      </c>
      <c r="K311" s="107">
        <v>5801</v>
      </c>
      <c r="L311" s="5"/>
      <c r="M311" s="106">
        <v>14</v>
      </c>
      <c r="N311" s="106">
        <v>8</v>
      </c>
      <c r="O311" s="106">
        <f t="shared" si="97"/>
        <v>8</v>
      </c>
      <c r="P311" s="106" t="str">
        <f t="shared" si="98"/>
        <v>14_8</v>
      </c>
      <c r="Q311" s="107">
        <v>5946</v>
      </c>
      <c r="R311" s="107"/>
      <c r="S311" s="106">
        <v>14</v>
      </c>
      <c r="T311" s="106">
        <v>8</v>
      </c>
      <c r="U311" s="106">
        <f t="shared" si="99"/>
        <v>8</v>
      </c>
      <c r="V311" s="106" t="str">
        <f t="shared" si="100"/>
        <v>14_8</v>
      </c>
      <c r="W311" s="107">
        <v>5946</v>
      </c>
      <c r="X311" s="107"/>
      <c r="Y311" s="106">
        <v>14</v>
      </c>
      <c r="Z311" s="106">
        <v>8</v>
      </c>
      <c r="AA311" s="106">
        <f t="shared" si="101"/>
        <v>8</v>
      </c>
      <c r="AB311" s="106" t="str">
        <f t="shared" si="102"/>
        <v>14_8</v>
      </c>
      <c r="AC311" s="107">
        <v>6065</v>
      </c>
      <c r="AD311" s="49"/>
      <c r="AE311" s="106">
        <v>14</v>
      </c>
      <c r="AF311" s="106">
        <v>8</v>
      </c>
      <c r="AG311" s="172">
        <f t="shared" si="103"/>
        <v>8</v>
      </c>
      <c r="AH311" s="106" t="str">
        <f t="shared" si="104"/>
        <v>14_8</v>
      </c>
      <c r="AI311" s="107">
        <v>6490</v>
      </c>
      <c r="AJ311" s="49"/>
      <c r="AK311" s="106">
        <v>14</v>
      </c>
      <c r="AL311" s="106">
        <v>8</v>
      </c>
      <c r="AM311" s="172">
        <f t="shared" si="105"/>
        <v>8</v>
      </c>
      <c r="AN311" s="106" t="str">
        <f t="shared" si="106"/>
        <v>14_8</v>
      </c>
      <c r="AO311" s="107">
        <v>6750</v>
      </c>
      <c r="AP311" s="49"/>
      <c r="AQ311" s="106">
        <v>14</v>
      </c>
      <c r="AR311" s="106">
        <v>8</v>
      </c>
      <c r="AS311" s="172">
        <f t="shared" si="107"/>
        <v>8</v>
      </c>
      <c r="AT311" s="106" t="str">
        <f t="shared" si="108"/>
        <v>14_8</v>
      </c>
      <c r="AU311" s="107">
        <v>7020</v>
      </c>
      <c r="AV311" s="49"/>
      <c r="AW311" s="106">
        <v>13</v>
      </c>
      <c r="AX311" s="106" t="s">
        <v>723</v>
      </c>
      <c r="AY311" s="172" t="str">
        <f t="shared" si="109"/>
        <v>e</v>
      </c>
      <c r="AZ311" s="106" t="str">
        <f t="shared" si="110"/>
        <v>13_e</v>
      </c>
      <c r="BA311" s="107">
        <v>10168</v>
      </c>
      <c r="BB311" s="49"/>
      <c r="BC311" s="106">
        <v>13</v>
      </c>
      <c r="BD311" s="106" t="s">
        <v>723</v>
      </c>
      <c r="BE311" s="106" t="str">
        <f t="shared" si="113"/>
        <v>e</v>
      </c>
      <c r="BF311" s="106" t="str">
        <f t="shared" si="111"/>
        <v>13_e</v>
      </c>
      <c r="BG311" s="64">
        <f t="shared" si="92"/>
        <v>10168</v>
      </c>
      <c r="BH311" s="132">
        <f t="shared" si="112"/>
        <v>10168</v>
      </c>
      <c r="BI311" s="42">
        <f t="shared" si="114"/>
        <v>65.179487179487182</v>
      </c>
      <c r="BJ311" s="42"/>
      <c r="BK311" s="42"/>
      <c r="BL311" s="42"/>
      <c r="BM311" s="42"/>
      <c r="BN311" s="42"/>
      <c r="BO311" s="5"/>
      <c r="BP311" s="5"/>
      <c r="BQ311" s="5"/>
      <c r="BR311" s="5"/>
      <c r="BS311" s="5"/>
      <c r="BT311" s="5"/>
      <c r="BU311" s="6"/>
    </row>
    <row r="312" spans="1:73" x14ac:dyDescent="0.25">
      <c r="A312" s="106">
        <v>14</v>
      </c>
      <c r="B312" s="106">
        <v>9</v>
      </c>
      <c r="C312" s="106">
        <f t="shared" si="93"/>
        <v>9</v>
      </c>
      <c r="D312" s="106" t="str">
        <f t="shared" si="94"/>
        <v>14_9</v>
      </c>
      <c r="E312" s="107">
        <v>5826</v>
      </c>
      <c r="F312" s="106"/>
      <c r="G312" s="106">
        <v>14</v>
      </c>
      <c r="H312" s="106">
        <v>9</v>
      </c>
      <c r="I312" s="106">
        <f t="shared" si="95"/>
        <v>9</v>
      </c>
      <c r="J312" s="106" t="str">
        <f t="shared" si="96"/>
        <v>14_9</v>
      </c>
      <c r="K312" s="107">
        <v>6015</v>
      </c>
      <c r="L312" s="5"/>
      <c r="M312" s="106">
        <v>14</v>
      </c>
      <c r="N312" s="106">
        <v>9</v>
      </c>
      <c r="O312" s="106">
        <f t="shared" si="97"/>
        <v>9</v>
      </c>
      <c r="P312" s="106" t="str">
        <f t="shared" si="98"/>
        <v>14_9</v>
      </c>
      <c r="Q312" s="107">
        <v>6165</v>
      </c>
      <c r="R312" s="107"/>
      <c r="S312" s="106">
        <v>14</v>
      </c>
      <c r="T312" s="106">
        <v>9</v>
      </c>
      <c r="U312" s="106">
        <f t="shared" si="99"/>
        <v>9</v>
      </c>
      <c r="V312" s="106" t="str">
        <f t="shared" si="100"/>
        <v>14_9</v>
      </c>
      <c r="W312" s="107">
        <v>6165</v>
      </c>
      <c r="X312" s="107"/>
      <c r="Y312" s="106">
        <v>14</v>
      </c>
      <c r="Z312" s="106">
        <v>9</v>
      </c>
      <c r="AA312" s="106">
        <f t="shared" si="101"/>
        <v>9</v>
      </c>
      <c r="AB312" s="106" t="str">
        <f t="shared" si="102"/>
        <v>14_9</v>
      </c>
      <c r="AC312" s="107">
        <v>6288</v>
      </c>
      <c r="AD312" s="49"/>
      <c r="AE312" s="106">
        <v>14</v>
      </c>
      <c r="AF312" s="106">
        <v>9</v>
      </c>
      <c r="AG312" s="172">
        <f t="shared" si="103"/>
        <v>9</v>
      </c>
      <c r="AH312" s="106" t="str">
        <f t="shared" si="104"/>
        <v>14_9</v>
      </c>
      <c r="AI312" s="107">
        <v>6728</v>
      </c>
      <c r="AJ312" s="49"/>
      <c r="AK312" s="106">
        <v>14</v>
      </c>
      <c r="AL312" s="106">
        <v>9</v>
      </c>
      <c r="AM312" s="172">
        <f t="shared" si="105"/>
        <v>9</v>
      </c>
      <c r="AN312" s="106" t="str">
        <f t="shared" si="106"/>
        <v>14_9</v>
      </c>
      <c r="AO312" s="107">
        <v>6997</v>
      </c>
      <c r="AP312" s="49"/>
      <c r="AQ312" s="106">
        <v>14</v>
      </c>
      <c r="AR312" s="106">
        <v>9</v>
      </c>
      <c r="AS312" s="172">
        <f t="shared" si="107"/>
        <v>9</v>
      </c>
      <c r="AT312" s="106" t="str">
        <f t="shared" si="108"/>
        <v>14_9</v>
      </c>
      <c r="AU312" s="107">
        <v>7277</v>
      </c>
      <c r="AV312" s="49"/>
      <c r="AW312" s="106">
        <v>14</v>
      </c>
      <c r="AX312" s="106" t="s">
        <v>715</v>
      </c>
      <c r="AY312" s="172" t="str">
        <f t="shared" si="109"/>
        <v>Start</v>
      </c>
      <c r="AZ312" s="106" t="str">
        <f t="shared" si="110"/>
        <v>14_Start</v>
      </c>
      <c r="BA312" s="107">
        <v>5243</v>
      </c>
      <c r="BB312" s="49"/>
      <c r="BC312" s="106">
        <v>14</v>
      </c>
      <c r="BD312" s="106" t="s">
        <v>715</v>
      </c>
      <c r="BE312" s="106" t="str">
        <f t="shared" si="113"/>
        <v>Start</v>
      </c>
      <c r="BF312" s="106" t="str">
        <f t="shared" si="111"/>
        <v>14_Start</v>
      </c>
      <c r="BG312" s="64">
        <f t="shared" si="92"/>
        <v>5243</v>
      </c>
      <c r="BH312" s="132">
        <f t="shared" si="112"/>
        <v>5243</v>
      </c>
      <c r="BI312" s="42">
        <f t="shared" si="114"/>
        <v>33.608974358974358</v>
      </c>
      <c r="BJ312" s="42"/>
      <c r="BK312" s="42"/>
      <c r="BL312" s="42"/>
      <c r="BM312" s="42"/>
      <c r="BN312" s="42"/>
      <c r="BO312" s="5"/>
      <c r="BP312" s="5"/>
      <c r="BQ312" s="5"/>
      <c r="BR312" s="5"/>
      <c r="BS312" s="5"/>
      <c r="BT312" s="5"/>
      <c r="BU312" s="6"/>
    </row>
    <row r="313" spans="1:73" x14ac:dyDescent="0.25">
      <c r="A313" s="106">
        <v>14</v>
      </c>
      <c r="B313" s="106">
        <v>10</v>
      </c>
      <c r="C313" s="106">
        <f t="shared" si="93"/>
        <v>10</v>
      </c>
      <c r="D313" s="106" t="str">
        <f t="shared" si="94"/>
        <v>14_10</v>
      </c>
      <c r="E313" s="107">
        <v>6039</v>
      </c>
      <c r="F313" s="106"/>
      <c r="G313" s="106">
        <v>14</v>
      </c>
      <c r="H313" s="106">
        <v>10</v>
      </c>
      <c r="I313" s="106">
        <f t="shared" si="95"/>
        <v>10</v>
      </c>
      <c r="J313" s="106" t="str">
        <f t="shared" si="96"/>
        <v>14_10</v>
      </c>
      <c r="K313" s="107">
        <v>6235</v>
      </c>
      <c r="L313" s="5"/>
      <c r="M313" s="106">
        <v>14</v>
      </c>
      <c r="N313" s="106">
        <v>10</v>
      </c>
      <c r="O313" s="106">
        <f t="shared" si="97"/>
        <v>10</v>
      </c>
      <c r="P313" s="106" t="str">
        <f t="shared" si="98"/>
        <v>14_10</v>
      </c>
      <c r="Q313" s="107">
        <v>6391</v>
      </c>
      <c r="R313" s="107"/>
      <c r="S313" s="106">
        <v>14</v>
      </c>
      <c r="T313" s="106">
        <v>10</v>
      </c>
      <c r="U313" s="106">
        <f t="shared" si="99"/>
        <v>10</v>
      </c>
      <c r="V313" s="106" t="str">
        <f t="shared" si="100"/>
        <v>14_10</v>
      </c>
      <c r="W313" s="107">
        <v>6391</v>
      </c>
      <c r="X313" s="107"/>
      <c r="Y313" s="106">
        <v>14</v>
      </c>
      <c r="Z313" s="106">
        <v>10</v>
      </c>
      <c r="AA313" s="106">
        <f t="shared" si="101"/>
        <v>10</v>
      </c>
      <c r="AB313" s="106" t="str">
        <f t="shared" si="102"/>
        <v>14_10</v>
      </c>
      <c r="AC313" s="107">
        <v>6519</v>
      </c>
      <c r="AD313" s="49"/>
      <c r="AE313" s="106">
        <v>14</v>
      </c>
      <c r="AF313" s="106">
        <v>10</v>
      </c>
      <c r="AG313" s="172">
        <f t="shared" si="103"/>
        <v>10</v>
      </c>
      <c r="AH313" s="106" t="str">
        <f t="shared" si="104"/>
        <v>14_10</v>
      </c>
      <c r="AI313" s="107">
        <v>6975</v>
      </c>
      <c r="AJ313" s="49"/>
      <c r="AK313" s="106">
        <v>14</v>
      </c>
      <c r="AL313" s="106">
        <v>10</v>
      </c>
      <c r="AM313" s="172">
        <f t="shared" si="105"/>
        <v>10</v>
      </c>
      <c r="AN313" s="106" t="str">
        <f t="shared" si="106"/>
        <v>14_10</v>
      </c>
      <c r="AO313" s="107">
        <v>7254</v>
      </c>
      <c r="AP313" s="49"/>
      <c r="AQ313" s="106">
        <v>14</v>
      </c>
      <c r="AR313" s="106">
        <v>10</v>
      </c>
      <c r="AS313" s="172">
        <f t="shared" si="107"/>
        <v>10</v>
      </c>
      <c r="AT313" s="106" t="str">
        <f t="shared" si="108"/>
        <v>14_10</v>
      </c>
      <c r="AU313" s="107">
        <v>7544</v>
      </c>
      <c r="AV313" s="49"/>
      <c r="AW313" s="106">
        <v>14</v>
      </c>
      <c r="AX313" s="106">
        <v>0</v>
      </c>
      <c r="AY313" s="172">
        <f t="shared" si="109"/>
        <v>0</v>
      </c>
      <c r="AZ313" s="106" t="str">
        <f t="shared" si="110"/>
        <v>14_0</v>
      </c>
      <c r="BA313" s="107">
        <v>5323</v>
      </c>
      <c r="BB313" s="49"/>
      <c r="BC313" s="106">
        <v>14</v>
      </c>
      <c r="BD313" s="106">
        <v>0</v>
      </c>
      <c r="BE313" s="106">
        <f t="shared" si="113"/>
        <v>0</v>
      </c>
      <c r="BF313" s="106" t="str">
        <f t="shared" si="111"/>
        <v>14_0</v>
      </c>
      <c r="BG313" s="64">
        <f t="shared" si="92"/>
        <v>5323</v>
      </c>
      <c r="BH313" s="132">
        <f t="shared" si="112"/>
        <v>5323</v>
      </c>
      <c r="BI313" s="42">
        <f t="shared" si="114"/>
        <v>34.121794871794869</v>
      </c>
      <c r="BJ313" s="42"/>
      <c r="BK313" s="42"/>
      <c r="BL313" s="42"/>
      <c r="BM313" s="42"/>
      <c r="BN313" s="42"/>
      <c r="BO313" s="5"/>
      <c r="BP313" s="5"/>
      <c r="BQ313" s="5"/>
      <c r="BR313" s="5"/>
      <c r="BS313" s="5"/>
      <c r="BT313" s="5"/>
      <c r="BU313" s="6"/>
    </row>
    <row r="314" spans="1:73" x14ac:dyDescent="0.25">
      <c r="A314" s="106">
        <v>14</v>
      </c>
      <c r="B314" s="106">
        <v>11</v>
      </c>
      <c r="C314" s="106">
        <f t="shared" si="93"/>
        <v>11</v>
      </c>
      <c r="D314" s="106" t="str">
        <f t="shared" si="94"/>
        <v>14_11</v>
      </c>
      <c r="E314" s="107">
        <v>6262</v>
      </c>
      <c r="F314" s="106"/>
      <c r="G314" s="106">
        <v>14</v>
      </c>
      <c r="H314" s="106">
        <v>11</v>
      </c>
      <c r="I314" s="106">
        <f t="shared" si="95"/>
        <v>11</v>
      </c>
      <c r="J314" s="106" t="str">
        <f t="shared" si="96"/>
        <v>14_11</v>
      </c>
      <c r="K314" s="107">
        <v>6466</v>
      </c>
      <c r="L314" s="5"/>
      <c r="M314" s="106">
        <v>14</v>
      </c>
      <c r="N314" s="106">
        <v>11</v>
      </c>
      <c r="O314" s="106">
        <f t="shared" si="97"/>
        <v>11</v>
      </c>
      <c r="P314" s="106" t="str">
        <f t="shared" si="98"/>
        <v>14_11</v>
      </c>
      <c r="Q314" s="107">
        <v>6628</v>
      </c>
      <c r="R314" s="107"/>
      <c r="S314" s="106">
        <v>14</v>
      </c>
      <c r="T314" s="106">
        <v>11</v>
      </c>
      <c r="U314" s="106">
        <f t="shared" si="99"/>
        <v>11</v>
      </c>
      <c r="V314" s="106" t="str">
        <f t="shared" si="100"/>
        <v>14_11</v>
      </c>
      <c r="W314" s="107">
        <v>6628</v>
      </c>
      <c r="X314" s="107"/>
      <c r="Y314" s="106">
        <v>14</v>
      </c>
      <c r="Z314" s="106">
        <v>11</v>
      </c>
      <c r="AA314" s="106">
        <f t="shared" si="101"/>
        <v>11</v>
      </c>
      <c r="AB314" s="106" t="str">
        <f t="shared" si="102"/>
        <v>14_11</v>
      </c>
      <c r="AC314" s="107">
        <v>6761</v>
      </c>
      <c r="AD314" s="49"/>
      <c r="AE314" s="106">
        <v>14</v>
      </c>
      <c r="AF314" s="106">
        <v>11</v>
      </c>
      <c r="AG314" s="172">
        <f t="shared" si="103"/>
        <v>11</v>
      </c>
      <c r="AH314" s="106" t="str">
        <f t="shared" si="104"/>
        <v>14_11</v>
      </c>
      <c r="AI314" s="107">
        <v>7234</v>
      </c>
      <c r="AJ314" s="49"/>
      <c r="AK314" s="106">
        <v>14</v>
      </c>
      <c r="AL314" s="106">
        <v>11</v>
      </c>
      <c r="AM314" s="172">
        <f t="shared" si="105"/>
        <v>11</v>
      </c>
      <c r="AN314" s="106" t="str">
        <f t="shared" si="106"/>
        <v>14_11</v>
      </c>
      <c r="AO314" s="107">
        <v>7523</v>
      </c>
      <c r="AP314" s="49"/>
      <c r="AQ314" s="106">
        <v>14</v>
      </c>
      <c r="AR314" s="106">
        <v>11</v>
      </c>
      <c r="AS314" s="172">
        <f t="shared" si="107"/>
        <v>11</v>
      </c>
      <c r="AT314" s="106" t="str">
        <f t="shared" si="108"/>
        <v>14_11</v>
      </c>
      <c r="AU314" s="107">
        <v>7824</v>
      </c>
      <c r="AV314" s="49"/>
      <c r="AW314" s="106">
        <v>14</v>
      </c>
      <c r="AX314" s="106">
        <v>1</v>
      </c>
      <c r="AY314" s="172">
        <f t="shared" si="109"/>
        <v>1</v>
      </c>
      <c r="AZ314" s="106" t="str">
        <f t="shared" si="110"/>
        <v>14_1</v>
      </c>
      <c r="BA314" s="107">
        <v>5512</v>
      </c>
      <c r="BB314" s="49"/>
      <c r="BC314" s="106">
        <v>14</v>
      </c>
      <c r="BD314" s="106">
        <v>1</v>
      </c>
      <c r="BE314" s="106">
        <f t="shared" si="113"/>
        <v>1</v>
      </c>
      <c r="BF314" s="106" t="str">
        <f t="shared" si="111"/>
        <v>14_1</v>
      </c>
      <c r="BG314" s="64">
        <f t="shared" si="92"/>
        <v>5512</v>
      </c>
      <c r="BH314" s="132">
        <f t="shared" si="112"/>
        <v>5512</v>
      </c>
      <c r="BI314" s="42">
        <f t="shared" si="114"/>
        <v>35.333333333333336</v>
      </c>
      <c r="BJ314" s="42"/>
      <c r="BK314" s="42"/>
      <c r="BL314" s="42"/>
      <c r="BM314" s="42"/>
      <c r="BN314" s="42"/>
      <c r="BO314" s="5"/>
      <c r="BP314" s="5"/>
      <c r="BQ314" s="5"/>
      <c r="BR314" s="5"/>
      <c r="BS314" s="5"/>
      <c r="BT314" s="5"/>
      <c r="BU314" s="6"/>
    </row>
    <row r="315" spans="1:73" x14ac:dyDescent="0.25">
      <c r="A315" s="106">
        <v>14</v>
      </c>
      <c r="B315" s="106">
        <v>12</v>
      </c>
      <c r="C315" s="106">
        <f t="shared" si="93"/>
        <v>12</v>
      </c>
      <c r="D315" s="106" t="str">
        <f t="shared" si="94"/>
        <v>14_12</v>
      </c>
      <c r="E315" s="107">
        <v>6602</v>
      </c>
      <c r="F315" s="106"/>
      <c r="G315" s="106">
        <v>14</v>
      </c>
      <c r="H315" s="106">
        <v>12</v>
      </c>
      <c r="I315" s="106">
        <f t="shared" si="95"/>
        <v>12</v>
      </c>
      <c r="J315" s="106" t="str">
        <f t="shared" si="96"/>
        <v>14_12</v>
      </c>
      <c r="K315" s="107">
        <v>6817</v>
      </c>
      <c r="L315" s="5"/>
      <c r="M315" s="106">
        <v>14</v>
      </c>
      <c r="N315" s="106">
        <v>12</v>
      </c>
      <c r="O315" s="106">
        <f t="shared" si="97"/>
        <v>12</v>
      </c>
      <c r="P315" s="106" t="str">
        <f t="shared" si="98"/>
        <v>14_12</v>
      </c>
      <c r="Q315" s="107">
        <v>6987</v>
      </c>
      <c r="R315" s="107"/>
      <c r="S315" s="106">
        <v>14</v>
      </c>
      <c r="T315" s="106">
        <v>12</v>
      </c>
      <c r="U315" s="106">
        <f t="shared" si="99"/>
        <v>12</v>
      </c>
      <c r="V315" s="106" t="str">
        <f t="shared" si="100"/>
        <v>14_12</v>
      </c>
      <c r="W315" s="107">
        <v>6987</v>
      </c>
      <c r="X315" s="107"/>
      <c r="Y315" s="106">
        <v>14</v>
      </c>
      <c r="Z315" s="106">
        <v>12</v>
      </c>
      <c r="AA315" s="106">
        <f t="shared" si="101"/>
        <v>12</v>
      </c>
      <c r="AB315" s="106" t="str">
        <f t="shared" si="102"/>
        <v>14_12</v>
      </c>
      <c r="AC315" s="107">
        <v>7127</v>
      </c>
      <c r="AD315" s="49"/>
      <c r="AE315" s="106">
        <v>14</v>
      </c>
      <c r="AF315" s="106">
        <v>12</v>
      </c>
      <c r="AG315" s="172">
        <f t="shared" si="103"/>
        <v>12</v>
      </c>
      <c r="AH315" s="106" t="str">
        <f t="shared" si="104"/>
        <v>14_12</v>
      </c>
      <c r="AI315" s="107">
        <v>7626</v>
      </c>
      <c r="AJ315" s="49"/>
      <c r="AK315" s="106">
        <v>14</v>
      </c>
      <c r="AL315" s="106">
        <v>12</v>
      </c>
      <c r="AM315" s="172">
        <f t="shared" si="105"/>
        <v>12</v>
      </c>
      <c r="AN315" s="106" t="str">
        <f t="shared" si="106"/>
        <v>14_12</v>
      </c>
      <c r="AO315" s="107">
        <v>7931</v>
      </c>
      <c r="AP315" s="49"/>
      <c r="AQ315" s="106">
        <v>14</v>
      </c>
      <c r="AR315" s="106">
        <v>12</v>
      </c>
      <c r="AS315" s="172">
        <f t="shared" si="107"/>
        <v>12</v>
      </c>
      <c r="AT315" s="106" t="str">
        <f t="shared" si="108"/>
        <v>14_12</v>
      </c>
      <c r="AU315" s="107">
        <v>8248</v>
      </c>
      <c r="AV315" s="49"/>
      <c r="AW315" s="106">
        <v>14</v>
      </c>
      <c r="AX315" s="106">
        <v>2</v>
      </c>
      <c r="AY315" s="172">
        <f t="shared" si="109"/>
        <v>2</v>
      </c>
      <c r="AZ315" s="106" t="str">
        <f t="shared" si="110"/>
        <v>14_2</v>
      </c>
      <c r="BA315" s="107">
        <v>5702</v>
      </c>
      <c r="BB315" s="49"/>
      <c r="BC315" s="106">
        <v>14</v>
      </c>
      <c r="BD315" s="106">
        <v>2</v>
      </c>
      <c r="BE315" s="106">
        <f t="shared" si="113"/>
        <v>2</v>
      </c>
      <c r="BF315" s="106" t="str">
        <f t="shared" si="111"/>
        <v>14_2</v>
      </c>
      <c r="BG315" s="64">
        <f t="shared" si="92"/>
        <v>5702</v>
      </c>
      <c r="BH315" s="132">
        <f t="shared" si="112"/>
        <v>5702</v>
      </c>
      <c r="BI315" s="42">
        <f t="shared" si="114"/>
        <v>36.551282051282051</v>
      </c>
      <c r="BJ315" s="42"/>
      <c r="BK315" s="42"/>
      <c r="BL315" s="42"/>
      <c r="BM315" s="42"/>
      <c r="BN315" s="42"/>
      <c r="BO315" s="5"/>
      <c r="BP315" s="5"/>
      <c r="BQ315" s="5"/>
      <c r="BR315" s="5"/>
      <c r="BS315" s="5"/>
      <c r="BT315" s="5"/>
      <c r="BU315" s="6"/>
    </row>
    <row r="316" spans="1:73" x14ac:dyDescent="0.25">
      <c r="A316" s="106">
        <v>14</v>
      </c>
      <c r="B316" s="106">
        <v>13</v>
      </c>
      <c r="C316" s="106">
        <f t="shared" si="93"/>
        <v>13</v>
      </c>
      <c r="D316" s="106" t="str">
        <f t="shared" si="94"/>
        <v>14_13</v>
      </c>
      <c r="E316" s="107">
        <v>6957</v>
      </c>
      <c r="F316" s="106"/>
      <c r="G316" s="106">
        <v>14</v>
      </c>
      <c r="H316" s="106">
        <v>13</v>
      </c>
      <c r="I316" s="106">
        <f t="shared" si="95"/>
        <v>13</v>
      </c>
      <c r="J316" s="106" t="str">
        <f t="shared" si="96"/>
        <v>14_13</v>
      </c>
      <c r="K316" s="107">
        <v>7183</v>
      </c>
      <c r="L316" s="5"/>
      <c r="M316" s="106">
        <v>14</v>
      </c>
      <c r="N316" s="106">
        <v>13</v>
      </c>
      <c r="O316" s="106">
        <f t="shared" si="97"/>
        <v>13</v>
      </c>
      <c r="P316" s="106" t="str">
        <f t="shared" si="98"/>
        <v>14_13</v>
      </c>
      <c r="Q316" s="107">
        <v>7363</v>
      </c>
      <c r="R316" s="107"/>
      <c r="S316" s="106">
        <v>14</v>
      </c>
      <c r="T316" s="106">
        <v>13</v>
      </c>
      <c r="U316" s="106">
        <f t="shared" si="99"/>
        <v>13</v>
      </c>
      <c r="V316" s="106" t="str">
        <f t="shared" si="100"/>
        <v>14_13</v>
      </c>
      <c r="W316" s="107">
        <v>7363</v>
      </c>
      <c r="X316" s="107"/>
      <c r="Y316" s="106">
        <v>14</v>
      </c>
      <c r="Z316" s="106">
        <v>13</v>
      </c>
      <c r="AA316" s="106">
        <f t="shared" si="101"/>
        <v>13</v>
      </c>
      <c r="AB316" s="106" t="str">
        <f t="shared" si="102"/>
        <v>14_13</v>
      </c>
      <c r="AC316" s="107">
        <v>7510</v>
      </c>
      <c r="AD316" s="49"/>
      <c r="AE316" s="106">
        <v>14</v>
      </c>
      <c r="AF316" s="106">
        <v>13</v>
      </c>
      <c r="AG316" s="172">
        <f t="shared" si="103"/>
        <v>13</v>
      </c>
      <c r="AH316" s="106" t="str">
        <f t="shared" si="104"/>
        <v>14_13</v>
      </c>
      <c r="AI316" s="107">
        <v>8036</v>
      </c>
      <c r="AJ316" s="49"/>
      <c r="AK316" s="106">
        <v>14</v>
      </c>
      <c r="AL316" s="106">
        <v>13</v>
      </c>
      <c r="AM316" s="172">
        <f t="shared" si="105"/>
        <v>13</v>
      </c>
      <c r="AN316" s="106" t="str">
        <f t="shared" si="106"/>
        <v>14_13</v>
      </c>
      <c r="AO316" s="107">
        <v>8357</v>
      </c>
      <c r="AP316" s="49"/>
      <c r="AQ316" s="106">
        <v>14</v>
      </c>
      <c r="AR316" s="106">
        <v>13</v>
      </c>
      <c r="AS316" s="172">
        <f t="shared" si="107"/>
        <v>13</v>
      </c>
      <c r="AT316" s="106" t="str">
        <f t="shared" si="108"/>
        <v>14_13</v>
      </c>
      <c r="AU316" s="107">
        <v>8691</v>
      </c>
      <c r="AV316" s="49"/>
      <c r="AW316" s="106">
        <v>14</v>
      </c>
      <c r="AX316" s="106">
        <v>3</v>
      </c>
      <c r="AY316" s="172">
        <f t="shared" si="109"/>
        <v>3</v>
      </c>
      <c r="AZ316" s="106" t="str">
        <f t="shared" si="110"/>
        <v>14_3</v>
      </c>
      <c r="BA316" s="107">
        <v>5905</v>
      </c>
      <c r="BB316" s="49"/>
      <c r="BC316" s="106">
        <v>14</v>
      </c>
      <c r="BD316" s="106">
        <v>3</v>
      </c>
      <c r="BE316" s="106">
        <f t="shared" si="113"/>
        <v>3</v>
      </c>
      <c r="BF316" s="106" t="str">
        <f t="shared" si="111"/>
        <v>14_3</v>
      </c>
      <c r="BG316" s="64">
        <f t="shared" si="92"/>
        <v>5905</v>
      </c>
      <c r="BH316" s="132">
        <f t="shared" si="112"/>
        <v>5905</v>
      </c>
      <c r="BI316" s="42">
        <f t="shared" si="114"/>
        <v>37.852564102564102</v>
      </c>
      <c r="BJ316" s="42"/>
      <c r="BK316" s="42"/>
      <c r="BL316" s="42"/>
      <c r="BM316" s="42"/>
      <c r="BN316" s="42"/>
      <c r="BO316" s="5"/>
      <c r="BP316" s="5"/>
      <c r="BQ316" s="5"/>
      <c r="BR316" s="5"/>
      <c r="BS316" s="5"/>
      <c r="BT316" s="5"/>
      <c r="BU316" s="6"/>
    </row>
    <row r="317" spans="1:73" x14ac:dyDescent="0.25">
      <c r="A317" s="106">
        <v>14</v>
      </c>
      <c r="B317" s="106" t="s">
        <v>717</v>
      </c>
      <c r="C317" s="106" t="str">
        <f t="shared" si="93"/>
        <v>u1</v>
      </c>
      <c r="D317" s="106" t="str">
        <f t="shared" si="94"/>
        <v>14_u1</v>
      </c>
      <c r="E317" s="107">
        <v>7330</v>
      </c>
      <c r="F317" s="106"/>
      <c r="G317" s="106">
        <v>14</v>
      </c>
      <c r="H317" s="106" t="s">
        <v>717</v>
      </c>
      <c r="I317" s="106" t="str">
        <f t="shared" si="95"/>
        <v>u1</v>
      </c>
      <c r="J317" s="106" t="str">
        <f t="shared" si="96"/>
        <v>14_u1</v>
      </c>
      <c r="K317" s="107">
        <v>7568</v>
      </c>
      <c r="L317" s="5"/>
      <c r="M317" s="106">
        <v>14</v>
      </c>
      <c r="N317" s="106" t="s">
        <v>717</v>
      </c>
      <c r="O317" s="106" t="str">
        <f t="shared" si="97"/>
        <v>u1</v>
      </c>
      <c r="P317" s="106" t="str">
        <f t="shared" si="98"/>
        <v>14_u1</v>
      </c>
      <c r="Q317" s="107">
        <v>7757</v>
      </c>
      <c r="R317" s="107"/>
      <c r="S317" s="106">
        <v>14</v>
      </c>
      <c r="T317" s="106" t="s">
        <v>717</v>
      </c>
      <c r="U317" s="106" t="str">
        <f t="shared" si="99"/>
        <v>u1</v>
      </c>
      <c r="V317" s="106" t="str">
        <f t="shared" si="100"/>
        <v>14_u1</v>
      </c>
      <c r="W317" s="107">
        <v>7757</v>
      </c>
      <c r="X317" s="107"/>
      <c r="Y317" s="106">
        <v>14</v>
      </c>
      <c r="Z317" s="106" t="s">
        <v>717</v>
      </c>
      <c r="AA317" s="106" t="str">
        <f t="shared" si="101"/>
        <v>u1</v>
      </c>
      <c r="AB317" s="106" t="str">
        <f t="shared" si="102"/>
        <v>14_u1</v>
      </c>
      <c r="AC317" s="107">
        <v>7912</v>
      </c>
      <c r="AD317" s="49"/>
      <c r="AE317" s="106">
        <v>14</v>
      </c>
      <c r="AF317" s="106" t="s">
        <v>717</v>
      </c>
      <c r="AG317" s="172" t="str">
        <f t="shared" si="103"/>
        <v>u1</v>
      </c>
      <c r="AH317" s="106" t="str">
        <f t="shared" si="104"/>
        <v>14_u1</v>
      </c>
      <c r="AI317" s="107">
        <v>8466</v>
      </c>
      <c r="AJ317" s="49"/>
      <c r="AK317" s="106">
        <v>14</v>
      </c>
      <c r="AL317" s="106" t="s">
        <v>717</v>
      </c>
      <c r="AM317" s="172" t="str">
        <f t="shared" si="105"/>
        <v>u1</v>
      </c>
      <c r="AN317" s="106" t="str">
        <f t="shared" si="106"/>
        <v>14_u1</v>
      </c>
      <c r="AO317" s="107">
        <v>8805</v>
      </c>
      <c r="AP317" s="49"/>
      <c r="AQ317" s="106">
        <v>14</v>
      </c>
      <c r="AR317" s="106" t="s">
        <v>717</v>
      </c>
      <c r="AS317" s="172" t="str">
        <f t="shared" si="107"/>
        <v>u1</v>
      </c>
      <c r="AT317" s="106" t="str">
        <f t="shared" si="108"/>
        <v>14_u1</v>
      </c>
      <c r="AU317" s="107">
        <v>9157</v>
      </c>
      <c r="AV317" s="49"/>
      <c r="AW317" s="106">
        <v>14</v>
      </c>
      <c r="AX317" s="106">
        <v>4</v>
      </c>
      <c r="AY317" s="172">
        <f t="shared" si="109"/>
        <v>4</v>
      </c>
      <c r="AZ317" s="106" t="str">
        <f t="shared" si="110"/>
        <v>14_4</v>
      </c>
      <c r="BA317" s="107">
        <v>6107</v>
      </c>
      <c r="BB317" s="49"/>
      <c r="BC317" s="106">
        <v>14</v>
      </c>
      <c r="BD317" s="106">
        <v>4</v>
      </c>
      <c r="BE317" s="106">
        <f t="shared" si="113"/>
        <v>4</v>
      </c>
      <c r="BF317" s="106" t="str">
        <f t="shared" si="111"/>
        <v>14_4</v>
      </c>
      <c r="BG317" s="64">
        <f t="shared" si="92"/>
        <v>6107</v>
      </c>
      <c r="BH317" s="132">
        <f t="shared" si="112"/>
        <v>6107</v>
      </c>
      <c r="BI317" s="42">
        <f t="shared" si="114"/>
        <v>39.147435897435898</v>
      </c>
      <c r="BJ317" s="42"/>
      <c r="BK317" s="42"/>
      <c r="BL317" s="42"/>
      <c r="BM317" s="42"/>
      <c r="BN317" s="42"/>
      <c r="BO317" s="5"/>
      <c r="BP317" s="5"/>
      <c r="BQ317" s="5"/>
      <c r="BR317" s="5"/>
      <c r="BS317" s="5"/>
      <c r="BT317" s="5"/>
      <c r="BU317" s="6"/>
    </row>
    <row r="318" spans="1:73" x14ac:dyDescent="0.25">
      <c r="A318" s="106">
        <v>14</v>
      </c>
      <c r="B318" s="106" t="s">
        <v>718</v>
      </c>
      <c r="C318" s="106" t="str">
        <f t="shared" si="93"/>
        <v>u2</v>
      </c>
      <c r="D318" s="106" t="str">
        <f t="shared" si="94"/>
        <v>14_u2</v>
      </c>
      <c r="E318" s="107">
        <v>7725</v>
      </c>
      <c r="F318" s="106"/>
      <c r="G318" s="106">
        <v>14</v>
      </c>
      <c r="H318" s="106" t="s">
        <v>718</v>
      </c>
      <c r="I318" s="106" t="str">
        <f t="shared" si="95"/>
        <v>u2</v>
      </c>
      <c r="J318" s="106" t="str">
        <f t="shared" si="96"/>
        <v>14_u2</v>
      </c>
      <c r="K318" s="107">
        <v>7976</v>
      </c>
      <c r="L318" s="5"/>
      <c r="M318" s="106">
        <v>14</v>
      </c>
      <c r="N318" s="106" t="s">
        <v>718</v>
      </c>
      <c r="O318" s="106" t="str">
        <f t="shared" si="97"/>
        <v>u2</v>
      </c>
      <c r="P318" s="106" t="str">
        <f t="shared" si="98"/>
        <v>14_u2</v>
      </c>
      <c r="Q318" s="107">
        <v>8175</v>
      </c>
      <c r="R318" s="107"/>
      <c r="S318" s="106">
        <v>14</v>
      </c>
      <c r="T318" s="106" t="s">
        <v>718</v>
      </c>
      <c r="U318" s="106" t="str">
        <f t="shared" si="99"/>
        <v>u2</v>
      </c>
      <c r="V318" s="106" t="str">
        <f t="shared" si="100"/>
        <v>14_u2</v>
      </c>
      <c r="W318" s="107">
        <v>8175</v>
      </c>
      <c r="X318" s="107"/>
      <c r="Y318" s="106">
        <v>14</v>
      </c>
      <c r="Z318" s="106" t="s">
        <v>718</v>
      </c>
      <c r="AA318" s="106" t="str">
        <f t="shared" si="101"/>
        <v>u2</v>
      </c>
      <c r="AB318" s="106" t="str">
        <f t="shared" si="102"/>
        <v>14_u2</v>
      </c>
      <c r="AC318" s="107">
        <v>8339</v>
      </c>
      <c r="AD318" s="49"/>
      <c r="AE318" s="106">
        <v>14</v>
      </c>
      <c r="AF318" s="106" t="s">
        <v>718</v>
      </c>
      <c r="AG318" s="172" t="str">
        <f t="shared" si="103"/>
        <v>u2</v>
      </c>
      <c r="AH318" s="106" t="str">
        <f t="shared" si="104"/>
        <v>14_u2</v>
      </c>
      <c r="AI318" s="107">
        <v>8923</v>
      </c>
      <c r="AJ318" s="49"/>
      <c r="AK318" s="106">
        <v>14</v>
      </c>
      <c r="AL318" s="106" t="s">
        <v>718</v>
      </c>
      <c r="AM318" s="172" t="str">
        <f t="shared" si="105"/>
        <v>u2</v>
      </c>
      <c r="AN318" s="106" t="str">
        <f t="shared" si="106"/>
        <v>14_u2</v>
      </c>
      <c r="AO318" s="107">
        <v>9280</v>
      </c>
      <c r="AP318" s="49"/>
      <c r="AQ318" s="106">
        <v>14</v>
      </c>
      <c r="AR318" s="106" t="s">
        <v>718</v>
      </c>
      <c r="AS318" s="172" t="str">
        <f t="shared" si="107"/>
        <v>u2</v>
      </c>
      <c r="AT318" s="106" t="str">
        <f t="shared" si="108"/>
        <v>14_u2</v>
      </c>
      <c r="AU318" s="107">
        <v>9651</v>
      </c>
      <c r="AV318" s="49"/>
      <c r="AW318" s="106">
        <v>14</v>
      </c>
      <c r="AX318" s="106">
        <v>5</v>
      </c>
      <c r="AY318" s="172">
        <f t="shared" si="109"/>
        <v>5</v>
      </c>
      <c r="AZ318" s="106" t="str">
        <f t="shared" si="110"/>
        <v>14_5</v>
      </c>
      <c r="BA318" s="107">
        <v>6322</v>
      </c>
      <c r="BB318" s="49"/>
      <c r="BC318" s="106">
        <v>14</v>
      </c>
      <c r="BD318" s="106">
        <v>5</v>
      </c>
      <c r="BE318" s="106">
        <f t="shared" si="113"/>
        <v>5</v>
      </c>
      <c r="BF318" s="106" t="str">
        <f t="shared" si="111"/>
        <v>14_5</v>
      </c>
      <c r="BG318" s="64">
        <f t="shared" si="92"/>
        <v>6322</v>
      </c>
      <c r="BH318" s="132">
        <f t="shared" si="112"/>
        <v>6322</v>
      </c>
      <c r="BI318" s="42">
        <f t="shared" si="114"/>
        <v>40.525641025641029</v>
      </c>
      <c r="BJ318" s="42"/>
      <c r="BK318" s="42"/>
      <c r="BL318" s="42"/>
      <c r="BM318" s="42"/>
      <c r="BN318" s="42"/>
      <c r="BO318" s="5"/>
      <c r="BP318" s="5"/>
      <c r="BQ318" s="5"/>
      <c r="BR318" s="5"/>
      <c r="BS318" s="5"/>
      <c r="BT318" s="5"/>
      <c r="BU318" s="6"/>
    </row>
    <row r="319" spans="1:73" x14ac:dyDescent="0.25">
      <c r="A319" s="106">
        <v>14</v>
      </c>
      <c r="B319" s="106" t="s">
        <v>719</v>
      </c>
      <c r="C319" s="106" t="str">
        <f t="shared" si="93"/>
        <v>a</v>
      </c>
      <c r="D319" s="106" t="str">
        <f t="shared" si="94"/>
        <v>14_a</v>
      </c>
      <c r="E319" s="107">
        <v>7330</v>
      </c>
      <c r="F319" s="106"/>
      <c r="G319" s="106">
        <v>14</v>
      </c>
      <c r="H319" s="106" t="s">
        <v>719</v>
      </c>
      <c r="I319" s="106" t="str">
        <f t="shared" si="95"/>
        <v>a</v>
      </c>
      <c r="J319" s="106" t="str">
        <f t="shared" si="96"/>
        <v>14_a</v>
      </c>
      <c r="K319" s="107">
        <v>7568</v>
      </c>
      <c r="L319" s="5"/>
      <c r="M319" s="106">
        <v>14</v>
      </c>
      <c r="N319" s="106" t="s">
        <v>719</v>
      </c>
      <c r="O319" s="106" t="str">
        <f t="shared" si="97"/>
        <v>a</v>
      </c>
      <c r="P319" s="106" t="str">
        <f t="shared" si="98"/>
        <v>14_a</v>
      </c>
      <c r="Q319" s="107">
        <v>7757</v>
      </c>
      <c r="R319" s="107"/>
      <c r="S319" s="106">
        <v>14</v>
      </c>
      <c r="T319" s="106" t="s">
        <v>719</v>
      </c>
      <c r="U319" s="106" t="str">
        <f t="shared" si="99"/>
        <v>a</v>
      </c>
      <c r="V319" s="106" t="str">
        <f t="shared" si="100"/>
        <v>14_a</v>
      </c>
      <c r="W319" s="107">
        <v>7757</v>
      </c>
      <c r="X319" s="107"/>
      <c r="Y319" s="106">
        <v>14</v>
      </c>
      <c r="Z319" s="106" t="s">
        <v>719</v>
      </c>
      <c r="AA319" s="106" t="str">
        <f t="shared" si="101"/>
        <v>a</v>
      </c>
      <c r="AB319" s="106" t="str">
        <f t="shared" si="102"/>
        <v>14_a</v>
      </c>
      <c r="AC319" s="107">
        <v>7912</v>
      </c>
      <c r="AD319" s="49"/>
      <c r="AE319" s="106">
        <v>14</v>
      </c>
      <c r="AF319" s="106" t="s">
        <v>719</v>
      </c>
      <c r="AG319" s="172" t="str">
        <f t="shared" si="103"/>
        <v>a</v>
      </c>
      <c r="AH319" s="106" t="str">
        <f t="shared" si="104"/>
        <v>14_a</v>
      </c>
      <c r="AI319" s="107">
        <v>8466</v>
      </c>
      <c r="AJ319" s="49"/>
      <c r="AK319" s="106">
        <v>14</v>
      </c>
      <c r="AL319" s="106" t="s">
        <v>719</v>
      </c>
      <c r="AM319" s="172" t="str">
        <f t="shared" si="105"/>
        <v>a</v>
      </c>
      <c r="AN319" s="106" t="str">
        <f t="shared" si="106"/>
        <v>14_a</v>
      </c>
      <c r="AO319" s="107">
        <v>8805</v>
      </c>
      <c r="AP319" s="49"/>
      <c r="AQ319" s="106">
        <v>14</v>
      </c>
      <c r="AR319" s="106" t="s">
        <v>719</v>
      </c>
      <c r="AS319" s="172" t="str">
        <f t="shared" si="107"/>
        <v>a</v>
      </c>
      <c r="AT319" s="106" t="str">
        <f t="shared" si="108"/>
        <v>14_a</v>
      </c>
      <c r="AU319" s="107">
        <v>9157</v>
      </c>
      <c r="AV319" s="49"/>
      <c r="AW319" s="106">
        <v>14</v>
      </c>
      <c r="AX319" s="106">
        <v>6</v>
      </c>
      <c r="AY319" s="172">
        <f t="shared" si="109"/>
        <v>6</v>
      </c>
      <c r="AZ319" s="106" t="str">
        <f t="shared" si="110"/>
        <v>14_6</v>
      </c>
      <c r="BA319" s="107">
        <v>6549</v>
      </c>
      <c r="BB319" s="49"/>
      <c r="BC319" s="106">
        <v>14</v>
      </c>
      <c r="BD319" s="106">
        <v>6</v>
      </c>
      <c r="BE319" s="106">
        <f t="shared" si="113"/>
        <v>6</v>
      </c>
      <c r="BF319" s="106" t="str">
        <f t="shared" si="111"/>
        <v>14_6</v>
      </c>
      <c r="BG319" s="64">
        <f t="shared" si="92"/>
        <v>6549</v>
      </c>
      <c r="BH319" s="132">
        <f t="shared" si="112"/>
        <v>6549</v>
      </c>
      <c r="BI319" s="42">
        <f t="shared" si="114"/>
        <v>41.980769230769234</v>
      </c>
      <c r="BJ319" s="42"/>
      <c r="BK319" s="42"/>
      <c r="BL319" s="42"/>
      <c r="BM319" s="42"/>
      <c r="BN319" s="42"/>
      <c r="BO319" s="5"/>
      <c r="BP319" s="5"/>
      <c r="BQ319" s="5"/>
      <c r="BR319" s="5"/>
      <c r="BS319" s="5"/>
      <c r="BT319" s="5"/>
      <c r="BU319" s="6"/>
    </row>
    <row r="320" spans="1:73" x14ac:dyDescent="0.25">
      <c r="A320" s="106">
        <v>14</v>
      </c>
      <c r="B320" s="106" t="s">
        <v>720</v>
      </c>
      <c r="C320" s="106" t="str">
        <f t="shared" si="93"/>
        <v>b</v>
      </c>
      <c r="D320" s="106" t="str">
        <f t="shared" si="94"/>
        <v>14_b</v>
      </c>
      <c r="E320" s="107">
        <v>7725</v>
      </c>
      <c r="F320" s="106"/>
      <c r="G320" s="106">
        <v>14</v>
      </c>
      <c r="H320" s="106" t="s">
        <v>720</v>
      </c>
      <c r="I320" s="106" t="str">
        <f t="shared" si="95"/>
        <v>b</v>
      </c>
      <c r="J320" s="106" t="str">
        <f t="shared" si="96"/>
        <v>14_b</v>
      </c>
      <c r="K320" s="107">
        <v>7976</v>
      </c>
      <c r="L320" s="5"/>
      <c r="M320" s="106">
        <v>14</v>
      </c>
      <c r="N320" s="106" t="s">
        <v>720</v>
      </c>
      <c r="O320" s="106" t="str">
        <f t="shared" si="97"/>
        <v>b</v>
      </c>
      <c r="P320" s="106" t="str">
        <f t="shared" si="98"/>
        <v>14_b</v>
      </c>
      <c r="Q320" s="107">
        <v>8175</v>
      </c>
      <c r="R320" s="107"/>
      <c r="S320" s="106">
        <v>14</v>
      </c>
      <c r="T320" s="106" t="s">
        <v>720</v>
      </c>
      <c r="U320" s="106" t="str">
        <f t="shared" si="99"/>
        <v>b</v>
      </c>
      <c r="V320" s="106" t="str">
        <f t="shared" si="100"/>
        <v>14_b</v>
      </c>
      <c r="W320" s="107">
        <v>8175</v>
      </c>
      <c r="X320" s="107"/>
      <c r="Y320" s="106">
        <v>14</v>
      </c>
      <c r="Z320" s="106" t="s">
        <v>720</v>
      </c>
      <c r="AA320" s="106" t="str">
        <f t="shared" si="101"/>
        <v>b</v>
      </c>
      <c r="AB320" s="106" t="str">
        <f t="shared" si="102"/>
        <v>14_b</v>
      </c>
      <c r="AC320" s="107">
        <v>8339</v>
      </c>
      <c r="AD320" s="49"/>
      <c r="AE320" s="106">
        <v>14</v>
      </c>
      <c r="AF320" s="106" t="s">
        <v>720</v>
      </c>
      <c r="AG320" s="172" t="str">
        <f t="shared" si="103"/>
        <v>b</v>
      </c>
      <c r="AH320" s="106" t="str">
        <f t="shared" si="104"/>
        <v>14_b</v>
      </c>
      <c r="AI320" s="107">
        <v>8923</v>
      </c>
      <c r="AJ320" s="49"/>
      <c r="AK320" s="106">
        <v>14</v>
      </c>
      <c r="AL320" s="106" t="s">
        <v>720</v>
      </c>
      <c r="AM320" s="172" t="str">
        <f t="shared" si="105"/>
        <v>b</v>
      </c>
      <c r="AN320" s="106" t="str">
        <f t="shared" si="106"/>
        <v>14_b</v>
      </c>
      <c r="AO320" s="107">
        <v>9280</v>
      </c>
      <c r="AP320" s="49"/>
      <c r="AQ320" s="106">
        <v>14</v>
      </c>
      <c r="AR320" s="106" t="s">
        <v>720</v>
      </c>
      <c r="AS320" s="172" t="str">
        <f t="shared" si="107"/>
        <v>b</v>
      </c>
      <c r="AT320" s="106" t="str">
        <f t="shared" si="108"/>
        <v>14_b</v>
      </c>
      <c r="AU320" s="107">
        <v>9651</v>
      </c>
      <c r="AV320" s="49"/>
      <c r="AW320" s="106">
        <v>14</v>
      </c>
      <c r="AX320" s="106">
        <v>7</v>
      </c>
      <c r="AY320" s="172">
        <f t="shared" si="109"/>
        <v>7</v>
      </c>
      <c r="AZ320" s="106" t="str">
        <f t="shared" si="110"/>
        <v>14_7</v>
      </c>
      <c r="BA320" s="107">
        <v>6780</v>
      </c>
      <c r="BB320" s="49"/>
      <c r="BC320" s="106">
        <v>14</v>
      </c>
      <c r="BD320" s="106">
        <v>7</v>
      </c>
      <c r="BE320" s="106">
        <f t="shared" si="113"/>
        <v>7</v>
      </c>
      <c r="BF320" s="106" t="str">
        <f t="shared" si="111"/>
        <v>14_7</v>
      </c>
      <c r="BG320" s="64">
        <f t="shared" si="92"/>
        <v>6780</v>
      </c>
      <c r="BH320" s="132">
        <f t="shared" si="112"/>
        <v>6780</v>
      </c>
      <c r="BI320" s="42">
        <f t="shared" si="114"/>
        <v>43.46153846153846</v>
      </c>
      <c r="BJ320" s="42"/>
      <c r="BK320" s="42"/>
      <c r="BL320" s="42"/>
      <c r="BM320" s="42"/>
      <c r="BN320" s="42"/>
      <c r="BO320" s="5"/>
      <c r="BP320" s="5"/>
      <c r="BQ320" s="5"/>
      <c r="BR320" s="5"/>
      <c r="BS320" s="5"/>
      <c r="BT320" s="5"/>
      <c r="BU320" s="6"/>
    </row>
    <row r="321" spans="1:73" x14ac:dyDescent="0.25">
      <c r="A321" s="106">
        <v>14</v>
      </c>
      <c r="B321" s="106" t="s">
        <v>721</v>
      </c>
      <c r="C321" s="106" t="str">
        <f t="shared" si="93"/>
        <v>c</v>
      </c>
      <c r="D321" s="106" t="str">
        <f t="shared" si="94"/>
        <v>14_c</v>
      </c>
      <c r="E321" s="107">
        <v>8139</v>
      </c>
      <c r="F321" s="106"/>
      <c r="G321" s="106">
        <v>14</v>
      </c>
      <c r="H321" s="106" t="s">
        <v>721</v>
      </c>
      <c r="I321" s="106" t="str">
        <f t="shared" si="95"/>
        <v>c</v>
      </c>
      <c r="J321" s="106" t="str">
        <f t="shared" si="96"/>
        <v>14_c</v>
      </c>
      <c r="K321" s="107">
        <v>8404</v>
      </c>
      <c r="L321" s="5"/>
      <c r="M321" s="106">
        <v>14</v>
      </c>
      <c r="N321" s="106" t="s">
        <v>721</v>
      </c>
      <c r="O321" s="106" t="str">
        <f t="shared" si="97"/>
        <v>c</v>
      </c>
      <c r="P321" s="106" t="str">
        <f t="shared" si="98"/>
        <v>14_c</v>
      </c>
      <c r="Q321" s="107">
        <v>8614</v>
      </c>
      <c r="R321" s="107"/>
      <c r="S321" s="106">
        <v>14</v>
      </c>
      <c r="T321" s="106" t="s">
        <v>721</v>
      </c>
      <c r="U321" s="106" t="str">
        <f t="shared" si="99"/>
        <v>c</v>
      </c>
      <c r="V321" s="106" t="str">
        <f t="shared" si="100"/>
        <v>14_c</v>
      </c>
      <c r="W321" s="107">
        <v>8614</v>
      </c>
      <c r="X321" s="107"/>
      <c r="Y321" s="106">
        <v>14</v>
      </c>
      <c r="Z321" s="106" t="s">
        <v>721</v>
      </c>
      <c r="AA321" s="106" t="str">
        <f t="shared" si="101"/>
        <v>c</v>
      </c>
      <c r="AB321" s="106" t="str">
        <f t="shared" si="102"/>
        <v>14_c</v>
      </c>
      <c r="AC321" s="107">
        <v>8786</v>
      </c>
      <c r="AD321" s="49"/>
      <c r="AE321" s="106">
        <v>14</v>
      </c>
      <c r="AF321" s="106" t="s">
        <v>721</v>
      </c>
      <c r="AG321" s="172" t="str">
        <f t="shared" si="103"/>
        <v>c</v>
      </c>
      <c r="AH321" s="106" t="str">
        <f t="shared" si="104"/>
        <v>14_c</v>
      </c>
      <c r="AI321" s="107">
        <v>9401</v>
      </c>
      <c r="AJ321" s="49"/>
      <c r="AK321" s="106">
        <v>14</v>
      </c>
      <c r="AL321" s="106" t="s">
        <v>721</v>
      </c>
      <c r="AM321" s="172" t="str">
        <f t="shared" si="105"/>
        <v>c</v>
      </c>
      <c r="AN321" s="106" t="str">
        <f t="shared" si="106"/>
        <v>14_c</v>
      </c>
      <c r="AO321" s="107">
        <v>9777</v>
      </c>
      <c r="AP321" s="49"/>
      <c r="AQ321" s="106">
        <v>14</v>
      </c>
      <c r="AR321" s="106" t="s">
        <v>721</v>
      </c>
      <c r="AS321" s="172" t="str">
        <f t="shared" si="107"/>
        <v>c</v>
      </c>
      <c r="AT321" s="106" t="str">
        <f t="shared" si="108"/>
        <v>14_c</v>
      </c>
      <c r="AU321" s="107">
        <v>10168</v>
      </c>
      <c r="AV321" s="49"/>
      <c r="AW321" s="106">
        <v>14</v>
      </c>
      <c r="AX321" s="106">
        <v>8</v>
      </c>
      <c r="AY321" s="172">
        <f t="shared" si="109"/>
        <v>8</v>
      </c>
      <c r="AZ321" s="106" t="str">
        <f t="shared" si="110"/>
        <v>14_8</v>
      </c>
      <c r="BA321" s="107">
        <v>7020</v>
      </c>
      <c r="BB321" s="49"/>
      <c r="BC321" s="106">
        <v>14</v>
      </c>
      <c r="BD321" s="106">
        <v>8</v>
      </c>
      <c r="BE321" s="106">
        <f t="shared" si="113"/>
        <v>8</v>
      </c>
      <c r="BF321" s="106" t="str">
        <f t="shared" si="111"/>
        <v>14_8</v>
      </c>
      <c r="BG321" s="64">
        <f t="shared" si="92"/>
        <v>7020</v>
      </c>
      <c r="BH321" s="132">
        <f t="shared" si="112"/>
        <v>7020</v>
      </c>
      <c r="BI321" s="42">
        <f t="shared" si="114"/>
        <v>45</v>
      </c>
      <c r="BJ321" s="42"/>
      <c r="BK321" s="42"/>
      <c r="BL321" s="42"/>
      <c r="BM321" s="42"/>
      <c r="BN321" s="42"/>
      <c r="BO321" s="5"/>
      <c r="BP321" s="5"/>
      <c r="BQ321" s="5"/>
      <c r="BR321" s="5"/>
      <c r="BS321" s="5"/>
      <c r="BT321" s="5"/>
      <c r="BU321" s="6"/>
    </row>
    <row r="322" spans="1:73" x14ac:dyDescent="0.25">
      <c r="A322" s="106">
        <v>14</v>
      </c>
      <c r="B322" s="106" t="s">
        <v>722</v>
      </c>
      <c r="C322" s="106" t="str">
        <f t="shared" si="93"/>
        <v>d</v>
      </c>
      <c r="D322" s="106" t="str">
        <f t="shared" si="94"/>
        <v>14_d</v>
      </c>
      <c r="E322" s="107">
        <v>8577</v>
      </c>
      <c r="F322" s="106"/>
      <c r="G322" s="106">
        <v>14</v>
      </c>
      <c r="H322" s="106" t="s">
        <v>722</v>
      </c>
      <c r="I322" s="106" t="str">
        <f t="shared" si="95"/>
        <v>d</v>
      </c>
      <c r="J322" s="106" t="str">
        <f t="shared" si="96"/>
        <v>14_d</v>
      </c>
      <c r="K322" s="107">
        <v>8856</v>
      </c>
      <c r="L322" s="5"/>
      <c r="M322" s="106">
        <v>14</v>
      </c>
      <c r="N322" s="106" t="s">
        <v>722</v>
      </c>
      <c r="O322" s="106" t="str">
        <f t="shared" si="97"/>
        <v>d</v>
      </c>
      <c r="P322" s="106" t="str">
        <f t="shared" si="98"/>
        <v>14_d</v>
      </c>
      <c r="Q322" s="107">
        <v>9077</v>
      </c>
      <c r="R322" s="107"/>
      <c r="S322" s="106">
        <v>14</v>
      </c>
      <c r="T322" s="106" t="s">
        <v>722</v>
      </c>
      <c r="U322" s="106" t="str">
        <f t="shared" si="99"/>
        <v>d</v>
      </c>
      <c r="V322" s="106" t="str">
        <f t="shared" si="100"/>
        <v>14_d</v>
      </c>
      <c r="W322" s="107">
        <v>9077</v>
      </c>
      <c r="X322" s="107"/>
      <c r="Y322" s="106">
        <v>14</v>
      </c>
      <c r="Z322" s="106" t="s">
        <v>722</v>
      </c>
      <c r="AA322" s="106" t="str">
        <f t="shared" si="101"/>
        <v>d</v>
      </c>
      <c r="AB322" s="106" t="str">
        <f t="shared" si="102"/>
        <v>14_d</v>
      </c>
      <c r="AC322" s="107">
        <v>9259</v>
      </c>
      <c r="AD322" s="49"/>
      <c r="AE322" s="106">
        <v>14</v>
      </c>
      <c r="AF322" s="106" t="s">
        <v>722</v>
      </c>
      <c r="AG322" s="172" t="str">
        <f t="shared" si="103"/>
        <v>d</v>
      </c>
      <c r="AH322" s="106" t="str">
        <f t="shared" si="104"/>
        <v>14_d</v>
      </c>
      <c r="AI322" s="107">
        <v>9907</v>
      </c>
      <c r="AJ322" s="49"/>
      <c r="AK322" s="106">
        <v>14</v>
      </c>
      <c r="AL322" s="106" t="s">
        <v>722</v>
      </c>
      <c r="AM322" s="172" t="str">
        <f t="shared" si="105"/>
        <v>d</v>
      </c>
      <c r="AN322" s="106" t="str">
        <f t="shared" si="106"/>
        <v>14_d</v>
      </c>
      <c r="AO322" s="107">
        <v>10303</v>
      </c>
      <c r="AP322" s="49"/>
      <c r="AQ322" s="106">
        <v>14</v>
      </c>
      <c r="AR322" s="106" t="s">
        <v>722</v>
      </c>
      <c r="AS322" s="172" t="str">
        <f t="shared" si="107"/>
        <v>d</v>
      </c>
      <c r="AT322" s="106" t="str">
        <f t="shared" si="108"/>
        <v>14_d</v>
      </c>
      <c r="AU322" s="107">
        <v>10715</v>
      </c>
      <c r="AV322" s="49"/>
      <c r="AW322" s="106">
        <v>14</v>
      </c>
      <c r="AX322" s="106">
        <v>9</v>
      </c>
      <c r="AY322" s="172">
        <f t="shared" si="109"/>
        <v>9</v>
      </c>
      <c r="AZ322" s="106" t="str">
        <f t="shared" si="110"/>
        <v>14_9</v>
      </c>
      <c r="BA322" s="107">
        <v>7277</v>
      </c>
      <c r="BB322" s="49"/>
      <c r="BC322" s="106">
        <v>14</v>
      </c>
      <c r="BD322" s="106">
        <v>9</v>
      </c>
      <c r="BE322" s="106">
        <f t="shared" si="113"/>
        <v>9</v>
      </c>
      <c r="BF322" s="106" t="str">
        <f t="shared" si="111"/>
        <v>14_9</v>
      </c>
      <c r="BG322" s="64">
        <f t="shared" si="92"/>
        <v>7277</v>
      </c>
      <c r="BH322" s="132">
        <f t="shared" si="112"/>
        <v>7277</v>
      </c>
      <c r="BI322" s="42">
        <f t="shared" si="114"/>
        <v>46.647435897435898</v>
      </c>
      <c r="BJ322" s="42"/>
      <c r="BK322" s="42"/>
      <c r="BL322" s="42"/>
      <c r="BM322" s="42"/>
      <c r="BN322" s="42"/>
      <c r="BO322" s="5"/>
      <c r="BP322" s="5"/>
      <c r="BQ322" s="5"/>
      <c r="BR322" s="5"/>
      <c r="BS322" s="5"/>
      <c r="BT322" s="5"/>
      <c r="BU322" s="6"/>
    </row>
    <row r="323" spans="1:73" x14ac:dyDescent="0.25">
      <c r="A323" s="106">
        <v>14</v>
      </c>
      <c r="B323" s="106" t="s">
        <v>723</v>
      </c>
      <c r="C323" s="106" t="str">
        <f t="shared" si="93"/>
        <v>e</v>
      </c>
      <c r="D323" s="106" t="str">
        <f t="shared" si="94"/>
        <v>14_e</v>
      </c>
      <c r="E323" s="107">
        <v>9041</v>
      </c>
      <c r="F323" s="106"/>
      <c r="G323" s="106">
        <v>14</v>
      </c>
      <c r="H323" s="106" t="s">
        <v>723</v>
      </c>
      <c r="I323" s="106" t="str">
        <f t="shared" si="95"/>
        <v>e</v>
      </c>
      <c r="J323" s="106" t="str">
        <f t="shared" si="96"/>
        <v>14_e</v>
      </c>
      <c r="K323" s="107">
        <v>9335</v>
      </c>
      <c r="L323" s="5"/>
      <c r="M323" s="106">
        <v>14</v>
      </c>
      <c r="N323" s="106" t="s">
        <v>723</v>
      </c>
      <c r="O323" s="106" t="str">
        <f t="shared" si="97"/>
        <v>e</v>
      </c>
      <c r="P323" s="106" t="str">
        <f t="shared" si="98"/>
        <v>14_e</v>
      </c>
      <c r="Q323" s="107">
        <v>9568</v>
      </c>
      <c r="R323" s="107"/>
      <c r="S323" s="106">
        <v>14</v>
      </c>
      <c r="T323" s="106" t="s">
        <v>723</v>
      </c>
      <c r="U323" s="106" t="str">
        <f t="shared" si="99"/>
        <v>e</v>
      </c>
      <c r="V323" s="106" t="str">
        <f t="shared" si="100"/>
        <v>14_e</v>
      </c>
      <c r="W323" s="107">
        <v>9568</v>
      </c>
      <c r="X323" s="107"/>
      <c r="Y323" s="106">
        <v>14</v>
      </c>
      <c r="Z323" s="106" t="s">
        <v>723</v>
      </c>
      <c r="AA323" s="106" t="str">
        <f t="shared" si="101"/>
        <v>e</v>
      </c>
      <c r="AB323" s="106" t="str">
        <f t="shared" si="102"/>
        <v>14_e</v>
      </c>
      <c r="AC323" s="107">
        <v>9759</v>
      </c>
      <c r="AD323" s="49"/>
      <c r="AE323" s="106">
        <v>14</v>
      </c>
      <c r="AF323" s="106" t="s">
        <v>723</v>
      </c>
      <c r="AG323" s="172" t="str">
        <f t="shared" si="103"/>
        <v>e</v>
      </c>
      <c r="AH323" s="106" t="str">
        <f t="shared" si="104"/>
        <v>14_e</v>
      </c>
      <c r="AI323" s="107">
        <v>10442</v>
      </c>
      <c r="AJ323" s="49"/>
      <c r="AK323" s="106">
        <v>14</v>
      </c>
      <c r="AL323" s="106" t="s">
        <v>723</v>
      </c>
      <c r="AM323" s="172" t="str">
        <f t="shared" si="105"/>
        <v>e</v>
      </c>
      <c r="AN323" s="106" t="str">
        <f t="shared" si="106"/>
        <v>14_e</v>
      </c>
      <c r="AO323" s="107">
        <v>10860</v>
      </c>
      <c r="AP323" s="49"/>
      <c r="AQ323" s="106">
        <v>14</v>
      </c>
      <c r="AR323" s="106" t="s">
        <v>723</v>
      </c>
      <c r="AS323" s="172" t="str">
        <f t="shared" si="107"/>
        <v>e</v>
      </c>
      <c r="AT323" s="106" t="str">
        <f t="shared" si="108"/>
        <v>14_e</v>
      </c>
      <c r="AU323" s="107">
        <v>11294</v>
      </c>
      <c r="AV323" s="49"/>
      <c r="AW323" s="106">
        <v>14</v>
      </c>
      <c r="AX323" s="106">
        <v>10</v>
      </c>
      <c r="AY323" s="172">
        <f t="shared" si="109"/>
        <v>10</v>
      </c>
      <c r="AZ323" s="106" t="str">
        <f t="shared" si="110"/>
        <v>14_10</v>
      </c>
      <c r="BA323" s="107">
        <v>7544</v>
      </c>
      <c r="BB323" s="49"/>
      <c r="BC323" s="106">
        <v>14</v>
      </c>
      <c r="BD323" s="106">
        <v>10</v>
      </c>
      <c r="BE323" s="106">
        <f t="shared" si="113"/>
        <v>10</v>
      </c>
      <c r="BF323" s="106" t="str">
        <f t="shared" si="111"/>
        <v>14_10</v>
      </c>
      <c r="BG323" s="64">
        <f t="shared" si="92"/>
        <v>7544</v>
      </c>
      <c r="BH323" s="132">
        <f t="shared" si="112"/>
        <v>7544</v>
      </c>
      <c r="BI323" s="42">
        <f t="shared" si="114"/>
        <v>48.358974358974358</v>
      </c>
      <c r="BJ323" s="42"/>
      <c r="BK323" s="42"/>
      <c r="BL323" s="42"/>
      <c r="BM323" s="42"/>
      <c r="BN323" s="42"/>
      <c r="BO323" s="5"/>
      <c r="BP323" s="5"/>
      <c r="BQ323" s="5"/>
      <c r="BR323" s="5"/>
      <c r="BS323" s="5"/>
      <c r="BT323" s="5"/>
      <c r="BU323" s="6"/>
    </row>
    <row r="324" spans="1:73" x14ac:dyDescent="0.25">
      <c r="A324" s="106">
        <v>15</v>
      </c>
      <c r="B324" s="106" t="s">
        <v>715</v>
      </c>
      <c r="C324" s="106" t="str">
        <f t="shared" si="93"/>
        <v>Start</v>
      </c>
      <c r="D324" s="106" t="str">
        <f t="shared" si="94"/>
        <v>15_Start</v>
      </c>
      <c r="E324" s="107">
        <v>4496</v>
      </c>
      <c r="F324" s="106"/>
      <c r="G324" s="106">
        <v>15</v>
      </c>
      <c r="H324" s="106" t="s">
        <v>715</v>
      </c>
      <c r="I324" s="106" t="str">
        <f t="shared" si="95"/>
        <v>Start</v>
      </c>
      <c r="J324" s="106" t="str">
        <f t="shared" si="96"/>
        <v>15_Start</v>
      </c>
      <c r="K324" s="107">
        <v>4642</v>
      </c>
      <c r="L324" s="5"/>
      <c r="M324" s="106">
        <v>15</v>
      </c>
      <c r="N324" s="106" t="s">
        <v>715</v>
      </c>
      <c r="O324" s="106" t="str">
        <f t="shared" si="97"/>
        <v>Start</v>
      </c>
      <c r="P324" s="106" t="str">
        <f t="shared" si="98"/>
        <v>15_Start</v>
      </c>
      <c r="Q324" s="107">
        <v>4758</v>
      </c>
      <c r="R324" s="107"/>
      <c r="S324" s="106">
        <v>15</v>
      </c>
      <c r="T324" s="106" t="s">
        <v>715</v>
      </c>
      <c r="U324" s="106" t="str">
        <f t="shared" si="99"/>
        <v>Start</v>
      </c>
      <c r="V324" s="106" t="str">
        <f t="shared" si="100"/>
        <v>15_Start</v>
      </c>
      <c r="W324" s="107">
        <v>4758</v>
      </c>
      <c r="X324" s="107"/>
      <c r="Y324" s="106">
        <v>15</v>
      </c>
      <c r="Z324" s="106" t="s">
        <v>715</v>
      </c>
      <c r="AA324" s="106" t="str">
        <f t="shared" si="101"/>
        <v>Start</v>
      </c>
      <c r="AB324" s="106" t="str">
        <f t="shared" si="102"/>
        <v>15_Start</v>
      </c>
      <c r="AC324" s="107">
        <v>4853</v>
      </c>
      <c r="AD324" s="49"/>
      <c r="AE324" s="106">
        <v>15</v>
      </c>
      <c r="AF324" s="106" t="s">
        <v>715</v>
      </c>
      <c r="AG324" s="172" t="str">
        <f t="shared" si="103"/>
        <v>Start</v>
      </c>
      <c r="AH324" s="106" t="str">
        <f t="shared" si="104"/>
        <v>15_Start</v>
      </c>
      <c r="AI324" s="107">
        <v>5193</v>
      </c>
      <c r="AJ324" s="49"/>
      <c r="AK324" s="106">
        <v>15</v>
      </c>
      <c r="AL324" s="106" t="s">
        <v>715</v>
      </c>
      <c r="AM324" s="172" t="str">
        <f t="shared" si="105"/>
        <v>Start</v>
      </c>
      <c r="AN324" s="106" t="str">
        <f t="shared" si="106"/>
        <v>15_Start</v>
      </c>
      <c r="AO324" s="107">
        <v>5401</v>
      </c>
      <c r="AP324" s="49"/>
      <c r="AQ324" s="106">
        <v>15</v>
      </c>
      <c r="AR324" s="106" t="s">
        <v>715</v>
      </c>
      <c r="AS324" s="172" t="str">
        <f t="shared" si="107"/>
        <v>Start</v>
      </c>
      <c r="AT324" s="106" t="str">
        <f t="shared" si="108"/>
        <v>15_Start</v>
      </c>
      <c r="AU324" s="107">
        <v>5617</v>
      </c>
      <c r="AV324" s="49"/>
      <c r="AW324" s="106">
        <v>14</v>
      </c>
      <c r="AX324" s="106">
        <v>11</v>
      </c>
      <c r="AY324" s="172">
        <f t="shared" si="109"/>
        <v>11</v>
      </c>
      <c r="AZ324" s="106" t="str">
        <f t="shared" si="110"/>
        <v>14_11</v>
      </c>
      <c r="BA324" s="107">
        <v>7824</v>
      </c>
      <c r="BB324" s="49"/>
      <c r="BC324" s="106">
        <v>14</v>
      </c>
      <c r="BD324" s="106">
        <v>11</v>
      </c>
      <c r="BE324" s="106">
        <f t="shared" si="113"/>
        <v>11</v>
      </c>
      <c r="BF324" s="106" t="str">
        <f t="shared" si="111"/>
        <v>14_11</v>
      </c>
      <c r="BG324" s="64">
        <f t="shared" si="92"/>
        <v>7824</v>
      </c>
      <c r="BH324" s="132">
        <f t="shared" si="112"/>
        <v>7824</v>
      </c>
      <c r="BI324" s="42">
        <f t="shared" si="114"/>
        <v>50.153846153846153</v>
      </c>
      <c r="BJ324" s="42"/>
      <c r="BK324" s="42"/>
      <c r="BL324" s="42"/>
      <c r="BM324" s="42"/>
      <c r="BN324" s="42"/>
      <c r="BO324" s="5"/>
      <c r="BP324" s="5"/>
      <c r="BQ324" s="5"/>
      <c r="BR324" s="5"/>
      <c r="BS324" s="5"/>
      <c r="BT324" s="5"/>
      <c r="BU324" s="6"/>
    </row>
    <row r="325" spans="1:73" x14ac:dyDescent="0.25">
      <c r="A325" s="106">
        <v>15</v>
      </c>
      <c r="B325" s="106">
        <v>0</v>
      </c>
      <c r="C325" s="106">
        <f t="shared" si="93"/>
        <v>0</v>
      </c>
      <c r="D325" s="106" t="str">
        <f t="shared" si="94"/>
        <v>15_0</v>
      </c>
      <c r="E325" s="107">
        <v>4564</v>
      </c>
      <c r="F325" s="106"/>
      <c r="G325" s="106">
        <v>15</v>
      </c>
      <c r="H325" s="106">
        <v>0</v>
      </c>
      <c r="I325" s="106">
        <f t="shared" si="95"/>
        <v>0</v>
      </c>
      <c r="J325" s="106" t="str">
        <f t="shared" si="96"/>
        <v>15_0</v>
      </c>
      <c r="K325" s="107">
        <v>4712</v>
      </c>
      <c r="L325" s="5"/>
      <c r="M325" s="106">
        <v>15</v>
      </c>
      <c r="N325" s="106">
        <v>0</v>
      </c>
      <c r="O325" s="106">
        <f t="shared" si="97"/>
        <v>0</v>
      </c>
      <c r="P325" s="106" t="str">
        <f t="shared" si="98"/>
        <v>15_0</v>
      </c>
      <c r="Q325" s="107">
        <v>4830</v>
      </c>
      <c r="R325" s="107"/>
      <c r="S325" s="106">
        <v>15</v>
      </c>
      <c r="T325" s="106">
        <v>0</v>
      </c>
      <c r="U325" s="106">
        <f t="shared" si="99"/>
        <v>0</v>
      </c>
      <c r="V325" s="106" t="str">
        <f t="shared" si="100"/>
        <v>15_0</v>
      </c>
      <c r="W325" s="107">
        <v>4830</v>
      </c>
      <c r="X325" s="107"/>
      <c r="Y325" s="106">
        <v>15</v>
      </c>
      <c r="Z325" s="106">
        <v>0</v>
      </c>
      <c r="AA325" s="106">
        <f t="shared" si="101"/>
        <v>0</v>
      </c>
      <c r="AB325" s="106" t="str">
        <f t="shared" si="102"/>
        <v>15_0</v>
      </c>
      <c r="AC325" s="107">
        <v>4927</v>
      </c>
      <c r="AD325" s="49"/>
      <c r="AE325" s="106">
        <v>15</v>
      </c>
      <c r="AF325" s="106">
        <v>0</v>
      </c>
      <c r="AG325" s="172">
        <f t="shared" si="103"/>
        <v>0</v>
      </c>
      <c r="AH325" s="106" t="str">
        <f t="shared" si="104"/>
        <v>15_0</v>
      </c>
      <c r="AI325" s="107">
        <v>5272</v>
      </c>
      <c r="AJ325" s="49"/>
      <c r="AK325" s="106">
        <v>15</v>
      </c>
      <c r="AL325" s="106">
        <v>0</v>
      </c>
      <c r="AM325" s="172">
        <f t="shared" si="105"/>
        <v>0</v>
      </c>
      <c r="AN325" s="106" t="str">
        <f t="shared" si="106"/>
        <v>15_0</v>
      </c>
      <c r="AO325" s="107">
        <v>5483</v>
      </c>
      <c r="AP325" s="49"/>
      <c r="AQ325" s="106">
        <v>15</v>
      </c>
      <c r="AR325" s="106">
        <v>0</v>
      </c>
      <c r="AS325" s="172">
        <f t="shared" si="107"/>
        <v>0</v>
      </c>
      <c r="AT325" s="106" t="str">
        <f t="shared" si="108"/>
        <v>15_0</v>
      </c>
      <c r="AU325" s="107">
        <v>5702</v>
      </c>
      <c r="AV325" s="49"/>
      <c r="AW325" s="106">
        <v>14</v>
      </c>
      <c r="AX325" s="106">
        <v>12</v>
      </c>
      <c r="AY325" s="172">
        <f t="shared" si="109"/>
        <v>12</v>
      </c>
      <c r="AZ325" s="106" t="str">
        <f t="shared" si="110"/>
        <v>14_12</v>
      </c>
      <c r="BA325" s="107">
        <v>8248</v>
      </c>
      <c r="BB325" s="49"/>
      <c r="BC325" s="106">
        <v>14</v>
      </c>
      <c r="BD325" s="106">
        <v>12</v>
      </c>
      <c r="BE325" s="106">
        <f t="shared" si="113"/>
        <v>12</v>
      </c>
      <c r="BF325" s="106" t="str">
        <f t="shared" si="111"/>
        <v>14_12</v>
      </c>
      <c r="BG325" s="64">
        <f t="shared" si="92"/>
        <v>8248</v>
      </c>
      <c r="BH325" s="132">
        <f t="shared" si="112"/>
        <v>8248</v>
      </c>
      <c r="BI325" s="42">
        <f t="shared" si="114"/>
        <v>52.871794871794869</v>
      </c>
      <c r="BJ325" s="42"/>
      <c r="BK325" s="42"/>
      <c r="BL325" s="42"/>
      <c r="BM325" s="42"/>
      <c r="BN325" s="42"/>
      <c r="BO325" s="5"/>
      <c r="BP325" s="5"/>
      <c r="BQ325" s="5"/>
      <c r="BR325" s="5"/>
      <c r="BS325" s="5"/>
      <c r="BT325" s="5"/>
      <c r="BU325" s="6"/>
    </row>
    <row r="326" spans="1:73" x14ac:dyDescent="0.25">
      <c r="A326" s="106">
        <v>15</v>
      </c>
      <c r="B326" s="106">
        <v>1</v>
      </c>
      <c r="C326" s="106">
        <f t="shared" si="93"/>
        <v>1</v>
      </c>
      <c r="D326" s="106" t="str">
        <f t="shared" si="94"/>
        <v>15_1</v>
      </c>
      <c r="E326" s="107">
        <v>4727</v>
      </c>
      <c r="F326" s="106"/>
      <c r="G326" s="106">
        <v>15</v>
      </c>
      <c r="H326" s="106">
        <v>1</v>
      </c>
      <c r="I326" s="106">
        <f t="shared" si="95"/>
        <v>1</v>
      </c>
      <c r="J326" s="106" t="str">
        <f t="shared" si="96"/>
        <v>15_1</v>
      </c>
      <c r="K326" s="107">
        <v>4881</v>
      </c>
      <c r="L326" s="5"/>
      <c r="M326" s="106">
        <v>15</v>
      </c>
      <c r="N326" s="106">
        <v>1</v>
      </c>
      <c r="O326" s="106">
        <f t="shared" si="97"/>
        <v>1</v>
      </c>
      <c r="P326" s="106" t="str">
        <f t="shared" si="98"/>
        <v>15_1</v>
      </c>
      <c r="Q326" s="107">
        <v>5003</v>
      </c>
      <c r="R326" s="107"/>
      <c r="S326" s="106">
        <v>15</v>
      </c>
      <c r="T326" s="106">
        <v>1</v>
      </c>
      <c r="U326" s="106">
        <f t="shared" si="99"/>
        <v>1</v>
      </c>
      <c r="V326" s="106" t="str">
        <f t="shared" si="100"/>
        <v>15_1</v>
      </c>
      <c r="W326" s="107">
        <v>5003</v>
      </c>
      <c r="X326" s="107"/>
      <c r="Y326" s="106">
        <v>15</v>
      </c>
      <c r="Z326" s="106">
        <v>1</v>
      </c>
      <c r="AA326" s="106">
        <f t="shared" si="101"/>
        <v>1</v>
      </c>
      <c r="AB326" s="106" t="str">
        <f t="shared" si="102"/>
        <v>15_1</v>
      </c>
      <c r="AC326" s="107">
        <v>5103</v>
      </c>
      <c r="AD326" s="49"/>
      <c r="AE326" s="106">
        <v>15</v>
      </c>
      <c r="AF326" s="106">
        <v>1</v>
      </c>
      <c r="AG326" s="172">
        <f t="shared" si="103"/>
        <v>1</v>
      </c>
      <c r="AH326" s="106" t="str">
        <f t="shared" si="104"/>
        <v>15_1</v>
      </c>
      <c r="AI326" s="107">
        <v>5460</v>
      </c>
      <c r="AJ326" s="49"/>
      <c r="AK326" s="106">
        <v>15</v>
      </c>
      <c r="AL326" s="106">
        <v>1</v>
      </c>
      <c r="AM326" s="172">
        <f t="shared" si="105"/>
        <v>1</v>
      </c>
      <c r="AN326" s="106" t="str">
        <f t="shared" si="106"/>
        <v>15_1</v>
      </c>
      <c r="AO326" s="107">
        <v>5678</v>
      </c>
      <c r="AP326" s="49"/>
      <c r="AQ326" s="106">
        <v>15</v>
      </c>
      <c r="AR326" s="106">
        <v>1</v>
      </c>
      <c r="AS326" s="172">
        <f t="shared" si="107"/>
        <v>1</v>
      </c>
      <c r="AT326" s="106" t="str">
        <f t="shared" si="108"/>
        <v>15_1</v>
      </c>
      <c r="AU326" s="107">
        <v>5905</v>
      </c>
      <c r="AV326" s="49"/>
      <c r="AW326" s="106">
        <v>14</v>
      </c>
      <c r="AX326" s="106">
        <v>13</v>
      </c>
      <c r="AY326" s="172">
        <f t="shared" si="109"/>
        <v>13</v>
      </c>
      <c r="AZ326" s="106" t="str">
        <f t="shared" si="110"/>
        <v>14_13</v>
      </c>
      <c r="BA326" s="107">
        <v>8691</v>
      </c>
      <c r="BB326" s="49"/>
      <c r="BC326" s="106">
        <v>14</v>
      </c>
      <c r="BD326" s="106">
        <v>13</v>
      </c>
      <c r="BE326" s="106">
        <f t="shared" si="113"/>
        <v>13</v>
      </c>
      <c r="BF326" s="106" t="str">
        <f t="shared" si="111"/>
        <v>14_13</v>
      </c>
      <c r="BG326" s="64">
        <f t="shared" si="92"/>
        <v>8691</v>
      </c>
      <c r="BH326" s="132">
        <f t="shared" si="112"/>
        <v>8691</v>
      </c>
      <c r="BI326" s="42">
        <f t="shared" si="114"/>
        <v>55.71153846153846</v>
      </c>
      <c r="BJ326" s="42"/>
      <c r="BK326" s="42"/>
      <c r="BL326" s="42"/>
      <c r="BM326" s="42"/>
      <c r="BN326" s="42"/>
      <c r="BO326" s="5"/>
      <c r="BP326" s="5"/>
      <c r="BQ326" s="5"/>
      <c r="BR326" s="5"/>
      <c r="BS326" s="5"/>
      <c r="BT326" s="5"/>
      <c r="BU326" s="6"/>
    </row>
    <row r="327" spans="1:73" x14ac:dyDescent="0.25">
      <c r="A327" s="106">
        <v>15</v>
      </c>
      <c r="B327" s="106">
        <v>2</v>
      </c>
      <c r="C327" s="106">
        <f t="shared" si="93"/>
        <v>2</v>
      </c>
      <c r="D327" s="106" t="str">
        <f t="shared" si="94"/>
        <v>15_2</v>
      </c>
      <c r="E327" s="107">
        <v>4889</v>
      </c>
      <c r="F327" s="106"/>
      <c r="G327" s="106">
        <v>15</v>
      </c>
      <c r="H327" s="106">
        <v>2</v>
      </c>
      <c r="I327" s="106">
        <f t="shared" si="95"/>
        <v>2</v>
      </c>
      <c r="J327" s="106" t="str">
        <f t="shared" si="96"/>
        <v>15_2</v>
      </c>
      <c r="K327" s="107">
        <v>5048</v>
      </c>
      <c r="L327" s="5"/>
      <c r="M327" s="106">
        <v>15</v>
      </c>
      <c r="N327" s="106">
        <v>2</v>
      </c>
      <c r="O327" s="106">
        <f t="shared" si="97"/>
        <v>2</v>
      </c>
      <c r="P327" s="106" t="str">
        <f t="shared" si="98"/>
        <v>15_2</v>
      </c>
      <c r="Q327" s="107">
        <v>5174</v>
      </c>
      <c r="R327" s="107"/>
      <c r="S327" s="106">
        <v>15</v>
      </c>
      <c r="T327" s="106">
        <v>2</v>
      </c>
      <c r="U327" s="106">
        <f t="shared" si="99"/>
        <v>2</v>
      </c>
      <c r="V327" s="106" t="str">
        <f t="shared" si="100"/>
        <v>15_2</v>
      </c>
      <c r="W327" s="107">
        <v>5174</v>
      </c>
      <c r="X327" s="107"/>
      <c r="Y327" s="106">
        <v>15</v>
      </c>
      <c r="Z327" s="106">
        <v>2</v>
      </c>
      <c r="AA327" s="106">
        <f t="shared" si="101"/>
        <v>2</v>
      </c>
      <c r="AB327" s="106" t="str">
        <f t="shared" si="102"/>
        <v>15_2</v>
      </c>
      <c r="AC327" s="107">
        <v>5277</v>
      </c>
      <c r="AD327" s="49"/>
      <c r="AE327" s="106">
        <v>15</v>
      </c>
      <c r="AF327" s="106">
        <v>2</v>
      </c>
      <c r="AG327" s="172">
        <f t="shared" si="103"/>
        <v>2</v>
      </c>
      <c r="AH327" s="106" t="str">
        <f t="shared" si="104"/>
        <v>15_2</v>
      </c>
      <c r="AI327" s="107">
        <v>5646</v>
      </c>
      <c r="AJ327" s="49"/>
      <c r="AK327" s="106">
        <v>15</v>
      </c>
      <c r="AL327" s="106">
        <v>2</v>
      </c>
      <c r="AM327" s="172">
        <f t="shared" si="105"/>
        <v>2</v>
      </c>
      <c r="AN327" s="106" t="str">
        <f t="shared" si="106"/>
        <v>15_2</v>
      </c>
      <c r="AO327" s="107">
        <v>5872</v>
      </c>
      <c r="AP327" s="49"/>
      <c r="AQ327" s="106">
        <v>15</v>
      </c>
      <c r="AR327" s="106">
        <v>2</v>
      </c>
      <c r="AS327" s="172">
        <f t="shared" si="107"/>
        <v>2</v>
      </c>
      <c r="AT327" s="106" t="str">
        <f t="shared" si="108"/>
        <v>15_2</v>
      </c>
      <c r="AU327" s="107">
        <v>6107</v>
      </c>
      <c r="AV327" s="49"/>
      <c r="AW327" s="106">
        <v>14</v>
      </c>
      <c r="AX327" s="106" t="s">
        <v>717</v>
      </c>
      <c r="AY327" s="172" t="str">
        <f t="shared" si="109"/>
        <v>u1</v>
      </c>
      <c r="AZ327" s="106" t="str">
        <f t="shared" si="110"/>
        <v>14_u1</v>
      </c>
      <c r="BA327" s="107">
        <v>9157</v>
      </c>
      <c r="BB327" s="49"/>
      <c r="BC327" s="106">
        <v>14</v>
      </c>
      <c r="BD327" s="106" t="s">
        <v>717</v>
      </c>
      <c r="BE327" s="106" t="str">
        <f t="shared" si="113"/>
        <v>u1</v>
      </c>
      <c r="BF327" s="106" t="str">
        <f t="shared" si="111"/>
        <v>14_u1</v>
      </c>
      <c r="BG327" s="64">
        <f t="shared" si="92"/>
        <v>9157</v>
      </c>
      <c r="BH327" s="132">
        <f t="shared" si="112"/>
        <v>9157</v>
      </c>
      <c r="BI327" s="42">
        <f t="shared" si="114"/>
        <v>58.698717948717949</v>
      </c>
      <c r="BJ327" s="42"/>
      <c r="BK327" s="42"/>
      <c r="BL327" s="42"/>
      <c r="BM327" s="42"/>
      <c r="BN327" s="42"/>
      <c r="BO327" s="5"/>
      <c r="BP327" s="5"/>
      <c r="BQ327" s="5"/>
      <c r="BR327" s="5"/>
      <c r="BS327" s="5"/>
      <c r="BT327" s="5"/>
      <c r="BU327" s="6"/>
    </row>
    <row r="328" spans="1:73" x14ac:dyDescent="0.25">
      <c r="A328" s="106">
        <v>15</v>
      </c>
      <c r="B328" s="106">
        <v>3</v>
      </c>
      <c r="C328" s="106">
        <f t="shared" si="93"/>
        <v>3</v>
      </c>
      <c r="D328" s="106" t="str">
        <f t="shared" si="94"/>
        <v>15_3</v>
      </c>
      <c r="E328" s="107">
        <v>5061</v>
      </c>
      <c r="F328" s="106"/>
      <c r="G328" s="106">
        <v>15</v>
      </c>
      <c r="H328" s="106">
        <v>3</v>
      </c>
      <c r="I328" s="106">
        <f t="shared" si="95"/>
        <v>3</v>
      </c>
      <c r="J328" s="106" t="str">
        <f t="shared" si="96"/>
        <v>15_3</v>
      </c>
      <c r="K328" s="107">
        <v>5225</v>
      </c>
      <c r="L328" s="5"/>
      <c r="M328" s="106">
        <v>15</v>
      </c>
      <c r="N328" s="106">
        <v>3</v>
      </c>
      <c r="O328" s="106">
        <f t="shared" si="97"/>
        <v>3</v>
      </c>
      <c r="P328" s="106" t="str">
        <f t="shared" si="98"/>
        <v>15_3</v>
      </c>
      <c r="Q328" s="107">
        <v>5356</v>
      </c>
      <c r="R328" s="107"/>
      <c r="S328" s="106">
        <v>15</v>
      </c>
      <c r="T328" s="106">
        <v>3</v>
      </c>
      <c r="U328" s="106">
        <f t="shared" si="99"/>
        <v>3</v>
      </c>
      <c r="V328" s="106" t="str">
        <f t="shared" si="100"/>
        <v>15_3</v>
      </c>
      <c r="W328" s="107">
        <v>5356</v>
      </c>
      <c r="X328" s="107"/>
      <c r="Y328" s="106">
        <v>15</v>
      </c>
      <c r="Z328" s="106">
        <v>3</v>
      </c>
      <c r="AA328" s="106">
        <f t="shared" si="101"/>
        <v>3</v>
      </c>
      <c r="AB328" s="106" t="str">
        <f t="shared" si="102"/>
        <v>15_3</v>
      </c>
      <c r="AC328" s="107">
        <v>5463</v>
      </c>
      <c r="AD328" s="49"/>
      <c r="AE328" s="106">
        <v>15</v>
      </c>
      <c r="AF328" s="106">
        <v>3</v>
      </c>
      <c r="AG328" s="172">
        <f t="shared" si="103"/>
        <v>3</v>
      </c>
      <c r="AH328" s="106" t="str">
        <f t="shared" si="104"/>
        <v>15_3</v>
      </c>
      <c r="AI328" s="107">
        <v>5845</v>
      </c>
      <c r="AJ328" s="49"/>
      <c r="AK328" s="106">
        <v>15</v>
      </c>
      <c r="AL328" s="106">
        <v>3</v>
      </c>
      <c r="AM328" s="172">
        <f t="shared" si="105"/>
        <v>3</v>
      </c>
      <c r="AN328" s="106" t="str">
        <f t="shared" si="106"/>
        <v>15_3</v>
      </c>
      <c r="AO328" s="107">
        <v>6079</v>
      </c>
      <c r="AP328" s="49"/>
      <c r="AQ328" s="106">
        <v>15</v>
      </c>
      <c r="AR328" s="106">
        <v>3</v>
      </c>
      <c r="AS328" s="172">
        <f t="shared" si="107"/>
        <v>3</v>
      </c>
      <c r="AT328" s="106" t="str">
        <f t="shared" si="108"/>
        <v>15_3</v>
      </c>
      <c r="AU328" s="107">
        <v>6322</v>
      </c>
      <c r="AV328" s="49"/>
      <c r="AW328" s="106">
        <v>14</v>
      </c>
      <c r="AX328" s="106" t="s">
        <v>718</v>
      </c>
      <c r="AY328" s="172" t="str">
        <f t="shared" si="109"/>
        <v>u2</v>
      </c>
      <c r="AZ328" s="106" t="str">
        <f t="shared" si="110"/>
        <v>14_u2</v>
      </c>
      <c r="BA328" s="107">
        <v>9651</v>
      </c>
      <c r="BB328" s="49"/>
      <c r="BC328" s="106">
        <v>14</v>
      </c>
      <c r="BD328" s="106" t="s">
        <v>718</v>
      </c>
      <c r="BE328" s="106" t="str">
        <f t="shared" si="113"/>
        <v>u2</v>
      </c>
      <c r="BF328" s="106" t="str">
        <f t="shared" si="111"/>
        <v>14_u2</v>
      </c>
      <c r="BG328" s="64">
        <f t="shared" si="92"/>
        <v>9651</v>
      </c>
      <c r="BH328" s="132">
        <f t="shared" si="112"/>
        <v>9651</v>
      </c>
      <c r="BI328" s="42">
        <f t="shared" si="114"/>
        <v>61.865384615384613</v>
      </c>
      <c r="BJ328" s="42"/>
      <c r="BK328" s="42"/>
      <c r="BL328" s="42"/>
      <c r="BM328" s="42"/>
      <c r="BN328" s="42"/>
      <c r="BO328" s="5"/>
      <c r="BP328" s="5"/>
      <c r="BQ328" s="5"/>
      <c r="BR328" s="5"/>
      <c r="BS328" s="5"/>
      <c r="BT328" s="5"/>
      <c r="BU328" s="6"/>
    </row>
    <row r="329" spans="1:73" x14ac:dyDescent="0.25">
      <c r="A329" s="106">
        <v>15</v>
      </c>
      <c r="B329" s="106">
        <v>4</v>
      </c>
      <c r="C329" s="106">
        <f t="shared" si="93"/>
        <v>4</v>
      </c>
      <c r="D329" s="106" t="str">
        <f t="shared" si="94"/>
        <v>15_4</v>
      </c>
      <c r="E329" s="107">
        <v>5243</v>
      </c>
      <c r="F329" s="106"/>
      <c r="G329" s="106">
        <v>15</v>
      </c>
      <c r="H329" s="106">
        <v>4</v>
      </c>
      <c r="I329" s="106">
        <f t="shared" si="95"/>
        <v>4</v>
      </c>
      <c r="J329" s="106" t="str">
        <f t="shared" si="96"/>
        <v>15_4</v>
      </c>
      <c r="K329" s="107">
        <v>5413</v>
      </c>
      <c r="L329" s="5"/>
      <c r="M329" s="106">
        <v>15</v>
      </c>
      <c r="N329" s="106">
        <v>4</v>
      </c>
      <c r="O329" s="106">
        <f t="shared" si="97"/>
        <v>4</v>
      </c>
      <c r="P329" s="106" t="str">
        <f t="shared" si="98"/>
        <v>15_4</v>
      </c>
      <c r="Q329" s="107">
        <v>5548</v>
      </c>
      <c r="R329" s="107"/>
      <c r="S329" s="106">
        <v>15</v>
      </c>
      <c r="T329" s="106">
        <v>4</v>
      </c>
      <c r="U329" s="106">
        <f t="shared" si="99"/>
        <v>4</v>
      </c>
      <c r="V329" s="106" t="str">
        <f t="shared" si="100"/>
        <v>15_4</v>
      </c>
      <c r="W329" s="107">
        <v>5548</v>
      </c>
      <c r="X329" s="107"/>
      <c r="Y329" s="106">
        <v>15</v>
      </c>
      <c r="Z329" s="106">
        <v>4</v>
      </c>
      <c r="AA329" s="106">
        <f t="shared" si="101"/>
        <v>4</v>
      </c>
      <c r="AB329" s="106" t="str">
        <f t="shared" si="102"/>
        <v>15_4</v>
      </c>
      <c r="AC329" s="107">
        <v>5659</v>
      </c>
      <c r="AD329" s="49"/>
      <c r="AE329" s="106">
        <v>15</v>
      </c>
      <c r="AF329" s="106">
        <v>4</v>
      </c>
      <c r="AG329" s="172">
        <f t="shared" si="103"/>
        <v>4</v>
      </c>
      <c r="AH329" s="106" t="str">
        <f t="shared" si="104"/>
        <v>15_4</v>
      </c>
      <c r="AI329" s="107">
        <v>6055</v>
      </c>
      <c r="AJ329" s="49"/>
      <c r="AK329" s="106">
        <v>15</v>
      </c>
      <c r="AL329" s="106">
        <v>4</v>
      </c>
      <c r="AM329" s="172">
        <f t="shared" si="105"/>
        <v>4</v>
      </c>
      <c r="AN329" s="106" t="str">
        <f t="shared" si="106"/>
        <v>15_4</v>
      </c>
      <c r="AO329" s="107">
        <v>6297</v>
      </c>
      <c r="AP329" s="49"/>
      <c r="AQ329" s="106">
        <v>15</v>
      </c>
      <c r="AR329" s="106">
        <v>4</v>
      </c>
      <c r="AS329" s="172">
        <f t="shared" si="107"/>
        <v>4</v>
      </c>
      <c r="AT329" s="106" t="str">
        <f t="shared" si="108"/>
        <v>15_4</v>
      </c>
      <c r="AU329" s="107">
        <v>6549</v>
      </c>
      <c r="AV329" s="49"/>
      <c r="AW329" s="106">
        <v>14</v>
      </c>
      <c r="AX329" s="106" t="s">
        <v>719</v>
      </c>
      <c r="AY329" s="172" t="str">
        <f t="shared" si="109"/>
        <v>a</v>
      </c>
      <c r="AZ329" s="106" t="str">
        <f t="shared" si="110"/>
        <v>14_a</v>
      </c>
      <c r="BA329" s="107">
        <v>9157</v>
      </c>
      <c r="BB329" s="49"/>
      <c r="BC329" s="106">
        <v>14</v>
      </c>
      <c r="BD329" s="106" t="s">
        <v>719</v>
      </c>
      <c r="BE329" s="106" t="str">
        <f t="shared" si="113"/>
        <v>a</v>
      </c>
      <c r="BF329" s="106" t="str">
        <f t="shared" si="111"/>
        <v>14_a</v>
      </c>
      <c r="BG329" s="64">
        <f t="shared" si="92"/>
        <v>9157</v>
      </c>
      <c r="BH329" s="132">
        <f t="shared" si="112"/>
        <v>9157</v>
      </c>
      <c r="BI329" s="42">
        <f t="shared" si="114"/>
        <v>58.698717948717949</v>
      </c>
      <c r="BJ329" s="42"/>
      <c r="BK329" s="42"/>
      <c r="BL329" s="42"/>
      <c r="BM329" s="42"/>
      <c r="BN329" s="42"/>
      <c r="BO329" s="5"/>
      <c r="BP329" s="5"/>
      <c r="BQ329" s="5"/>
      <c r="BR329" s="5"/>
      <c r="BS329" s="5"/>
      <c r="BT329" s="5"/>
      <c r="BU329" s="6"/>
    </row>
    <row r="330" spans="1:73" x14ac:dyDescent="0.25">
      <c r="A330" s="106">
        <v>15</v>
      </c>
      <c r="B330" s="106">
        <v>5</v>
      </c>
      <c r="C330" s="106">
        <f t="shared" si="93"/>
        <v>5</v>
      </c>
      <c r="D330" s="106" t="str">
        <f t="shared" si="94"/>
        <v>15_5</v>
      </c>
      <c r="E330" s="107">
        <v>5427</v>
      </c>
      <c r="F330" s="106"/>
      <c r="G330" s="106">
        <v>15</v>
      </c>
      <c r="H330" s="106">
        <v>5</v>
      </c>
      <c r="I330" s="106">
        <f t="shared" si="95"/>
        <v>5</v>
      </c>
      <c r="J330" s="106" t="str">
        <f t="shared" si="96"/>
        <v>15_5</v>
      </c>
      <c r="K330" s="107">
        <v>5603</v>
      </c>
      <c r="L330" s="5"/>
      <c r="M330" s="106">
        <v>15</v>
      </c>
      <c r="N330" s="106">
        <v>5</v>
      </c>
      <c r="O330" s="106">
        <f t="shared" si="97"/>
        <v>5</v>
      </c>
      <c r="P330" s="106" t="str">
        <f t="shared" si="98"/>
        <v>15_5</v>
      </c>
      <c r="Q330" s="107">
        <v>5743</v>
      </c>
      <c r="R330" s="107"/>
      <c r="S330" s="106">
        <v>15</v>
      </c>
      <c r="T330" s="106">
        <v>5</v>
      </c>
      <c r="U330" s="106">
        <f t="shared" si="99"/>
        <v>5</v>
      </c>
      <c r="V330" s="106" t="str">
        <f t="shared" si="100"/>
        <v>15_5</v>
      </c>
      <c r="W330" s="107">
        <v>5743</v>
      </c>
      <c r="X330" s="107"/>
      <c r="Y330" s="106">
        <v>15</v>
      </c>
      <c r="Z330" s="106">
        <v>5</v>
      </c>
      <c r="AA330" s="106">
        <f t="shared" si="101"/>
        <v>5</v>
      </c>
      <c r="AB330" s="106" t="str">
        <f t="shared" si="102"/>
        <v>15_5</v>
      </c>
      <c r="AC330" s="107">
        <v>5858</v>
      </c>
      <c r="AD330" s="49"/>
      <c r="AE330" s="106">
        <v>15</v>
      </c>
      <c r="AF330" s="106">
        <v>5</v>
      </c>
      <c r="AG330" s="172">
        <f t="shared" si="103"/>
        <v>5</v>
      </c>
      <c r="AH330" s="106" t="str">
        <f t="shared" si="104"/>
        <v>15_5</v>
      </c>
      <c r="AI330" s="107">
        <v>6268</v>
      </c>
      <c r="AJ330" s="49"/>
      <c r="AK330" s="106">
        <v>15</v>
      </c>
      <c r="AL330" s="106">
        <v>5</v>
      </c>
      <c r="AM330" s="172">
        <f t="shared" si="105"/>
        <v>5</v>
      </c>
      <c r="AN330" s="106" t="str">
        <f t="shared" si="106"/>
        <v>15_5</v>
      </c>
      <c r="AO330" s="107">
        <v>6519</v>
      </c>
      <c r="AP330" s="49"/>
      <c r="AQ330" s="106">
        <v>15</v>
      </c>
      <c r="AR330" s="106">
        <v>5</v>
      </c>
      <c r="AS330" s="172">
        <f t="shared" si="107"/>
        <v>5</v>
      </c>
      <c r="AT330" s="106" t="str">
        <f t="shared" si="108"/>
        <v>15_5</v>
      </c>
      <c r="AU330" s="107">
        <v>6780</v>
      </c>
      <c r="AV330" s="49"/>
      <c r="AW330" s="106">
        <v>14</v>
      </c>
      <c r="AX330" s="106" t="s">
        <v>720</v>
      </c>
      <c r="AY330" s="172" t="str">
        <f t="shared" si="109"/>
        <v>b</v>
      </c>
      <c r="AZ330" s="106" t="str">
        <f t="shared" si="110"/>
        <v>14_b</v>
      </c>
      <c r="BA330" s="107">
        <v>9651</v>
      </c>
      <c r="BB330" s="49"/>
      <c r="BC330" s="106">
        <v>14</v>
      </c>
      <c r="BD330" s="106" t="s">
        <v>720</v>
      </c>
      <c r="BE330" s="106" t="str">
        <f t="shared" si="113"/>
        <v>b</v>
      </c>
      <c r="BF330" s="106" t="str">
        <f t="shared" si="111"/>
        <v>14_b</v>
      </c>
      <c r="BG330" s="64">
        <f t="shared" si="92"/>
        <v>9651</v>
      </c>
      <c r="BH330" s="132">
        <f t="shared" si="112"/>
        <v>9651</v>
      </c>
      <c r="BI330" s="42">
        <f t="shared" si="114"/>
        <v>61.865384615384613</v>
      </c>
      <c r="BJ330" s="42"/>
      <c r="BK330" s="42"/>
      <c r="BL330" s="42"/>
      <c r="BM330" s="42"/>
      <c r="BN330" s="42"/>
      <c r="BO330" s="5"/>
      <c r="BP330" s="5"/>
      <c r="BQ330" s="5"/>
      <c r="BR330" s="5"/>
      <c r="BS330" s="5"/>
      <c r="BT330" s="5"/>
      <c r="BU330" s="6"/>
    </row>
    <row r="331" spans="1:73" x14ac:dyDescent="0.25">
      <c r="A331" s="106">
        <v>15</v>
      </c>
      <c r="B331" s="106">
        <v>6</v>
      </c>
      <c r="C331" s="106">
        <f t="shared" si="93"/>
        <v>6</v>
      </c>
      <c r="D331" s="106" t="str">
        <f t="shared" si="94"/>
        <v>15_6</v>
      </c>
      <c r="E331" s="107">
        <v>5618</v>
      </c>
      <c r="F331" s="106"/>
      <c r="G331" s="106">
        <v>15</v>
      </c>
      <c r="H331" s="106">
        <v>6</v>
      </c>
      <c r="I331" s="106">
        <f t="shared" si="95"/>
        <v>6</v>
      </c>
      <c r="J331" s="106" t="str">
        <f t="shared" si="96"/>
        <v>15_6</v>
      </c>
      <c r="K331" s="107">
        <v>5801</v>
      </c>
      <c r="L331" s="5"/>
      <c r="M331" s="106">
        <v>15</v>
      </c>
      <c r="N331" s="106">
        <v>6</v>
      </c>
      <c r="O331" s="106">
        <f t="shared" si="97"/>
        <v>6</v>
      </c>
      <c r="P331" s="106" t="str">
        <f t="shared" si="98"/>
        <v>15_6</v>
      </c>
      <c r="Q331" s="107">
        <v>5946</v>
      </c>
      <c r="R331" s="107"/>
      <c r="S331" s="106">
        <v>15</v>
      </c>
      <c r="T331" s="106">
        <v>6</v>
      </c>
      <c r="U331" s="106">
        <f t="shared" si="99"/>
        <v>6</v>
      </c>
      <c r="V331" s="106" t="str">
        <f t="shared" si="100"/>
        <v>15_6</v>
      </c>
      <c r="W331" s="107">
        <v>5946</v>
      </c>
      <c r="X331" s="107"/>
      <c r="Y331" s="106">
        <v>15</v>
      </c>
      <c r="Z331" s="106">
        <v>6</v>
      </c>
      <c r="AA331" s="106">
        <f t="shared" si="101"/>
        <v>6</v>
      </c>
      <c r="AB331" s="106" t="str">
        <f t="shared" si="102"/>
        <v>15_6</v>
      </c>
      <c r="AC331" s="107">
        <v>6065</v>
      </c>
      <c r="AD331" s="49"/>
      <c r="AE331" s="106">
        <v>15</v>
      </c>
      <c r="AF331" s="106">
        <v>6</v>
      </c>
      <c r="AG331" s="172">
        <f t="shared" si="103"/>
        <v>6</v>
      </c>
      <c r="AH331" s="106" t="str">
        <f t="shared" si="104"/>
        <v>15_6</v>
      </c>
      <c r="AI331" s="107">
        <v>6490</v>
      </c>
      <c r="AJ331" s="49"/>
      <c r="AK331" s="106">
        <v>15</v>
      </c>
      <c r="AL331" s="106">
        <v>6</v>
      </c>
      <c r="AM331" s="172">
        <f t="shared" si="105"/>
        <v>6</v>
      </c>
      <c r="AN331" s="106" t="str">
        <f t="shared" si="106"/>
        <v>15_6</v>
      </c>
      <c r="AO331" s="107">
        <v>6750</v>
      </c>
      <c r="AP331" s="49"/>
      <c r="AQ331" s="106">
        <v>15</v>
      </c>
      <c r="AR331" s="106">
        <v>6</v>
      </c>
      <c r="AS331" s="172">
        <f t="shared" si="107"/>
        <v>6</v>
      </c>
      <c r="AT331" s="106" t="str">
        <f t="shared" si="108"/>
        <v>15_6</v>
      </c>
      <c r="AU331" s="107">
        <v>7020</v>
      </c>
      <c r="AV331" s="49"/>
      <c r="AW331" s="106">
        <v>14</v>
      </c>
      <c r="AX331" s="106" t="s">
        <v>721</v>
      </c>
      <c r="AY331" s="172" t="str">
        <f t="shared" si="109"/>
        <v>c</v>
      </c>
      <c r="AZ331" s="106" t="str">
        <f t="shared" si="110"/>
        <v>14_c</v>
      </c>
      <c r="BA331" s="107">
        <v>10168</v>
      </c>
      <c r="BB331" s="49"/>
      <c r="BC331" s="106">
        <v>14</v>
      </c>
      <c r="BD331" s="106" t="s">
        <v>721</v>
      </c>
      <c r="BE331" s="106" t="str">
        <f t="shared" si="113"/>
        <v>c</v>
      </c>
      <c r="BF331" s="106" t="str">
        <f t="shared" si="111"/>
        <v>14_c</v>
      </c>
      <c r="BG331" s="64">
        <f t="shared" si="92"/>
        <v>10168</v>
      </c>
      <c r="BH331" s="132">
        <f t="shared" si="112"/>
        <v>10168</v>
      </c>
      <c r="BI331" s="42">
        <f t="shared" si="114"/>
        <v>65.179487179487182</v>
      </c>
      <c r="BJ331" s="42"/>
      <c r="BK331" s="42"/>
      <c r="BL331" s="42"/>
      <c r="BM331" s="42"/>
      <c r="BN331" s="42"/>
      <c r="BO331" s="5"/>
      <c r="BP331" s="5"/>
      <c r="BQ331" s="5"/>
      <c r="BR331" s="5"/>
      <c r="BS331" s="5"/>
      <c r="BT331" s="5"/>
      <c r="BU331" s="6"/>
    </row>
    <row r="332" spans="1:73" x14ac:dyDescent="0.25">
      <c r="A332" s="106">
        <v>15</v>
      </c>
      <c r="B332" s="106">
        <v>7</v>
      </c>
      <c r="C332" s="106">
        <f t="shared" si="93"/>
        <v>7</v>
      </c>
      <c r="D332" s="106" t="str">
        <f t="shared" si="94"/>
        <v>15_7</v>
      </c>
      <c r="E332" s="107">
        <v>5826</v>
      </c>
      <c r="F332" s="106"/>
      <c r="G332" s="106">
        <v>15</v>
      </c>
      <c r="H332" s="106">
        <v>7</v>
      </c>
      <c r="I332" s="106">
        <f t="shared" si="95"/>
        <v>7</v>
      </c>
      <c r="J332" s="106" t="str">
        <f t="shared" si="96"/>
        <v>15_7</v>
      </c>
      <c r="K332" s="107">
        <v>6015</v>
      </c>
      <c r="L332" s="5"/>
      <c r="M332" s="106">
        <v>15</v>
      </c>
      <c r="N332" s="106">
        <v>7</v>
      </c>
      <c r="O332" s="106">
        <f t="shared" si="97"/>
        <v>7</v>
      </c>
      <c r="P332" s="106" t="str">
        <f t="shared" si="98"/>
        <v>15_7</v>
      </c>
      <c r="Q332" s="107">
        <v>6165</v>
      </c>
      <c r="R332" s="107"/>
      <c r="S332" s="106">
        <v>15</v>
      </c>
      <c r="T332" s="106">
        <v>7</v>
      </c>
      <c r="U332" s="106">
        <f t="shared" si="99"/>
        <v>7</v>
      </c>
      <c r="V332" s="106" t="str">
        <f t="shared" si="100"/>
        <v>15_7</v>
      </c>
      <c r="W332" s="107">
        <v>6165</v>
      </c>
      <c r="X332" s="107"/>
      <c r="Y332" s="106">
        <v>15</v>
      </c>
      <c r="Z332" s="106">
        <v>7</v>
      </c>
      <c r="AA332" s="106">
        <f t="shared" si="101"/>
        <v>7</v>
      </c>
      <c r="AB332" s="106" t="str">
        <f t="shared" si="102"/>
        <v>15_7</v>
      </c>
      <c r="AC332" s="107">
        <v>6288</v>
      </c>
      <c r="AD332" s="49"/>
      <c r="AE332" s="106">
        <v>15</v>
      </c>
      <c r="AF332" s="106">
        <v>7</v>
      </c>
      <c r="AG332" s="172">
        <f t="shared" si="103"/>
        <v>7</v>
      </c>
      <c r="AH332" s="106" t="str">
        <f t="shared" si="104"/>
        <v>15_7</v>
      </c>
      <c r="AI332" s="107">
        <v>6728</v>
      </c>
      <c r="AJ332" s="49"/>
      <c r="AK332" s="106">
        <v>15</v>
      </c>
      <c r="AL332" s="106">
        <v>7</v>
      </c>
      <c r="AM332" s="172">
        <f t="shared" si="105"/>
        <v>7</v>
      </c>
      <c r="AN332" s="106" t="str">
        <f t="shared" si="106"/>
        <v>15_7</v>
      </c>
      <c r="AO332" s="107">
        <v>6997</v>
      </c>
      <c r="AP332" s="49"/>
      <c r="AQ332" s="106">
        <v>15</v>
      </c>
      <c r="AR332" s="106">
        <v>7</v>
      </c>
      <c r="AS332" s="172">
        <f t="shared" si="107"/>
        <v>7</v>
      </c>
      <c r="AT332" s="106" t="str">
        <f t="shared" si="108"/>
        <v>15_7</v>
      </c>
      <c r="AU332" s="107">
        <v>7277</v>
      </c>
      <c r="AV332" s="49"/>
      <c r="AW332" s="106">
        <v>14</v>
      </c>
      <c r="AX332" s="106" t="s">
        <v>722</v>
      </c>
      <c r="AY332" s="172" t="str">
        <f t="shared" si="109"/>
        <v>d</v>
      </c>
      <c r="AZ332" s="106" t="str">
        <f t="shared" si="110"/>
        <v>14_d</v>
      </c>
      <c r="BA332" s="107">
        <v>10715</v>
      </c>
      <c r="BB332" s="49"/>
      <c r="BC332" s="106">
        <v>14</v>
      </c>
      <c r="BD332" s="106" t="s">
        <v>722</v>
      </c>
      <c r="BE332" s="106" t="str">
        <f t="shared" si="113"/>
        <v>d</v>
      </c>
      <c r="BF332" s="106" t="str">
        <f t="shared" si="111"/>
        <v>14_d</v>
      </c>
      <c r="BG332" s="64">
        <f t="shared" si="92"/>
        <v>10715</v>
      </c>
      <c r="BH332" s="132">
        <f t="shared" si="112"/>
        <v>10715</v>
      </c>
      <c r="BI332" s="42">
        <f t="shared" si="114"/>
        <v>68.685897435897431</v>
      </c>
      <c r="BJ332" s="42"/>
      <c r="BK332" s="42"/>
      <c r="BL332" s="42"/>
      <c r="BM332" s="42"/>
      <c r="BN332" s="42"/>
      <c r="BO332" s="5"/>
      <c r="BP332" s="5"/>
      <c r="BQ332" s="5"/>
      <c r="BR332" s="5"/>
      <c r="BS332" s="5"/>
      <c r="BT332" s="5"/>
      <c r="BU332" s="6"/>
    </row>
    <row r="333" spans="1:73" x14ac:dyDescent="0.25">
      <c r="A333" s="106">
        <v>15</v>
      </c>
      <c r="B333" s="106">
        <v>8</v>
      </c>
      <c r="C333" s="106">
        <f t="shared" si="93"/>
        <v>8</v>
      </c>
      <c r="D333" s="106" t="str">
        <f t="shared" si="94"/>
        <v>15_8</v>
      </c>
      <c r="E333" s="107">
        <v>6039</v>
      </c>
      <c r="F333" s="106"/>
      <c r="G333" s="106">
        <v>15</v>
      </c>
      <c r="H333" s="106">
        <v>8</v>
      </c>
      <c r="I333" s="106">
        <f t="shared" si="95"/>
        <v>8</v>
      </c>
      <c r="J333" s="106" t="str">
        <f t="shared" si="96"/>
        <v>15_8</v>
      </c>
      <c r="K333" s="107">
        <v>6235</v>
      </c>
      <c r="L333" s="5"/>
      <c r="M333" s="106">
        <v>15</v>
      </c>
      <c r="N333" s="106">
        <v>8</v>
      </c>
      <c r="O333" s="106">
        <f t="shared" si="97"/>
        <v>8</v>
      </c>
      <c r="P333" s="106" t="str">
        <f t="shared" si="98"/>
        <v>15_8</v>
      </c>
      <c r="Q333" s="107">
        <v>6391</v>
      </c>
      <c r="R333" s="107"/>
      <c r="S333" s="106">
        <v>15</v>
      </c>
      <c r="T333" s="106">
        <v>8</v>
      </c>
      <c r="U333" s="106">
        <f t="shared" si="99"/>
        <v>8</v>
      </c>
      <c r="V333" s="106" t="str">
        <f t="shared" si="100"/>
        <v>15_8</v>
      </c>
      <c r="W333" s="107">
        <v>6391</v>
      </c>
      <c r="X333" s="107"/>
      <c r="Y333" s="106">
        <v>15</v>
      </c>
      <c r="Z333" s="106">
        <v>8</v>
      </c>
      <c r="AA333" s="106">
        <f t="shared" si="101"/>
        <v>8</v>
      </c>
      <c r="AB333" s="106" t="str">
        <f t="shared" si="102"/>
        <v>15_8</v>
      </c>
      <c r="AC333" s="107">
        <v>6519</v>
      </c>
      <c r="AD333" s="49"/>
      <c r="AE333" s="106">
        <v>15</v>
      </c>
      <c r="AF333" s="106">
        <v>8</v>
      </c>
      <c r="AG333" s="172">
        <f t="shared" si="103"/>
        <v>8</v>
      </c>
      <c r="AH333" s="106" t="str">
        <f t="shared" si="104"/>
        <v>15_8</v>
      </c>
      <c r="AI333" s="107">
        <v>6975</v>
      </c>
      <c r="AJ333" s="49"/>
      <c r="AK333" s="106">
        <v>15</v>
      </c>
      <c r="AL333" s="106">
        <v>8</v>
      </c>
      <c r="AM333" s="172">
        <f t="shared" si="105"/>
        <v>8</v>
      </c>
      <c r="AN333" s="106" t="str">
        <f t="shared" si="106"/>
        <v>15_8</v>
      </c>
      <c r="AO333" s="107">
        <v>7254</v>
      </c>
      <c r="AP333" s="49"/>
      <c r="AQ333" s="106">
        <v>15</v>
      </c>
      <c r="AR333" s="106">
        <v>8</v>
      </c>
      <c r="AS333" s="172">
        <f t="shared" si="107"/>
        <v>8</v>
      </c>
      <c r="AT333" s="106" t="str">
        <f t="shared" si="108"/>
        <v>15_8</v>
      </c>
      <c r="AU333" s="107">
        <v>7544</v>
      </c>
      <c r="AV333" s="49"/>
      <c r="AW333" s="106">
        <v>14</v>
      </c>
      <c r="AX333" s="106" t="s">
        <v>723</v>
      </c>
      <c r="AY333" s="172" t="str">
        <f t="shared" si="109"/>
        <v>e</v>
      </c>
      <c r="AZ333" s="106" t="str">
        <f t="shared" si="110"/>
        <v>14_e</v>
      </c>
      <c r="BA333" s="107">
        <v>11294</v>
      </c>
      <c r="BB333" s="49"/>
      <c r="BC333" s="106">
        <v>14</v>
      </c>
      <c r="BD333" s="106" t="s">
        <v>723</v>
      </c>
      <c r="BE333" s="106" t="str">
        <f t="shared" si="113"/>
        <v>e</v>
      </c>
      <c r="BF333" s="106" t="str">
        <f t="shared" si="111"/>
        <v>14_e</v>
      </c>
      <c r="BG333" s="64">
        <f t="shared" si="92"/>
        <v>11294</v>
      </c>
      <c r="BH333" s="132">
        <f t="shared" si="112"/>
        <v>11294</v>
      </c>
      <c r="BI333" s="42">
        <f t="shared" si="114"/>
        <v>72.397435897435898</v>
      </c>
      <c r="BJ333" s="42"/>
      <c r="BK333" s="42"/>
      <c r="BL333" s="42"/>
      <c r="BM333" s="42"/>
      <c r="BN333" s="42"/>
      <c r="BO333" s="5"/>
      <c r="BP333" s="5"/>
      <c r="BQ333" s="5"/>
      <c r="BR333" s="5"/>
      <c r="BS333" s="5"/>
      <c r="BT333" s="5"/>
      <c r="BU333" s="6"/>
    </row>
    <row r="334" spans="1:73" x14ac:dyDescent="0.25">
      <c r="A334" s="106">
        <v>15</v>
      </c>
      <c r="B334" s="106">
        <v>9</v>
      </c>
      <c r="C334" s="106">
        <f t="shared" si="93"/>
        <v>9</v>
      </c>
      <c r="D334" s="106" t="str">
        <f t="shared" si="94"/>
        <v>15_9</v>
      </c>
      <c r="E334" s="107">
        <v>6262</v>
      </c>
      <c r="F334" s="106"/>
      <c r="G334" s="106">
        <v>15</v>
      </c>
      <c r="H334" s="106">
        <v>9</v>
      </c>
      <c r="I334" s="106">
        <f t="shared" si="95"/>
        <v>9</v>
      </c>
      <c r="J334" s="106" t="str">
        <f t="shared" si="96"/>
        <v>15_9</v>
      </c>
      <c r="K334" s="107">
        <v>6466</v>
      </c>
      <c r="L334" s="5"/>
      <c r="M334" s="106">
        <v>15</v>
      </c>
      <c r="N334" s="106">
        <v>9</v>
      </c>
      <c r="O334" s="106">
        <f t="shared" si="97"/>
        <v>9</v>
      </c>
      <c r="P334" s="106" t="str">
        <f t="shared" si="98"/>
        <v>15_9</v>
      </c>
      <c r="Q334" s="107">
        <v>6628</v>
      </c>
      <c r="R334" s="107"/>
      <c r="S334" s="106">
        <v>15</v>
      </c>
      <c r="T334" s="106">
        <v>9</v>
      </c>
      <c r="U334" s="106">
        <f t="shared" si="99"/>
        <v>9</v>
      </c>
      <c r="V334" s="106" t="str">
        <f t="shared" si="100"/>
        <v>15_9</v>
      </c>
      <c r="W334" s="107">
        <v>6628</v>
      </c>
      <c r="X334" s="107"/>
      <c r="Y334" s="106">
        <v>15</v>
      </c>
      <c r="Z334" s="106">
        <v>9</v>
      </c>
      <c r="AA334" s="106">
        <f t="shared" si="101"/>
        <v>9</v>
      </c>
      <c r="AB334" s="106" t="str">
        <f t="shared" si="102"/>
        <v>15_9</v>
      </c>
      <c r="AC334" s="107">
        <v>6761</v>
      </c>
      <c r="AD334" s="49"/>
      <c r="AE334" s="106">
        <v>15</v>
      </c>
      <c r="AF334" s="106">
        <v>9</v>
      </c>
      <c r="AG334" s="172">
        <f t="shared" si="103"/>
        <v>9</v>
      </c>
      <c r="AH334" s="106" t="str">
        <f t="shared" si="104"/>
        <v>15_9</v>
      </c>
      <c r="AI334" s="107">
        <v>7234</v>
      </c>
      <c r="AJ334" s="49"/>
      <c r="AK334" s="106">
        <v>15</v>
      </c>
      <c r="AL334" s="106">
        <v>9</v>
      </c>
      <c r="AM334" s="172">
        <f t="shared" si="105"/>
        <v>9</v>
      </c>
      <c r="AN334" s="106" t="str">
        <f t="shared" si="106"/>
        <v>15_9</v>
      </c>
      <c r="AO334" s="107">
        <v>7523</v>
      </c>
      <c r="AP334" s="49"/>
      <c r="AQ334" s="106">
        <v>15</v>
      </c>
      <c r="AR334" s="106">
        <v>9</v>
      </c>
      <c r="AS334" s="172">
        <f t="shared" si="107"/>
        <v>9</v>
      </c>
      <c r="AT334" s="106" t="str">
        <f t="shared" si="108"/>
        <v>15_9</v>
      </c>
      <c r="AU334" s="107">
        <v>7824</v>
      </c>
      <c r="AV334" s="49"/>
      <c r="AW334" s="106">
        <v>15</v>
      </c>
      <c r="AX334" s="106" t="s">
        <v>715</v>
      </c>
      <c r="AY334" s="172" t="str">
        <f t="shared" si="109"/>
        <v>Start</v>
      </c>
      <c r="AZ334" s="106" t="str">
        <f t="shared" si="110"/>
        <v>15_Start</v>
      </c>
      <c r="BA334" s="107">
        <v>5617</v>
      </c>
      <c r="BB334" s="49"/>
      <c r="BC334" s="106">
        <v>15</v>
      </c>
      <c r="BD334" s="106" t="s">
        <v>715</v>
      </c>
      <c r="BE334" s="106" t="str">
        <f t="shared" si="113"/>
        <v>Start</v>
      </c>
      <c r="BF334" s="106" t="str">
        <f t="shared" si="111"/>
        <v>15_Start</v>
      </c>
      <c r="BG334" s="64">
        <f t="shared" si="92"/>
        <v>5617</v>
      </c>
      <c r="BH334" s="132">
        <f t="shared" si="112"/>
        <v>5617</v>
      </c>
      <c r="BI334" s="42">
        <f t="shared" si="114"/>
        <v>36.006410256410255</v>
      </c>
      <c r="BJ334" s="42"/>
      <c r="BK334" s="42"/>
      <c r="BL334" s="42"/>
      <c r="BM334" s="42"/>
      <c r="BN334" s="42"/>
      <c r="BO334" s="5"/>
      <c r="BP334" s="5"/>
      <c r="BQ334" s="5"/>
      <c r="BR334" s="5"/>
      <c r="BS334" s="5"/>
      <c r="BT334" s="5"/>
      <c r="BU334" s="6"/>
    </row>
    <row r="335" spans="1:73" x14ac:dyDescent="0.25">
      <c r="A335" s="106">
        <v>15</v>
      </c>
      <c r="B335" s="106">
        <v>10</v>
      </c>
      <c r="C335" s="106">
        <f t="shared" si="93"/>
        <v>10</v>
      </c>
      <c r="D335" s="106" t="str">
        <f t="shared" si="94"/>
        <v>15_10</v>
      </c>
      <c r="E335" s="107">
        <v>6602</v>
      </c>
      <c r="F335" s="106"/>
      <c r="G335" s="106">
        <v>15</v>
      </c>
      <c r="H335" s="106">
        <v>10</v>
      </c>
      <c r="I335" s="106">
        <f t="shared" si="95"/>
        <v>10</v>
      </c>
      <c r="J335" s="106" t="str">
        <f t="shared" si="96"/>
        <v>15_10</v>
      </c>
      <c r="K335" s="107">
        <v>6817</v>
      </c>
      <c r="L335" s="5"/>
      <c r="M335" s="106">
        <v>15</v>
      </c>
      <c r="N335" s="106">
        <v>10</v>
      </c>
      <c r="O335" s="106">
        <f t="shared" si="97"/>
        <v>10</v>
      </c>
      <c r="P335" s="106" t="str">
        <f t="shared" si="98"/>
        <v>15_10</v>
      </c>
      <c r="Q335" s="107">
        <v>6987</v>
      </c>
      <c r="R335" s="107"/>
      <c r="S335" s="106">
        <v>15</v>
      </c>
      <c r="T335" s="106">
        <v>10</v>
      </c>
      <c r="U335" s="106">
        <f t="shared" si="99"/>
        <v>10</v>
      </c>
      <c r="V335" s="106" t="str">
        <f t="shared" si="100"/>
        <v>15_10</v>
      </c>
      <c r="W335" s="107">
        <v>6987</v>
      </c>
      <c r="X335" s="107"/>
      <c r="Y335" s="106">
        <v>15</v>
      </c>
      <c r="Z335" s="106">
        <v>10</v>
      </c>
      <c r="AA335" s="106">
        <f t="shared" si="101"/>
        <v>10</v>
      </c>
      <c r="AB335" s="106" t="str">
        <f t="shared" si="102"/>
        <v>15_10</v>
      </c>
      <c r="AC335" s="107">
        <v>7127</v>
      </c>
      <c r="AD335" s="49"/>
      <c r="AE335" s="106">
        <v>15</v>
      </c>
      <c r="AF335" s="106">
        <v>10</v>
      </c>
      <c r="AG335" s="172">
        <f t="shared" si="103"/>
        <v>10</v>
      </c>
      <c r="AH335" s="106" t="str">
        <f t="shared" si="104"/>
        <v>15_10</v>
      </c>
      <c r="AI335" s="107">
        <v>7626</v>
      </c>
      <c r="AJ335" s="49"/>
      <c r="AK335" s="106">
        <v>15</v>
      </c>
      <c r="AL335" s="106">
        <v>10</v>
      </c>
      <c r="AM335" s="172">
        <f t="shared" si="105"/>
        <v>10</v>
      </c>
      <c r="AN335" s="106" t="str">
        <f t="shared" si="106"/>
        <v>15_10</v>
      </c>
      <c r="AO335" s="107">
        <v>7931</v>
      </c>
      <c r="AP335" s="49"/>
      <c r="AQ335" s="106">
        <v>15</v>
      </c>
      <c r="AR335" s="106">
        <v>10</v>
      </c>
      <c r="AS335" s="172">
        <f t="shared" si="107"/>
        <v>10</v>
      </c>
      <c r="AT335" s="106" t="str">
        <f t="shared" si="108"/>
        <v>15_10</v>
      </c>
      <c r="AU335" s="107">
        <v>8248</v>
      </c>
      <c r="AV335" s="49"/>
      <c r="AW335" s="106">
        <v>15</v>
      </c>
      <c r="AX335" s="106">
        <v>0</v>
      </c>
      <c r="AY335" s="172">
        <f t="shared" si="109"/>
        <v>0</v>
      </c>
      <c r="AZ335" s="106" t="str">
        <f t="shared" si="110"/>
        <v>15_0</v>
      </c>
      <c r="BA335" s="107">
        <v>5702</v>
      </c>
      <c r="BB335" s="49"/>
      <c r="BC335" s="106">
        <v>15</v>
      </c>
      <c r="BD335" s="106">
        <v>0</v>
      </c>
      <c r="BE335" s="106">
        <f t="shared" si="113"/>
        <v>0</v>
      </c>
      <c r="BF335" s="106" t="str">
        <f t="shared" si="111"/>
        <v>15_0</v>
      </c>
      <c r="BG335" s="64">
        <f t="shared" si="92"/>
        <v>5702</v>
      </c>
      <c r="BH335" s="132">
        <f t="shared" si="112"/>
        <v>5702</v>
      </c>
      <c r="BI335" s="42">
        <f t="shared" si="114"/>
        <v>36.551282051282051</v>
      </c>
      <c r="BJ335" s="42"/>
      <c r="BK335" s="42"/>
      <c r="BL335" s="42"/>
      <c r="BM335" s="42"/>
      <c r="BN335" s="42"/>
      <c r="BO335" s="5"/>
      <c r="BP335" s="5"/>
      <c r="BQ335" s="5"/>
      <c r="BR335" s="5"/>
      <c r="BS335" s="5"/>
      <c r="BT335" s="5"/>
      <c r="BU335" s="6"/>
    </row>
    <row r="336" spans="1:73" x14ac:dyDescent="0.25">
      <c r="A336" s="106">
        <v>15</v>
      </c>
      <c r="B336" s="106">
        <v>11</v>
      </c>
      <c r="C336" s="106">
        <f t="shared" si="93"/>
        <v>11</v>
      </c>
      <c r="D336" s="106" t="str">
        <f t="shared" si="94"/>
        <v>15_11</v>
      </c>
      <c r="E336" s="107">
        <v>6957</v>
      </c>
      <c r="F336" s="106"/>
      <c r="G336" s="106">
        <v>15</v>
      </c>
      <c r="H336" s="106">
        <v>11</v>
      </c>
      <c r="I336" s="106">
        <f t="shared" si="95"/>
        <v>11</v>
      </c>
      <c r="J336" s="106" t="str">
        <f t="shared" si="96"/>
        <v>15_11</v>
      </c>
      <c r="K336" s="107">
        <v>7183</v>
      </c>
      <c r="L336" s="5"/>
      <c r="M336" s="106">
        <v>15</v>
      </c>
      <c r="N336" s="106">
        <v>11</v>
      </c>
      <c r="O336" s="106">
        <f t="shared" si="97"/>
        <v>11</v>
      </c>
      <c r="P336" s="106" t="str">
        <f t="shared" si="98"/>
        <v>15_11</v>
      </c>
      <c r="Q336" s="107">
        <v>7363</v>
      </c>
      <c r="R336" s="107"/>
      <c r="S336" s="106">
        <v>15</v>
      </c>
      <c r="T336" s="106">
        <v>11</v>
      </c>
      <c r="U336" s="106">
        <f t="shared" si="99"/>
        <v>11</v>
      </c>
      <c r="V336" s="106" t="str">
        <f t="shared" si="100"/>
        <v>15_11</v>
      </c>
      <c r="W336" s="107">
        <v>7363</v>
      </c>
      <c r="X336" s="107"/>
      <c r="Y336" s="106">
        <v>15</v>
      </c>
      <c r="Z336" s="106">
        <v>11</v>
      </c>
      <c r="AA336" s="106">
        <f t="shared" si="101"/>
        <v>11</v>
      </c>
      <c r="AB336" s="106" t="str">
        <f t="shared" si="102"/>
        <v>15_11</v>
      </c>
      <c r="AC336" s="107">
        <v>7510</v>
      </c>
      <c r="AD336" s="49"/>
      <c r="AE336" s="106">
        <v>15</v>
      </c>
      <c r="AF336" s="106">
        <v>11</v>
      </c>
      <c r="AG336" s="172">
        <f t="shared" si="103"/>
        <v>11</v>
      </c>
      <c r="AH336" s="106" t="str">
        <f t="shared" si="104"/>
        <v>15_11</v>
      </c>
      <c r="AI336" s="107">
        <v>8036</v>
      </c>
      <c r="AJ336" s="49"/>
      <c r="AK336" s="106">
        <v>15</v>
      </c>
      <c r="AL336" s="106">
        <v>11</v>
      </c>
      <c r="AM336" s="172">
        <f t="shared" si="105"/>
        <v>11</v>
      </c>
      <c r="AN336" s="106" t="str">
        <f t="shared" si="106"/>
        <v>15_11</v>
      </c>
      <c r="AO336" s="107">
        <v>8357</v>
      </c>
      <c r="AP336" s="49"/>
      <c r="AQ336" s="106">
        <v>15</v>
      </c>
      <c r="AR336" s="106">
        <v>11</v>
      </c>
      <c r="AS336" s="172">
        <f t="shared" si="107"/>
        <v>11</v>
      </c>
      <c r="AT336" s="106" t="str">
        <f t="shared" si="108"/>
        <v>15_11</v>
      </c>
      <c r="AU336" s="107">
        <v>8691</v>
      </c>
      <c r="AV336" s="49"/>
      <c r="AW336" s="106">
        <v>15</v>
      </c>
      <c r="AX336" s="106">
        <v>1</v>
      </c>
      <c r="AY336" s="172">
        <f t="shared" si="109"/>
        <v>1</v>
      </c>
      <c r="AZ336" s="106" t="str">
        <f t="shared" si="110"/>
        <v>15_1</v>
      </c>
      <c r="BA336" s="107">
        <v>5905</v>
      </c>
      <c r="BB336" s="49"/>
      <c r="BC336" s="106">
        <v>15</v>
      </c>
      <c r="BD336" s="106">
        <v>1</v>
      </c>
      <c r="BE336" s="106">
        <f t="shared" si="113"/>
        <v>1</v>
      </c>
      <c r="BF336" s="106" t="str">
        <f t="shared" si="111"/>
        <v>15_1</v>
      </c>
      <c r="BG336" s="64">
        <f t="shared" ref="BG336:BG355" si="115">INDEX($BA$16:$BA$355,MATCH($BF336,$AZ$16:$AZ$355,0))</f>
        <v>5905</v>
      </c>
      <c r="BH336" s="132">
        <f t="shared" si="112"/>
        <v>5905</v>
      </c>
      <c r="BI336" s="42">
        <f t="shared" si="114"/>
        <v>37.852564102564102</v>
      </c>
      <c r="BJ336" s="42"/>
      <c r="BK336" s="42"/>
      <c r="BL336" s="42"/>
      <c r="BM336" s="42"/>
      <c r="BN336" s="42"/>
      <c r="BO336" s="5"/>
      <c r="BP336" s="5"/>
      <c r="BQ336" s="5"/>
      <c r="BR336" s="5"/>
      <c r="BS336" s="5"/>
      <c r="BT336" s="5"/>
      <c r="BU336" s="6"/>
    </row>
    <row r="337" spans="1:73" x14ac:dyDescent="0.25">
      <c r="A337" s="106">
        <v>15</v>
      </c>
      <c r="B337" s="106">
        <v>12</v>
      </c>
      <c r="C337" s="106">
        <f t="shared" ref="C337:C345" si="116">B337</f>
        <v>12</v>
      </c>
      <c r="D337" s="106" t="str">
        <f t="shared" ref="D337:D345" si="117">A337&amp;"_"&amp;B337</f>
        <v>15_12</v>
      </c>
      <c r="E337" s="107">
        <v>7330</v>
      </c>
      <c r="F337" s="106"/>
      <c r="G337" s="106">
        <v>15</v>
      </c>
      <c r="H337" s="106">
        <v>12</v>
      </c>
      <c r="I337" s="106">
        <f t="shared" ref="I337:I345" si="118">H337</f>
        <v>12</v>
      </c>
      <c r="J337" s="106" t="str">
        <f t="shared" ref="J337:J345" si="119">G337&amp;"_"&amp;H337</f>
        <v>15_12</v>
      </c>
      <c r="K337" s="107">
        <v>7568</v>
      </c>
      <c r="L337" s="5"/>
      <c r="M337" s="106">
        <v>15</v>
      </c>
      <c r="N337" s="106">
        <v>12</v>
      </c>
      <c r="O337" s="106">
        <f t="shared" ref="O337:O345" si="120">N337</f>
        <v>12</v>
      </c>
      <c r="P337" s="106" t="str">
        <f t="shared" ref="P337:P345" si="121">M337&amp;"_"&amp;N337</f>
        <v>15_12</v>
      </c>
      <c r="Q337" s="107">
        <v>7757</v>
      </c>
      <c r="R337" s="107"/>
      <c r="S337" s="106">
        <v>15</v>
      </c>
      <c r="T337" s="106">
        <v>12</v>
      </c>
      <c r="U337" s="106">
        <f t="shared" ref="U337:U345" si="122">T337</f>
        <v>12</v>
      </c>
      <c r="V337" s="106" t="str">
        <f t="shared" ref="V337:V345" si="123">S337&amp;"_"&amp;T337</f>
        <v>15_12</v>
      </c>
      <c r="W337" s="107">
        <v>7757</v>
      </c>
      <c r="X337" s="107"/>
      <c r="Y337" s="106">
        <v>15</v>
      </c>
      <c r="Z337" s="106">
        <v>12</v>
      </c>
      <c r="AA337" s="106">
        <f t="shared" ref="AA337:AA345" si="124">Z337</f>
        <v>12</v>
      </c>
      <c r="AB337" s="106" t="str">
        <f t="shared" ref="AB337:AB345" si="125">Y337&amp;"_"&amp;Z337</f>
        <v>15_12</v>
      </c>
      <c r="AC337" s="107">
        <v>7912</v>
      </c>
      <c r="AD337" s="49"/>
      <c r="AE337" s="106">
        <v>15</v>
      </c>
      <c r="AF337" s="106">
        <v>12</v>
      </c>
      <c r="AG337" s="172">
        <f t="shared" ref="AG337:AG345" si="126">AF337</f>
        <v>12</v>
      </c>
      <c r="AH337" s="106" t="str">
        <f t="shared" ref="AH337:AH345" si="127">AE337&amp;"_"&amp;AF337</f>
        <v>15_12</v>
      </c>
      <c r="AI337" s="107">
        <v>8466</v>
      </c>
      <c r="AJ337" s="49"/>
      <c r="AK337" s="106">
        <v>15</v>
      </c>
      <c r="AL337" s="106">
        <v>12</v>
      </c>
      <c r="AM337" s="172">
        <f t="shared" ref="AM337:AM345" si="128">AL337</f>
        <v>12</v>
      </c>
      <c r="AN337" s="106" t="str">
        <f t="shared" ref="AN337:AN345" si="129">AK337&amp;"_"&amp;AL337</f>
        <v>15_12</v>
      </c>
      <c r="AO337" s="107">
        <v>8805</v>
      </c>
      <c r="AP337" s="49"/>
      <c r="AQ337" s="106">
        <v>15</v>
      </c>
      <c r="AR337" s="106">
        <v>12</v>
      </c>
      <c r="AS337" s="172">
        <f t="shared" ref="AS337:AS345" si="130">AR337</f>
        <v>12</v>
      </c>
      <c r="AT337" s="106" t="str">
        <f t="shared" ref="AT337:AT345" si="131">AQ337&amp;"_"&amp;AR337</f>
        <v>15_12</v>
      </c>
      <c r="AU337" s="107">
        <v>9157</v>
      </c>
      <c r="AV337" s="49"/>
      <c r="AW337" s="106">
        <v>15</v>
      </c>
      <c r="AX337" s="106">
        <v>2</v>
      </c>
      <c r="AY337" s="172">
        <f t="shared" si="109"/>
        <v>2</v>
      </c>
      <c r="AZ337" s="106" t="str">
        <f t="shared" si="110"/>
        <v>15_2</v>
      </c>
      <c r="BA337" s="107">
        <v>6107</v>
      </c>
      <c r="BB337" s="49"/>
      <c r="BC337" s="106">
        <v>15</v>
      </c>
      <c r="BD337" s="106">
        <v>2</v>
      </c>
      <c r="BE337" s="106">
        <f t="shared" si="113"/>
        <v>2</v>
      </c>
      <c r="BF337" s="106" t="str">
        <f t="shared" si="111"/>
        <v>15_2</v>
      </c>
      <c r="BG337" s="64">
        <f t="shared" si="115"/>
        <v>6107</v>
      </c>
      <c r="BH337" s="132">
        <f t="shared" si="112"/>
        <v>6107</v>
      </c>
      <c r="BI337" s="42">
        <f t="shared" si="114"/>
        <v>39.147435897435898</v>
      </c>
      <c r="BJ337" s="42"/>
      <c r="BK337" s="42"/>
      <c r="BL337" s="42"/>
      <c r="BM337" s="42"/>
      <c r="BN337" s="42"/>
      <c r="BO337" s="5"/>
      <c r="BP337" s="5"/>
      <c r="BQ337" s="5"/>
      <c r="BR337" s="5"/>
      <c r="BS337" s="5"/>
      <c r="BT337" s="5"/>
      <c r="BU337" s="6"/>
    </row>
    <row r="338" spans="1:73" x14ac:dyDescent="0.25">
      <c r="A338" s="106">
        <v>15</v>
      </c>
      <c r="B338" s="106">
        <v>13</v>
      </c>
      <c r="C338" s="106">
        <f t="shared" si="116"/>
        <v>13</v>
      </c>
      <c r="D338" s="106" t="str">
        <f t="shared" si="117"/>
        <v>15_13</v>
      </c>
      <c r="E338" s="107">
        <v>7725</v>
      </c>
      <c r="F338" s="106"/>
      <c r="G338" s="106">
        <v>15</v>
      </c>
      <c r="H338" s="106">
        <v>13</v>
      </c>
      <c r="I338" s="106">
        <f t="shared" si="118"/>
        <v>13</v>
      </c>
      <c r="J338" s="106" t="str">
        <f t="shared" si="119"/>
        <v>15_13</v>
      </c>
      <c r="K338" s="107">
        <v>7976</v>
      </c>
      <c r="L338" s="5"/>
      <c r="M338" s="106">
        <v>15</v>
      </c>
      <c r="N338" s="106">
        <v>13</v>
      </c>
      <c r="O338" s="106">
        <f t="shared" si="120"/>
        <v>13</v>
      </c>
      <c r="P338" s="106" t="str">
        <f t="shared" si="121"/>
        <v>15_13</v>
      </c>
      <c r="Q338" s="107">
        <v>8175</v>
      </c>
      <c r="R338" s="107"/>
      <c r="S338" s="106">
        <v>15</v>
      </c>
      <c r="T338" s="106">
        <v>13</v>
      </c>
      <c r="U338" s="106">
        <f t="shared" si="122"/>
        <v>13</v>
      </c>
      <c r="V338" s="106" t="str">
        <f t="shared" si="123"/>
        <v>15_13</v>
      </c>
      <c r="W338" s="107">
        <v>8175</v>
      </c>
      <c r="X338" s="107"/>
      <c r="Y338" s="106">
        <v>15</v>
      </c>
      <c r="Z338" s="106">
        <v>13</v>
      </c>
      <c r="AA338" s="106">
        <f t="shared" si="124"/>
        <v>13</v>
      </c>
      <c r="AB338" s="106" t="str">
        <f t="shared" si="125"/>
        <v>15_13</v>
      </c>
      <c r="AC338" s="107">
        <v>8339</v>
      </c>
      <c r="AD338" s="49"/>
      <c r="AE338" s="106">
        <v>15</v>
      </c>
      <c r="AF338" s="106">
        <v>13</v>
      </c>
      <c r="AG338" s="172">
        <f t="shared" si="126"/>
        <v>13</v>
      </c>
      <c r="AH338" s="106" t="str">
        <f t="shared" si="127"/>
        <v>15_13</v>
      </c>
      <c r="AI338" s="107">
        <v>8923</v>
      </c>
      <c r="AJ338" s="49"/>
      <c r="AK338" s="106">
        <v>15</v>
      </c>
      <c r="AL338" s="106">
        <v>13</v>
      </c>
      <c r="AM338" s="172">
        <f t="shared" si="128"/>
        <v>13</v>
      </c>
      <c r="AN338" s="106" t="str">
        <f t="shared" si="129"/>
        <v>15_13</v>
      </c>
      <c r="AO338" s="107">
        <v>9280</v>
      </c>
      <c r="AP338" s="49"/>
      <c r="AQ338" s="106">
        <v>15</v>
      </c>
      <c r="AR338" s="106">
        <v>13</v>
      </c>
      <c r="AS338" s="172">
        <f t="shared" si="130"/>
        <v>13</v>
      </c>
      <c r="AT338" s="106" t="str">
        <f t="shared" si="131"/>
        <v>15_13</v>
      </c>
      <c r="AU338" s="107">
        <v>9651</v>
      </c>
      <c r="AV338" s="49"/>
      <c r="AW338" s="106">
        <v>15</v>
      </c>
      <c r="AX338" s="106">
        <v>3</v>
      </c>
      <c r="AY338" s="172">
        <f t="shared" si="109"/>
        <v>3</v>
      </c>
      <c r="AZ338" s="106" t="str">
        <f t="shared" si="110"/>
        <v>15_3</v>
      </c>
      <c r="BA338" s="107">
        <v>6322</v>
      </c>
      <c r="BB338" s="49"/>
      <c r="BC338" s="106">
        <v>15</v>
      </c>
      <c r="BD338" s="106">
        <v>3</v>
      </c>
      <c r="BE338" s="106">
        <f t="shared" si="113"/>
        <v>3</v>
      </c>
      <c r="BF338" s="106" t="str">
        <f t="shared" si="111"/>
        <v>15_3</v>
      </c>
      <c r="BG338" s="64">
        <f t="shared" si="115"/>
        <v>6322</v>
      </c>
      <c r="BH338" s="132">
        <f t="shared" si="112"/>
        <v>6322</v>
      </c>
      <c r="BI338" s="42">
        <f t="shared" si="114"/>
        <v>40.525641025641029</v>
      </c>
      <c r="BJ338" s="42"/>
      <c r="BK338" s="42"/>
      <c r="BL338" s="42"/>
      <c r="BM338" s="42"/>
      <c r="BN338" s="42"/>
      <c r="BO338" s="5"/>
      <c r="BP338" s="5"/>
      <c r="BQ338" s="5"/>
      <c r="BR338" s="5"/>
      <c r="BS338" s="5"/>
      <c r="BT338" s="5"/>
      <c r="BU338" s="6"/>
    </row>
    <row r="339" spans="1:73" x14ac:dyDescent="0.25">
      <c r="A339" s="106">
        <v>15</v>
      </c>
      <c r="B339" s="106" t="s">
        <v>717</v>
      </c>
      <c r="C339" s="106" t="str">
        <f t="shared" si="116"/>
        <v>u1</v>
      </c>
      <c r="D339" s="106" t="str">
        <f t="shared" si="117"/>
        <v>15_u1</v>
      </c>
      <c r="E339" s="107">
        <v>8139</v>
      </c>
      <c r="F339" s="106"/>
      <c r="G339" s="106">
        <v>15</v>
      </c>
      <c r="H339" s="106" t="s">
        <v>717</v>
      </c>
      <c r="I339" s="106" t="str">
        <f t="shared" si="118"/>
        <v>u1</v>
      </c>
      <c r="J339" s="106" t="str">
        <f t="shared" si="119"/>
        <v>15_u1</v>
      </c>
      <c r="K339" s="107">
        <v>8404</v>
      </c>
      <c r="L339" s="5"/>
      <c r="M339" s="106">
        <v>15</v>
      </c>
      <c r="N339" s="106" t="s">
        <v>717</v>
      </c>
      <c r="O339" s="106" t="str">
        <f t="shared" si="120"/>
        <v>u1</v>
      </c>
      <c r="P339" s="106" t="str">
        <f t="shared" si="121"/>
        <v>15_u1</v>
      </c>
      <c r="Q339" s="107">
        <v>8614</v>
      </c>
      <c r="R339" s="107"/>
      <c r="S339" s="106">
        <v>15</v>
      </c>
      <c r="T339" s="106" t="s">
        <v>717</v>
      </c>
      <c r="U339" s="106" t="str">
        <f t="shared" si="122"/>
        <v>u1</v>
      </c>
      <c r="V339" s="106" t="str">
        <f t="shared" si="123"/>
        <v>15_u1</v>
      </c>
      <c r="W339" s="107">
        <v>8614</v>
      </c>
      <c r="X339" s="107"/>
      <c r="Y339" s="106">
        <v>15</v>
      </c>
      <c r="Z339" s="106" t="s">
        <v>717</v>
      </c>
      <c r="AA339" s="106" t="str">
        <f t="shared" si="124"/>
        <v>u1</v>
      </c>
      <c r="AB339" s="106" t="str">
        <f t="shared" si="125"/>
        <v>15_u1</v>
      </c>
      <c r="AC339" s="107">
        <v>8786</v>
      </c>
      <c r="AD339" s="49"/>
      <c r="AE339" s="106">
        <v>15</v>
      </c>
      <c r="AF339" s="106" t="s">
        <v>717</v>
      </c>
      <c r="AG339" s="172" t="str">
        <f t="shared" si="126"/>
        <v>u1</v>
      </c>
      <c r="AH339" s="106" t="str">
        <f t="shared" si="127"/>
        <v>15_u1</v>
      </c>
      <c r="AI339" s="107">
        <v>9401</v>
      </c>
      <c r="AJ339" s="49"/>
      <c r="AK339" s="106">
        <v>15</v>
      </c>
      <c r="AL339" s="106" t="s">
        <v>717</v>
      </c>
      <c r="AM339" s="172" t="str">
        <f t="shared" si="128"/>
        <v>u1</v>
      </c>
      <c r="AN339" s="106" t="str">
        <f t="shared" si="129"/>
        <v>15_u1</v>
      </c>
      <c r="AO339" s="107">
        <v>9777</v>
      </c>
      <c r="AP339" s="49"/>
      <c r="AQ339" s="106">
        <v>15</v>
      </c>
      <c r="AR339" s="106" t="s">
        <v>717</v>
      </c>
      <c r="AS339" s="172" t="str">
        <f t="shared" si="130"/>
        <v>u1</v>
      </c>
      <c r="AT339" s="106" t="str">
        <f t="shared" si="131"/>
        <v>15_u1</v>
      </c>
      <c r="AU339" s="107">
        <v>10168</v>
      </c>
      <c r="AV339" s="49"/>
      <c r="AW339" s="106">
        <v>15</v>
      </c>
      <c r="AX339" s="106">
        <v>4</v>
      </c>
      <c r="AY339" s="172">
        <f t="shared" si="109"/>
        <v>4</v>
      </c>
      <c r="AZ339" s="106" t="str">
        <f t="shared" si="110"/>
        <v>15_4</v>
      </c>
      <c r="BA339" s="107">
        <v>6549</v>
      </c>
      <c r="BB339" s="49"/>
      <c r="BC339" s="106">
        <v>15</v>
      </c>
      <c r="BD339" s="106">
        <v>4</v>
      </c>
      <c r="BE339" s="106">
        <f t="shared" si="113"/>
        <v>4</v>
      </c>
      <c r="BF339" s="106" t="str">
        <f t="shared" si="111"/>
        <v>15_4</v>
      </c>
      <c r="BG339" s="64">
        <f t="shared" si="115"/>
        <v>6549</v>
      </c>
      <c r="BH339" s="132">
        <f t="shared" si="112"/>
        <v>6549</v>
      </c>
      <c r="BI339" s="42">
        <f t="shared" si="114"/>
        <v>41.980769230769234</v>
      </c>
      <c r="BJ339" s="42"/>
      <c r="BK339" s="42"/>
      <c r="BL339" s="42"/>
      <c r="BM339" s="42"/>
      <c r="BN339" s="42"/>
      <c r="BO339" s="5"/>
      <c r="BP339" s="5"/>
      <c r="BQ339" s="5"/>
      <c r="BR339" s="5"/>
      <c r="BS339" s="5"/>
      <c r="BT339" s="5"/>
      <c r="BU339" s="6"/>
    </row>
    <row r="340" spans="1:73" x14ac:dyDescent="0.25">
      <c r="A340" s="106">
        <v>15</v>
      </c>
      <c r="B340" s="106" t="s">
        <v>718</v>
      </c>
      <c r="C340" s="106" t="str">
        <f t="shared" si="116"/>
        <v>u2</v>
      </c>
      <c r="D340" s="106" t="str">
        <f t="shared" si="117"/>
        <v>15_u2</v>
      </c>
      <c r="E340" s="107">
        <v>8577</v>
      </c>
      <c r="F340" s="106"/>
      <c r="G340" s="106">
        <v>15</v>
      </c>
      <c r="H340" s="106" t="s">
        <v>718</v>
      </c>
      <c r="I340" s="106" t="str">
        <f t="shared" si="118"/>
        <v>u2</v>
      </c>
      <c r="J340" s="106" t="str">
        <f t="shared" si="119"/>
        <v>15_u2</v>
      </c>
      <c r="K340" s="107">
        <v>8856</v>
      </c>
      <c r="L340" s="5"/>
      <c r="M340" s="106">
        <v>15</v>
      </c>
      <c r="N340" s="106" t="s">
        <v>718</v>
      </c>
      <c r="O340" s="106" t="str">
        <f t="shared" si="120"/>
        <v>u2</v>
      </c>
      <c r="P340" s="106" t="str">
        <f t="shared" si="121"/>
        <v>15_u2</v>
      </c>
      <c r="Q340" s="107">
        <v>9077</v>
      </c>
      <c r="R340" s="107"/>
      <c r="S340" s="106">
        <v>15</v>
      </c>
      <c r="T340" s="106" t="s">
        <v>718</v>
      </c>
      <c r="U340" s="106" t="str">
        <f t="shared" si="122"/>
        <v>u2</v>
      </c>
      <c r="V340" s="106" t="str">
        <f t="shared" si="123"/>
        <v>15_u2</v>
      </c>
      <c r="W340" s="107">
        <v>9077</v>
      </c>
      <c r="X340" s="107"/>
      <c r="Y340" s="106">
        <v>15</v>
      </c>
      <c r="Z340" s="106" t="s">
        <v>718</v>
      </c>
      <c r="AA340" s="106" t="str">
        <f t="shared" si="124"/>
        <v>u2</v>
      </c>
      <c r="AB340" s="106" t="str">
        <f t="shared" si="125"/>
        <v>15_u2</v>
      </c>
      <c r="AC340" s="107">
        <v>9259</v>
      </c>
      <c r="AD340" s="49"/>
      <c r="AE340" s="106">
        <v>15</v>
      </c>
      <c r="AF340" s="106" t="s">
        <v>718</v>
      </c>
      <c r="AG340" s="172" t="str">
        <f t="shared" si="126"/>
        <v>u2</v>
      </c>
      <c r="AH340" s="106" t="str">
        <f t="shared" si="127"/>
        <v>15_u2</v>
      </c>
      <c r="AI340" s="107">
        <v>9907</v>
      </c>
      <c r="AJ340" s="49"/>
      <c r="AK340" s="106">
        <v>15</v>
      </c>
      <c r="AL340" s="106" t="s">
        <v>718</v>
      </c>
      <c r="AM340" s="172" t="str">
        <f t="shared" si="128"/>
        <v>u2</v>
      </c>
      <c r="AN340" s="106" t="str">
        <f t="shared" si="129"/>
        <v>15_u2</v>
      </c>
      <c r="AO340" s="107">
        <v>10303</v>
      </c>
      <c r="AP340" s="49"/>
      <c r="AQ340" s="106">
        <v>15</v>
      </c>
      <c r="AR340" s="106" t="s">
        <v>718</v>
      </c>
      <c r="AS340" s="172" t="str">
        <f t="shared" si="130"/>
        <v>u2</v>
      </c>
      <c r="AT340" s="106" t="str">
        <f t="shared" si="131"/>
        <v>15_u2</v>
      </c>
      <c r="AU340" s="107">
        <v>10715</v>
      </c>
      <c r="AV340" s="49"/>
      <c r="AW340" s="106">
        <v>15</v>
      </c>
      <c r="AX340" s="106">
        <v>5</v>
      </c>
      <c r="AY340" s="172">
        <f t="shared" si="109"/>
        <v>5</v>
      </c>
      <c r="AZ340" s="106" t="str">
        <f t="shared" si="110"/>
        <v>15_5</v>
      </c>
      <c r="BA340" s="107">
        <v>6780</v>
      </c>
      <c r="BB340" s="49"/>
      <c r="BC340" s="106">
        <v>15</v>
      </c>
      <c r="BD340" s="106">
        <v>5</v>
      </c>
      <c r="BE340" s="106">
        <f t="shared" si="113"/>
        <v>5</v>
      </c>
      <c r="BF340" s="106" t="str">
        <f t="shared" si="111"/>
        <v>15_5</v>
      </c>
      <c r="BG340" s="64">
        <f t="shared" si="115"/>
        <v>6780</v>
      </c>
      <c r="BH340" s="132">
        <f t="shared" si="112"/>
        <v>6780</v>
      </c>
      <c r="BI340" s="42">
        <f t="shared" si="114"/>
        <v>43.46153846153846</v>
      </c>
      <c r="BJ340" s="42"/>
      <c r="BK340" s="42"/>
      <c r="BL340" s="42"/>
      <c r="BM340" s="42"/>
      <c r="BN340" s="42"/>
      <c r="BO340" s="5"/>
      <c r="BP340" s="5"/>
      <c r="BQ340" s="5"/>
      <c r="BR340" s="5"/>
      <c r="BS340" s="5"/>
      <c r="BT340" s="5"/>
      <c r="BU340" s="6"/>
    </row>
    <row r="341" spans="1:73" x14ac:dyDescent="0.25">
      <c r="A341" s="106">
        <v>15</v>
      </c>
      <c r="B341" s="106" t="s">
        <v>719</v>
      </c>
      <c r="C341" s="106" t="str">
        <f t="shared" si="116"/>
        <v>a</v>
      </c>
      <c r="D341" s="106" t="str">
        <f t="shared" si="117"/>
        <v>15_a</v>
      </c>
      <c r="E341" s="107">
        <v>8139</v>
      </c>
      <c r="F341" s="106"/>
      <c r="G341" s="106">
        <v>15</v>
      </c>
      <c r="H341" s="106" t="s">
        <v>719</v>
      </c>
      <c r="I341" s="106" t="str">
        <f t="shared" si="118"/>
        <v>a</v>
      </c>
      <c r="J341" s="106" t="str">
        <f t="shared" si="119"/>
        <v>15_a</v>
      </c>
      <c r="K341" s="107">
        <v>8404</v>
      </c>
      <c r="L341" s="5"/>
      <c r="M341" s="106">
        <v>15</v>
      </c>
      <c r="N341" s="106" t="s">
        <v>719</v>
      </c>
      <c r="O341" s="106" t="str">
        <f t="shared" si="120"/>
        <v>a</v>
      </c>
      <c r="P341" s="106" t="str">
        <f t="shared" si="121"/>
        <v>15_a</v>
      </c>
      <c r="Q341" s="107">
        <v>8614</v>
      </c>
      <c r="R341" s="107"/>
      <c r="S341" s="106">
        <v>15</v>
      </c>
      <c r="T341" s="106" t="s">
        <v>719</v>
      </c>
      <c r="U341" s="106" t="str">
        <f t="shared" si="122"/>
        <v>a</v>
      </c>
      <c r="V341" s="106" t="str">
        <f t="shared" si="123"/>
        <v>15_a</v>
      </c>
      <c r="W341" s="107">
        <v>8614</v>
      </c>
      <c r="X341" s="107"/>
      <c r="Y341" s="106">
        <v>15</v>
      </c>
      <c r="Z341" s="106" t="s">
        <v>719</v>
      </c>
      <c r="AA341" s="106" t="str">
        <f t="shared" si="124"/>
        <v>a</v>
      </c>
      <c r="AB341" s="106" t="str">
        <f t="shared" si="125"/>
        <v>15_a</v>
      </c>
      <c r="AC341" s="107">
        <v>8786</v>
      </c>
      <c r="AD341" s="49"/>
      <c r="AE341" s="106">
        <v>15</v>
      </c>
      <c r="AF341" s="106" t="s">
        <v>719</v>
      </c>
      <c r="AG341" s="172" t="str">
        <f t="shared" si="126"/>
        <v>a</v>
      </c>
      <c r="AH341" s="106" t="str">
        <f t="shared" si="127"/>
        <v>15_a</v>
      </c>
      <c r="AI341" s="107">
        <v>9401</v>
      </c>
      <c r="AJ341" s="49"/>
      <c r="AK341" s="106">
        <v>15</v>
      </c>
      <c r="AL341" s="106" t="s">
        <v>719</v>
      </c>
      <c r="AM341" s="172" t="str">
        <f t="shared" si="128"/>
        <v>a</v>
      </c>
      <c r="AN341" s="106" t="str">
        <f t="shared" si="129"/>
        <v>15_a</v>
      </c>
      <c r="AO341" s="107">
        <v>9777</v>
      </c>
      <c r="AP341" s="49"/>
      <c r="AQ341" s="106">
        <v>15</v>
      </c>
      <c r="AR341" s="106" t="s">
        <v>719</v>
      </c>
      <c r="AS341" s="172" t="str">
        <f t="shared" si="130"/>
        <v>a</v>
      </c>
      <c r="AT341" s="106" t="str">
        <f t="shared" si="131"/>
        <v>15_a</v>
      </c>
      <c r="AU341" s="107">
        <v>10168</v>
      </c>
      <c r="AV341" s="49"/>
      <c r="AW341" s="106">
        <v>15</v>
      </c>
      <c r="AX341" s="106">
        <v>6</v>
      </c>
      <c r="AY341" s="172">
        <f t="shared" si="109"/>
        <v>6</v>
      </c>
      <c r="AZ341" s="106" t="str">
        <f t="shared" si="110"/>
        <v>15_6</v>
      </c>
      <c r="BA341" s="107">
        <v>7020</v>
      </c>
      <c r="BB341" s="49"/>
      <c r="BC341" s="106">
        <v>15</v>
      </c>
      <c r="BD341" s="106">
        <v>6</v>
      </c>
      <c r="BE341" s="106">
        <f t="shared" si="113"/>
        <v>6</v>
      </c>
      <c r="BF341" s="106" t="str">
        <f t="shared" si="111"/>
        <v>15_6</v>
      </c>
      <c r="BG341" s="64">
        <f t="shared" si="115"/>
        <v>7020</v>
      </c>
      <c r="BH341" s="132">
        <f t="shared" si="112"/>
        <v>7020</v>
      </c>
      <c r="BI341" s="42">
        <f t="shared" si="114"/>
        <v>45</v>
      </c>
      <c r="BJ341" s="42"/>
      <c r="BK341" s="42"/>
      <c r="BL341" s="42"/>
      <c r="BM341" s="42"/>
      <c r="BN341" s="42"/>
      <c r="BO341" s="5"/>
      <c r="BP341" s="5"/>
      <c r="BQ341" s="5"/>
      <c r="BR341" s="5"/>
      <c r="BS341" s="5"/>
      <c r="BT341" s="5"/>
      <c r="BU341" s="6"/>
    </row>
    <row r="342" spans="1:73" x14ac:dyDescent="0.25">
      <c r="A342" s="106">
        <v>15</v>
      </c>
      <c r="B342" s="106" t="s">
        <v>720</v>
      </c>
      <c r="C342" s="106" t="str">
        <f t="shared" si="116"/>
        <v>b</v>
      </c>
      <c r="D342" s="106" t="str">
        <f t="shared" si="117"/>
        <v>15_b</v>
      </c>
      <c r="E342" s="107">
        <v>8577</v>
      </c>
      <c r="F342" s="106"/>
      <c r="G342" s="106">
        <v>15</v>
      </c>
      <c r="H342" s="106" t="s">
        <v>720</v>
      </c>
      <c r="I342" s="106" t="str">
        <f t="shared" si="118"/>
        <v>b</v>
      </c>
      <c r="J342" s="106" t="str">
        <f t="shared" si="119"/>
        <v>15_b</v>
      </c>
      <c r="K342" s="107">
        <v>8856</v>
      </c>
      <c r="L342" s="5"/>
      <c r="M342" s="106">
        <v>15</v>
      </c>
      <c r="N342" s="106" t="s">
        <v>720</v>
      </c>
      <c r="O342" s="106" t="str">
        <f t="shared" si="120"/>
        <v>b</v>
      </c>
      <c r="P342" s="106" t="str">
        <f t="shared" si="121"/>
        <v>15_b</v>
      </c>
      <c r="Q342" s="107">
        <v>9077</v>
      </c>
      <c r="R342" s="107"/>
      <c r="S342" s="106">
        <v>15</v>
      </c>
      <c r="T342" s="106" t="s">
        <v>720</v>
      </c>
      <c r="U342" s="106" t="str">
        <f t="shared" si="122"/>
        <v>b</v>
      </c>
      <c r="V342" s="106" t="str">
        <f t="shared" si="123"/>
        <v>15_b</v>
      </c>
      <c r="W342" s="107">
        <v>9077</v>
      </c>
      <c r="X342" s="107"/>
      <c r="Y342" s="106">
        <v>15</v>
      </c>
      <c r="Z342" s="106" t="s">
        <v>720</v>
      </c>
      <c r="AA342" s="106" t="str">
        <f t="shared" si="124"/>
        <v>b</v>
      </c>
      <c r="AB342" s="106" t="str">
        <f t="shared" si="125"/>
        <v>15_b</v>
      </c>
      <c r="AC342" s="107">
        <v>9259</v>
      </c>
      <c r="AD342" s="49"/>
      <c r="AE342" s="106">
        <v>15</v>
      </c>
      <c r="AF342" s="106" t="s">
        <v>720</v>
      </c>
      <c r="AG342" s="172" t="str">
        <f t="shared" si="126"/>
        <v>b</v>
      </c>
      <c r="AH342" s="106" t="str">
        <f t="shared" si="127"/>
        <v>15_b</v>
      </c>
      <c r="AI342" s="107">
        <v>9907</v>
      </c>
      <c r="AJ342" s="49"/>
      <c r="AK342" s="106">
        <v>15</v>
      </c>
      <c r="AL342" s="106" t="s">
        <v>720</v>
      </c>
      <c r="AM342" s="172" t="str">
        <f t="shared" si="128"/>
        <v>b</v>
      </c>
      <c r="AN342" s="106" t="str">
        <f t="shared" si="129"/>
        <v>15_b</v>
      </c>
      <c r="AO342" s="107">
        <v>10303</v>
      </c>
      <c r="AP342" s="49"/>
      <c r="AQ342" s="106">
        <v>15</v>
      </c>
      <c r="AR342" s="106" t="s">
        <v>720</v>
      </c>
      <c r="AS342" s="172" t="str">
        <f t="shared" si="130"/>
        <v>b</v>
      </c>
      <c r="AT342" s="106" t="str">
        <f t="shared" si="131"/>
        <v>15_b</v>
      </c>
      <c r="AU342" s="107">
        <v>10715</v>
      </c>
      <c r="AV342" s="49"/>
      <c r="AW342" s="106">
        <v>15</v>
      </c>
      <c r="AX342" s="106">
        <v>7</v>
      </c>
      <c r="AY342" s="172">
        <f t="shared" si="109"/>
        <v>7</v>
      </c>
      <c r="AZ342" s="106" t="str">
        <f t="shared" si="110"/>
        <v>15_7</v>
      </c>
      <c r="BA342" s="107">
        <v>7277</v>
      </c>
      <c r="BB342" s="49"/>
      <c r="BC342" s="106">
        <v>15</v>
      </c>
      <c r="BD342" s="106">
        <v>7</v>
      </c>
      <c r="BE342" s="106">
        <f t="shared" si="113"/>
        <v>7</v>
      </c>
      <c r="BF342" s="106" t="str">
        <f t="shared" si="111"/>
        <v>15_7</v>
      </c>
      <c r="BG342" s="64">
        <f t="shared" si="115"/>
        <v>7277</v>
      </c>
      <c r="BH342" s="132">
        <f t="shared" si="112"/>
        <v>7277</v>
      </c>
      <c r="BI342" s="42">
        <f t="shared" si="114"/>
        <v>46.647435897435898</v>
      </c>
      <c r="BJ342" s="42"/>
      <c r="BK342" s="42"/>
      <c r="BL342" s="42"/>
      <c r="BM342" s="42"/>
      <c r="BN342" s="42"/>
      <c r="BO342" s="5"/>
      <c r="BP342" s="5"/>
      <c r="BQ342" s="5"/>
      <c r="BR342" s="5"/>
      <c r="BS342" s="5"/>
      <c r="BT342" s="5"/>
      <c r="BU342" s="6"/>
    </row>
    <row r="343" spans="1:73" x14ac:dyDescent="0.25">
      <c r="A343" s="106">
        <v>15</v>
      </c>
      <c r="B343" s="106" t="s">
        <v>721</v>
      </c>
      <c r="C343" s="106" t="str">
        <f t="shared" si="116"/>
        <v>c</v>
      </c>
      <c r="D343" s="106" t="str">
        <f t="shared" si="117"/>
        <v>15_c</v>
      </c>
      <c r="E343" s="107">
        <v>9041</v>
      </c>
      <c r="F343" s="106"/>
      <c r="G343" s="106">
        <v>15</v>
      </c>
      <c r="H343" s="106" t="s">
        <v>721</v>
      </c>
      <c r="I343" s="106" t="str">
        <f t="shared" si="118"/>
        <v>c</v>
      </c>
      <c r="J343" s="106" t="str">
        <f t="shared" si="119"/>
        <v>15_c</v>
      </c>
      <c r="K343" s="107">
        <v>9335</v>
      </c>
      <c r="L343" s="5"/>
      <c r="M343" s="106">
        <v>15</v>
      </c>
      <c r="N343" s="106" t="s">
        <v>721</v>
      </c>
      <c r="O343" s="106" t="str">
        <f t="shared" si="120"/>
        <v>c</v>
      </c>
      <c r="P343" s="106" t="str">
        <f t="shared" si="121"/>
        <v>15_c</v>
      </c>
      <c r="Q343" s="107">
        <v>9568</v>
      </c>
      <c r="R343" s="107"/>
      <c r="S343" s="106">
        <v>15</v>
      </c>
      <c r="T343" s="106" t="s">
        <v>721</v>
      </c>
      <c r="U343" s="106" t="str">
        <f t="shared" si="122"/>
        <v>c</v>
      </c>
      <c r="V343" s="106" t="str">
        <f t="shared" si="123"/>
        <v>15_c</v>
      </c>
      <c r="W343" s="107">
        <v>9568</v>
      </c>
      <c r="X343" s="107"/>
      <c r="Y343" s="106">
        <v>15</v>
      </c>
      <c r="Z343" s="106" t="s">
        <v>721</v>
      </c>
      <c r="AA343" s="106" t="str">
        <f t="shared" si="124"/>
        <v>c</v>
      </c>
      <c r="AB343" s="106" t="str">
        <f t="shared" si="125"/>
        <v>15_c</v>
      </c>
      <c r="AC343" s="107">
        <v>9759</v>
      </c>
      <c r="AD343" s="49"/>
      <c r="AE343" s="106">
        <v>15</v>
      </c>
      <c r="AF343" s="106" t="s">
        <v>721</v>
      </c>
      <c r="AG343" s="172" t="str">
        <f t="shared" si="126"/>
        <v>c</v>
      </c>
      <c r="AH343" s="106" t="str">
        <f t="shared" si="127"/>
        <v>15_c</v>
      </c>
      <c r="AI343" s="107">
        <v>10442</v>
      </c>
      <c r="AJ343" s="49"/>
      <c r="AK343" s="106">
        <v>15</v>
      </c>
      <c r="AL343" s="106" t="s">
        <v>721</v>
      </c>
      <c r="AM343" s="172" t="str">
        <f t="shared" si="128"/>
        <v>c</v>
      </c>
      <c r="AN343" s="106" t="str">
        <f t="shared" si="129"/>
        <v>15_c</v>
      </c>
      <c r="AO343" s="107">
        <v>10860</v>
      </c>
      <c r="AP343" s="49"/>
      <c r="AQ343" s="106">
        <v>15</v>
      </c>
      <c r="AR343" s="106" t="s">
        <v>721</v>
      </c>
      <c r="AS343" s="172" t="str">
        <f t="shared" si="130"/>
        <v>c</v>
      </c>
      <c r="AT343" s="106" t="str">
        <f t="shared" si="131"/>
        <v>15_c</v>
      </c>
      <c r="AU343" s="107">
        <v>11294</v>
      </c>
      <c r="AV343" s="49"/>
      <c r="AW343" s="106">
        <v>15</v>
      </c>
      <c r="AX343" s="106">
        <v>8</v>
      </c>
      <c r="AY343" s="172">
        <f t="shared" si="109"/>
        <v>8</v>
      </c>
      <c r="AZ343" s="106" t="str">
        <f t="shared" si="110"/>
        <v>15_8</v>
      </c>
      <c r="BA343" s="107">
        <v>7544</v>
      </c>
      <c r="BB343" s="49"/>
      <c r="BC343" s="106">
        <v>15</v>
      </c>
      <c r="BD343" s="106">
        <v>8</v>
      </c>
      <c r="BE343" s="106">
        <f t="shared" si="113"/>
        <v>8</v>
      </c>
      <c r="BF343" s="106" t="str">
        <f t="shared" si="111"/>
        <v>15_8</v>
      </c>
      <c r="BG343" s="64">
        <f t="shared" si="115"/>
        <v>7544</v>
      </c>
      <c r="BH343" s="132">
        <f t="shared" si="112"/>
        <v>7544</v>
      </c>
      <c r="BI343" s="42">
        <f t="shared" si="114"/>
        <v>48.358974358974358</v>
      </c>
      <c r="BJ343" s="42"/>
      <c r="BK343" s="42"/>
      <c r="BL343" s="42"/>
      <c r="BM343" s="42"/>
      <c r="BN343" s="42"/>
      <c r="BO343" s="5"/>
      <c r="BP343" s="5"/>
      <c r="BQ343" s="5"/>
      <c r="BR343" s="5"/>
      <c r="BS343" s="5"/>
      <c r="BT343" s="5"/>
      <c r="BU343" s="6"/>
    </row>
    <row r="344" spans="1:73" x14ac:dyDescent="0.25">
      <c r="A344" s="106">
        <v>15</v>
      </c>
      <c r="B344" s="106" t="s">
        <v>722</v>
      </c>
      <c r="C344" s="106" t="str">
        <f t="shared" si="116"/>
        <v>d</v>
      </c>
      <c r="D344" s="106" t="str">
        <f t="shared" si="117"/>
        <v>15_d</v>
      </c>
      <c r="E344" s="107">
        <v>9527</v>
      </c>
      <c r="F344" s="106"/>
      <c r="G344" s="106">
        <v>15</v>
      </c>
      <c r="H344" s="106" t="s">
        <v>722</v>
      </c>
      <c r="I344" s="106" t="str">
        <f t="shared" si="118"/>
        <v>d</v>
      </c>
      <c r="J344" s="106" t="str">
        <f t="shared" si="119"/>
        <v>15_d</v>
      </c>
      <c r="K344" s="107">
        <v>9837</v>
      </c>
      <c r="L344" s="5"/>
      <c r="M344" s="106">
        <v>15</v>
      </c>
      <c r="N344" s="106" t="s">
        <v>722</v>
      </c>
      <c r="O344" s="106" t="str">
        <f t="shared" si="120"/>
        <v>d</v>
      </c>
      <c r="P344" s="106" t="str">
        <f t="shared" si="121"/>
        <v>15_d</v>
      </c>
      <c r="Q344" s="107">
        <v>10083</v>
      </c>
      <c r="R344" s="107"/>
      <c r="S344" s="106">
        <v>15</v>
      </c>
      <c r="T344" s="106" t="s">
        <v>722</v>
      </c>
      <c r="U344" s="106" t="str">
        <f t="shared" si="122"/>
        <v>d</v>
      </c>
      <c r="V344" s="106" t="str">
        <f t="shared" si="123"/>
        <v>15_d</v>
      </c>
      <c r="W344" s="107">
        <v>10083</v>
      </c>
      <c r="X344" s="107"/>
      <c r="Y344" s="106">
        <v>15</v>
      </c>
      <c r="Z344" s="106" t="s">
        <v>722</v>
      </c>
      <c r="AA344" s="106" t="str">
        <f t="shared" si="124"/>
        <v>d</v>
      </c>
      <c r="AB344" s="106" t="str">
        <f t="shared" si="125"/>
        <v>15_d</v>
      </c>
      <c r="AC344" s="107">
        <v>10285</v>
      </c>
      <c r="AD344" s="49"/>
      <c r="AE344" s="106">
        <v>15</v>
      </c>
      <c r="AF344" s="106" t="s">
        <v>722</v>
      </c>
      <c r="AG344" s="172" t="str">
        <f t="shared" si="126"/>
        <v>d</v>
      </c>
      <c r="AH344" s="106" t="str">
        <f t="shared" si="127"/>
        <v>15_d</v>
      </c>
      <c r="AI344" s="107">
        <v>11005</v>
      </c>
      <c r="AJ344" s="49"/>
      <c r="AK344" s="106">
        <v>15</v>
      </c>
      <c r="AL344" s="106" t="s">
        <v>722</v>
      </c>
      <c r="AM344" s="172" t="str">
        <f t="shared" si="128"/>
        <v>d</v>
      </c>
      <c r="AN344" s="106" t="str">
        <f t="shared" si="129"/>
        <v>15_d</v>
      </c>
      <c r="AO344" s="107">
        <v>11445</v>
      </c>
      <c r="AP344" s="49"/>
      <c r="AQ344" s="106">
        <v>15</v>
      </c>
      <c r="AR344" s="106" t="s">
        <v>722</v>
      </c>
      <c r="AS344" s="172" t="str">
        <f t="shared" si="130"/>
        <v>d</v>
      </c>
      <c r="AT344" s="106" t="str">
        <f t="shared" si="131"/>
        <v>15_d</v>
      </c>
      <c r="AU344" s="107">
        <v>11903</v>
      </c>
      <c r="AV344" s="49"/>
      <c r="AW344" s="106">
        <v>15</v>
      </c>
      <c r="AX344" s="106">
        <v>9</v>
      </c>
      <c r="AY344" s="172">
        <f t="shared" si="109"/>
        <v>9</v>
      </c>
      <c r="AZ344" s="106" t="str">
        <f t="shared" si="110"/>
        <v>15_9</v>
      </c>
      <c r="BA344" s="107">
        <v>7824</v>
      </c>
      <c r="BB344" s="49"/>
      <c r="BC344" s="106">
        <v>15</v>
      </c>
      <c r="BD344" s="106">
        <v>9</v>
      </c>
      <c r="BE344" s="106">
        <f t="shared" si="113"/>
        <v>9</v>
      </c>
      <c r="BF344" s="106" t="str">
        <f t="shared" si="111"/>
        <v>15_9</v>
      </c>
      <c r="BG344" s="64">
        <f t="shared" si="115"/>
        <v>7824</v>
      </c>
      <c r="BH344" s="132">
        <f t="shared" si="112"/>
        <v>7824</v>
      </c>
      <c r="BI344" s="42">
        <f t="shared" si="114"/>
        <v>50.153846153846153</v>
      </c>
      <c r="BJ344" s="42"/>
      <c r="BK344" s="42"/>
      <c r="BL344" s="42"/>
      <c r="BM344" s="42"/>
      <c r="BN344" s="42"/>
      <c r="BO344" s="5"/>
      <c r="BP344" s="5"/>
      <c r="BQ344" s="5"/>
      <c r="BR344" s="5"/>
      <c r="BS344" s="5"/>
      <c r="BT344" s="5"/>
      <c r="BU344" s="6"/>
    </row>
    <row r="345" spans="1:73" ht="12" thickBot="1" x14ac:dyDescent="0.3">
      <c r="A345" s="108">
        <v>15</v>
      </c>
      <c r="B345" s="108" t="s">
        <v>723</v>
      </c>
      <c r="C345" s="108" t="str">
        <f t="shared" si="116"/>
        <v>e</v>
      </c>
      <c r="D345" s="108" t="str">
        <f t="shared" si="117"/>
        <v>15_e</v>
      </c>
      <c r="E345" s="109">
        <v>10040</v>
      </c>
      <c r="F345" s="106"/>
      <c r="G345" s="108">
        <v>15</v>
      </c>
      <c r="H345" s="108" t="s">
        <v>723</v>
      </c>
      <c r="I345" s="108" t="str">
        <f t="shared" si="118"/>
        <v>e</v>
      </c>
      <c r="J345" s="108" t="str">
        <f t="shared" si="119"/>
        <v>15_e</v>
      </c>
      <c r="K345" s="109">
        <v>10366</v>
      </c>
      <c r="L345" s="5"/>
      <c r="M345" s="108">
        <v>15</v>
      </c>
      <c r="N345" s="108" t="s">
        <v>723</v>
      </c>
      <c r="O345" s="108" t="str">
        <f t="shared" si="120"/>
        <v>e</v>
      </c>
      <c r="P345" s="108" t="str">
        <f t="shared" si="121"/>
        <v>15_e</v>
      </c>
      <c r="Q345" s="109">
        <v>10625</v>
      </c>
      <c r="R345" s="107"/>
      <c r="S345" s="108">
        <v>15</v>
      </c>
      <c r="T345" s="108" t="s">
        <v>723</v>
      </c>
      <c r="U345" s="108" t="str">
        <f t="shared" si="122"/>
        <v>e</v>
      </c>
      <c r="V345" s="108" t="str">
        <f t="shared" si="123"/>
        <v>15_e</v>
      </c>
      <c r="W345" s="109">
        <v>10625</v>
      </c>
      <c r="X345" s="107"/>
      <c r="Y345" s="108">
        <v>15</v>
      </c>
      <c r="Z345" s="108" t="s">
        <v>723</v>
      </c>
      <c r="AA345" s="108" t="str">
        <f t="shared" si="124"/>
        <v>e</v>
      </c>
      <c r="AB345" s="108" t="str">
        <f t="shared" si="125"/>
        <v>15_e</v>
      </c>
      <c r="AC345" s="109">
        <v>10838</v>
      </c>
      <c r="AD345" s="49"/>
      <c r="AE345" s="108">
        <v>15</v>
      </c>
      <c r="AF345" s="108" t="s">
        <v>723</v>
      </c>
      <c r="AG345" s="108" t="str">
        <f t="shared" si="126"/>
        <v>e</v>
      </c>
      <c r="AH345" s="108" t="str">
        <f t="shared" si="127"/>
        <v>15_e</v>
      </c>
      <c r="AI345" s="109">
        <v>11597</v>
      </c>
      <c r="AJ345" s="49"/>
      <c r="AK345" s="108">
        <v>15</v>
      </c>
      <c r="AL345" s="108" t="s">
        <v>723</v>
      </c>
      <c r="AM345" s="108" t="str">
        <f t="shared" si="128"/>
        <v>e</v>
      </c>
      <c r="AN345" s="108" t="str">
        <f t="shared" si="129"/>
        <v>15_e</v>
      </c>
      <c r="AO345" s="109">
        <v>12061</v>
      </c>
      <c r="AP345" s="49"/>
      <c r="AQ345" s="108">
        <v>15</v>
      </c>
      <c r="AR345" s="108" t="s">
        <v>723</v>
      </c>
      <c r="AS345" s="108" t="str">
        <f t="shared" si="130"/>
        <v>e</v>
      </c>
      <c r="AT345" s="108" t="str">
        <f t="shared" si="131"/>
        <v>15_e</v>
      </c>
      <c r="AU345" s="109">
        <v>12543</v>
      </c>
      <c r="AV345" s="49"/>
      <c r="AW345" s="106">
        <v>15</v>
      </c>
      <c r="AX345" s="106">
        <v>10</v>
      </c>
      <c r="AY345" s="172">
        <f t="shared" si="109"/>
        <v>10</v>
      </c>
      <c r="AZ345" s="106" t="str">
        <f t="shared" si="110"/>
        <v>15_10</v>
      </c>
      <c r="BA345" s="107">
        <v>8248</v>
      </c>
      <c r="BB345" s="49"/>
      <c r="BC345" s="106">
        <v>15</v>
      </c>
      <c r="BD345" s="106">
        <v>10</v>
      </c>
      <c r="BE345" s="106">
        <f t="shared" si="113"/>
        <v>10</v>
      </c>
      <c r="BF345" s="106" t="str">
        <f t="shared" si="111"/>
        <v>15_10</v>
      </c>
      <c r="BG345" s="64">
        <f t="shared" si="115"/>
        <v>8248</v>
      </c>
      <c r="BH345" s="132">
        <f t="shared" si="112"/>
        <v>8248</v>
      </c>
      <c r="BI345" s="42">
        <f t="shared" si="114"/>
        <v>52.871794871794869</v>
      </c>
      <c r="BJ345" s="468"/>
      <c r="BK345" s="468"/>
      <c r="BL345" s="468"/>
      <c r="BM345" s="468"/>
      <c r="BN345" s="468"/>
      <c r="BO345" s="5"/>
      <c r="BP345" s="5"/>
      <c r="BQ345" s="5"/>
      <c r="BR345" s="5"/>
      <c r="BS345" s="5"/>
      <c r="BT345" s="5"/>
      <c r="BU345" s="6"/>
    </row>
    <row r="346" spans="1:73" ht="12" thickTop="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06">
        <v>15</v>
      </c>
      <c r="AX346" s="106">
        <v>11</v>
      </c>
      <c r="AY346" s="172">
        <f t="shared" ref="AY346:AY355" si="132">AX346</f>
        <v>11</v>
      </c>
      <c r="AZ346" s="106" t="str">
        <f t="shared" ref="AZ346:AZ355" si="133">AW346&amp;"_"&amp;AX346</f>
        <v>15_11</v>
      </c>
      <c r="BA346" s="107">
        <v>8691</v>
      </c>
      <c r="BB346" s="49"/>
      <c r="BC346" s="106">
        <v>15</v>
      </c>
      <c r="BD346" s="106">
        <v>11</v>
      </c>
      <c r="BE346" s="106">
        <f t="shared" si="113"/>
        <v>11</v>
      </c>
      <c r="BF346" s="106" t="str">
        <f t="shared" ref="BF346:BF355" si="134">BC346&amp;"_"&amp;BD346</f>
        <v>15_11</v>
      </c>
      <c r="BG346" s="64">
        <f t="shared" si="115"/>
        <v>8691</v>
      </c>
      <c r="BH346" s="132">
        <f t="shared" ref="BH346:BH355" si="135">IFERROR($D$6*BG346,"")</f>
        <v>8691</v>
      </c>
      <c r="BI346" s="42">
        <f t="shared" si="114"/>
        <v>55.71153846153846</v>
      </c>
      <c r="BJ346" s="5"/>
      <c r="BK346" s="5"/>
      <c r="BL346" s="5"/>
      <c r="BM346" s="5"/>
      <c r="BN346" s="5"/>
      <c r="BO346" s="5"/>
      <c r="BP346" s="6"/>
    </row>
    <row r="347" spans="1:73"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06">
        <v>15</v>
      </c>
      <c r="AX347" s="106">
        <v>12</v>
      </c>
      <c r="AY347" s="172">
        <f t="shared" si="132"/>
        <v>12</v>
      </c>
      <c r="AZ347" s="106" t="str">
        <f t="shared" si="133"/>
        <v>15_12</v>
      </c>
      <c r="BA347" s="107">
        <v>9157</v>
      </c>
      <c r="BB347" s="49"/>
      <c r="BC347" s="106">
        <v>15</v>
      </c>
      <c r="BD347" s="106">
        <v>12</v>
      </c>
      <c r="BE347" s="106">
        <f t="shared" ref="BE347:BE355" si="136">BD347</f>
        <v>12</v>
      </c>
      <c r="BF347" s="106" t="str">
        <f t="shared" si="134"/>
        <v>15_12</v>
      </c>
      <c r="BG347" s="64">
        <f t="shared" si="115"/>
        <v>9157</v>
      </c>
      <c r="BH347" s="132">
        <f t="shared" si="135"/>
        <v>9157</v>
      </c>
      <c r="BI347" s="42">
        <f t="shared" si="114"/>
        <v>58.698717948717949</v>
      </c>
      <c r="BJ347" s="5"/>
      <c r="BK347" s="5"/>
      <c r="BL347" s="5"/>
      <c r="BM347" s="5"/>
      <c r="BN347" s="5"/>
      <c r="BO347" s="5"/>
      <c r="BP347" s="6"/>
    </row>
    <row r="348" spans="1:73"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06">
        <v>15</v>
      </c>
      <c r="AX348" s="106">
        <v>13</v>
      </c>
      <c r="AY348" s="172">
        <f t="shared" si="132"/>
        <v>13</v>
      </c>
      <c r="AZ348" s="106" t="str">
        <f t="shared" si="133"/>
        <v>15_13</v>
      </c>
      <c r="BA348" s="107">
        <v>9651</v>
      </c>
      <c r="BB348" s="1"/>
      <c r="BC348" s="106">
        <v>15</v>
      </c>
      <c r="BD348" s="106">
        <v>13</v>
      </c>
      <c r="BE348" s="106">
        <f t="shared" si="136"/>
        <v>13</v>
      </c>
      <c r="BF348" s="106" t="str">
        <f t="shared" si="134"/>
        <v>15_13</v>
      </c>
      <c r="BG348" s="64">
        <f t="shared" si="115"/>
        <v>9651</v>
      </c>
      <c r="BH348" s="132">
        <f t="shared" si="135"/>
        <v>9651</v>
      </c>
      <c r="BI348" s="42">
        <f t="shared" ref="BI348:BI355" si="137">IFERROR(BH348/$D$9,"")</f>
        <v>61.865384615384613</v>
      </c>
      <c r="BJ348" s="5"/>
      <c r="BK348" s="5"/>
      <c r="BL348" s="5"/>
      <c r="BM348" s="5"/>
      <c r="BN348" s="5"/>
      <c r="BO348" s="5"/>
      <c r="BP348" s="6"/>
    </row>
    <row r="349" spans="1:73"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06">
        <v>15</v>
      </c>
      <c r="AX349" s="106" t="s">
        <v>717</v>
      </c>
      <c r="AY349" s="172" t="str">
        <f t="shared" si="132"/>
        <v>u1</v>
      </c>
      <c r="AZ349" s="106" t="str">
        <f t="shared" si="133"/>
        <v>15_u1</v>
      </c>
      <c r="BA349" s="107">
        <v>10168</v>
      </c>
      <c r="BB349" s="1"/>
      <c r="BC349" s="106">
        <v>15</v>
      </c>
      <c r="BD349" s="106" t="s">
        <v>717</v>
      </c>
      <c r="BE349" s="106" t="str">
        <f t="shared" si="136"/>
        <v>u1</v>
      </c>
      <c r="BF349" s="106" t="str">
        <f t="shared" si="134"/>
        <v>15_u1</v>
      </c>
      <c r="BG349" s="64">
        <f t="shared" si="115"/>
        <v>10168</v>
      </c>
      <c r="BH349" s="132">
        <f t="shared" si="135"/>
        <v>10168</v>
      </c>
      <c r="BI349" s="42">
        <f t="shared" si="137"/>
        <v>65.179487179487182</v>
      </c>
      <c r="BJ349" s="5"/>
      <c r="BK349" s="5"/>
      <c r="BL349" s="5"/>
      <c r="BM349" s="5"/>
      <c r="BN349" s="5"/>
      <c r="BO349" s="5"/>
      <c r="BP349" s="6"/>
    </row>
    <row r="350" spans="1:73"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06">
        <v>15</v>
      </c>
      <c r="AX350" s="106" t="s">
        <v>718</v>
      </c>
      <c r="AY350" s="172" t="str">
        <f t="shared" si="132"/>
        <v>u2</v>
      </c>
      <c r="AZ350" s="106" t="str">
        <f t="shared" si="133"/>
        <v>15_u2</v>
      </c>
      <c r="BA350" s="107">
        <v>10715</v>
      </c>
      <c r="BB350" s="1"/>
      <c r="BC350" s="106">
        <v>15</v>
      </c>
      <c r="BD350" s="106" t="s">
        <v>718</v>
      </c>
      <c r="BE350" s="106" t="str">
        <f t="shared" si="136"/>
        <v>u2</v>
      </c>
      <c r="BF350" s="106" t="str">
        <f t="shared" si="134"/>
        <v>15_u2</v>
      </c>
      <c r="BG350" s="64">
        <f t="shared" si="115"/>
        <v>10715</v>
      </c>
      <c r="BH350" s="132">
        <f t="shared" si="135"/>
        <v>10715</v>
      </c>
      <c r="BI350" s="42">
        <f t="shared" si="137"/>
        <v>68.685897435897431</v>
      </c>
      <c r="BJ350" s="5"/>
      <c r="BK350" s="5"/>
      <c r="BL350" s="5"/>
      <c r="BM350" s="5"/>
      <c r="BN350" s="5"/>
      <c r="BO350" s="5"/>
      <c r="BP350" s="6"/>
    </row>
    <row r="351" spans="1:73"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06">
        <v>15</v>
      </c>
      <c r="AX351" s="106" t="s">
        <v>719</v>
      </c>
      <c r="AY351" s="172" t="str">
        <f t="shared" si="132"/>
        <v>a</v>
      </c>
      <c r="AZ351" s="106" t="str">
        <f t="shared" si="133"/>
        <v>15_a</v>
      </c>
      <c r="BA351" s="107">
        <v>10168</v>
      </c>
      <c r="BB351" s="1"/>
      <c r="BC351" s="106">
        <v>15</v>
      </c>
      <c r="BD351" s="106" t="s">
        <v>719</v>
      </c>
      <c r="BE351" s="106" t="str">
        <f t="shared" si="136"/>
        <v>a</v>
      </c>
      <c r="BF351" s="106" t="str">
        <f t="shared" si="134"/>
        <v>15_a</v>
      </c>
      <c r="BG351" s="64">
        <f t="shared" si="115"/>
        <v>10168</v>
      </c>
      <c r="BH351" s="132">
        <f t="shared" si="135"/>
        <v>10168</v>
      </c>
      <c r="BI351" s="42">
        <f t="shared" si="137"/>
        <v>65.179487179487182</v>
      </c>
      <c r="BJ351" s="5"/>
      <c r="BK351" s="5"/>
      <c r="BL351" s="5"/>
      <c r="BM351" s="5"/>
      <c r="BN351" s="5"/>
      <c r="BO351" s="5"/>
      <c r="BP351" s="6"/>
    </row>
    <row r="352" spans="1:73"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06">
        <v>15</v>
      </c>
      <c r="AX352" s="106" t="s">
        <v>720</v>
      </c>
      <c r="AY352" s="172" t="str">
        <f t="shared" si="132"/>
        <v>b</v>
      </c>
      <c r="AZ352" s="106" t="str">
        <f t="shared" si="133"/>
        <v>15_b</v>
      </c>
      <c r="BA352" s="107">
        <v>10715</v>
      </c>
      <c r="BB352" s="1"/>
      <c r="BC352" s="106">
        <v>15</v>
      </c>
      <c r="BD352" s="106" t="s">
        <v>720</v>
      </c>
      <c r="BE352" s="106" t="str">
        <f t="shared" si="136"/>
        <v>b</v>
      </c>
      <c r="BF352" s="106" t="str">
        <f t="shared" si="134"/>
        <v>15_b</v>
      </c>
      <c r="BG352" s="64">
        <f t="shared" si="115"/>
        <v>10715</v>
      </c>
      <c r="BH352" s="132">
        <f t="shared" si="135"/>
        <v>10715</v>
      </c>
      <c r="BI352" s="42">
        <f t="shared" si="137"/>
        <v>68.685897435897431</v>
      </c>
      <c r="BJ352" s="5"/>
      <c r="BK352" s="5"/>
      <c r="BL352" s="5"/>
      <c r="BM352" s="5"/>
      <c r="BN352" s="5"/>
      <c r="BO352" s="5"/>
      <c r="BP352" s="6"/>
    </row>
    <row r="353" spans="1:68"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106">
        <v>15</v>
      </c>
      <c r="AX353" s="106" t="s">
        <v>721</v>
      </c>
      <c r="AY353" s="172" t="str">
        <f t="shared" si="132"/>
        <v>c</v>
      </c>
      <c r="AZ353" s="106" t="str">
        <f t="shared" si="133"/>
        <v>15_c</v>
      </c>
      <c r="BA353" s="107">
        <v>11294</v>
      </c>
      <c r="BB353" s="59"/>
      <c r="BC353" s="106">
        <v>15</v>
      </c>
      <c r="BD353" s="106" t="s">
        <v>721</v>
      </c>
      <c r="BE353" s="106" t="str">
        <f t="shared" si="136"/>
        <v>c</v>
      </c>
      <c r="BF353" s="106" t="str">
        <f t="shared" si="134"/>
        <v>15_c</v>
      </c>
      <c r="BG353" s="64">
        <f t="shared" si="115"/>
        <v>11294</v>
      </c>
      <c r="BH353" s="132">
        <f t="shared" si="135"/>
        <v>11294</v>
      </c>
      <c r="BI353" s="42">
        <f t="shared" si="137"/>
        <v>72.397435897435898</v>
      </c>
      <c r="BJ353" s="8"/>
      <c r="BK353" s="8"/>
      <c r="BL353" s="8"/>
      <c r="BM353" s="8"/>
      <c r="BN353" s="8"/>
      <c r="BO353" s="8"/>
      <c r="BP353" s="9"/>
    </row>
    <row r="354" spans="1:68" x14ac:dyDescent="0.25">
      <c r="AW354" s="106">
        <v>15</v>
      </c>
      <c r="AX354" s="106" t="s">
        <v>722</v>
      </c>
      <c r="AY354" s="172" t="str">
        <f t="shared" si="132"/>
        <v>d</v>
      </c>
      <c r="AZ354" s="106" t="str">
        <f t="shared" si="133"/>
        <v>15_d</v>
      </c>
      <c r="BA354" s="107">
        <v>11903</v>
      </c>
      <c r="BC354" s="106">
        <v>15</v>
      </c>
      <c r="BD354" s="106" t="s">
        <v>722</v>
      </c>
      <c r="BE354" s="106" t="str">
        <f t="shared" si="136"/>
        <v>d</v>
      </c>
      <c r="BF354" s="106" t="str">
        <f t="shared" si="134"/>
        <v>15_d</v>
      </c>
      <c r="BG354" s="64">
        <f t="shared" si="115"/>
        <v>11903</v>
      </c>
      <c r="BH354" s="132">
        <f t="shared" si="135"/>
        <v>11903</v>
      </c>
      <c r="BI354" s="42">
        <f t="shared" si="137"/>
        <v>76.301282051282058</v>
      </c>
    </row>
    <row r="355" spans="1:68" ht="12" hidden="1" thickBot="1" x14ac:dyDescent="0.3">
      <c r="AW355" s="108">
        <v>15</v>
      </c>
      <c r="AX355" s="108" t="s">
        <v>723</v>
      </c>
      <c r="AY355" s="108" t="str">
        <f t="shared" si="132"/>
        <v>e</v>
      </c>
      <c r="AZ355" s="108" t="str">
        <f t="shared" si="133"/>
        <v>15_e</v>
      </c>
      <c r="BA355" s="109">
        <v>12543</v>
      </c>
      <c r="BC355" s="108">
        <v>15</v>
      </c>
      <c r="BD355" s="108" t="s">
        <v>723</v>
      </c>
      <c r="BE355" s="108" t="str">
        <f t="shared" si="136"/>
        <v>e</v>
      </c>
      <c r="BF355" s="108" t="str">
        <f t="shared" si="134"/>
        <v>15_e</v>
      </c>
      <c r="BG355" s="110">
        <f t="shared" si="115"/>
        <v>12543</v>
      </c>
      <c r="BH355" s="131">
        <f t="shared" si="135"/>
        <v>12543</v>
      </c>
      <c r="BI355" s="467">
        <f t="shared" si="137"/>
        <v>80.40384615384616</v>
      </c>
    </row>
    <row r="356" spans="1:68" hidden="1" x14ac:dyDescent="0.25">
      <c r="AW356" s="1"/>
      <c r="AX356" s="1"/>
      <c r="AY356" s="1"/>
      <c r="AZ356" s="1"/>
      <c r="BA356" s="1"/>
      <c r="BC356" s="1"/>
      <c r="BD356" s="5"/>
      <c r="BE356" s="5"/>
      <c r="BF356" s="5"/>
      <c r="BG356" s="5"/>
      <c r="BH356" s="5"/>
      <c r="BI356" s="5"/>
    </row>
    <row r="357" spans="1:68" hidden="1" x14ac:dyDescent="0.25">
      <c r="AW357" s="1"/>
      <c r="AX357" s="1"/>
      <c r="AY357" s="1"/>
      <c r="AZ357" s="1"/>
      <c r="BA357" s="1"/>
      <c r="BC357" s="1"/>
      <c r="BD357" s="5"/>
      <c r="BE357" s="5"/>
      <c r="BF357" s="5"/>
      <c r="BG357" s="5"/>
      <c r="BH357" s="5"/>
      <c r="BI357" s="5"/>
    </row>
    <row r="358" spans="1:68" hidden="1" x14ac:dyDescent="0.25">
      <c r="AW358" s="1"/>
      <c r="AX358" s="1"/>
      <c r="AY358" s="1"/>
      <c r="AZ358" s="1"/>
      <c r="BA358" s="1"/>
      <c r="BC358" s="1"/>
      <c r="BD358" s="5"/>
      <c r="BE358" s="5"/>
      <c r="BF358" s="5"/>
      <c r="BG358" s="5"/>
      <c r="BH358" s="5"/>
      <c r="BI358" s="5"/>
    </row>
    <row r="359" spans="1:68" hidden="1" x14ac:dyDescent="0.25">
      <c r="AW359" s="1"/>
      <c r="AX359" s="1"/>
      <c r="AY359" s="1"/>
      <c r="AZ359" s="1"/>
      <c r="BA359" s="1"/>
      <c r="BC359" s="1"/>
      <c r="BD359" s="5"/>
      <c r="BE359" s="5"/>
      <c r="BF359" s="5"/>
      <c r="BG359" s="5"/>
      <c r="BH359" s="5"/>
      <c r="BI359" s="5"/>
    </row>
    <row r="360" spans="1:68" hidden="1" x14ac:dyDescent="0.25">
      <c r="AW360" s="1"/>
      <c r="AX360" s="1"/>
      <c r="AY360" s="1"/>
      <c r="AZ360" s="1"/>
      <c r="BA360" s="1"/>
      <c r="BC360" s="1"/>
      <c r="BD360" s="5"/>
      <c r="BE360" s="5"/>
      <c r="BF360" s="5"/>
      <c r="BG360" s="5"/>
      <c r="BH360" s="5"/>
      <c r="BI360" s="5"/>
    </row>
    <row r="361" spans="1:68" hidden="1" x14ac:dyDescent="0.25">
      <c r="AW361" s="1"/>
      <c r="AX361" s="1"/>
      <c r="AY361" s="1"/>
      <c r="AZ361" s="1"/>
      <c r="BA361" s="1"/>
      <c r="BC361" s="1"/>
      <c r="BD361" s="5"/>
      <c r="BE361" s="5"/>
      <c r="BF361" s="5"/>
      <c r="BG361" s="5"/>
      <c r="BH361" s="5"/>
      <c r="BI361" s="5"/>
    </row>
    <row r="362" spans="1:68" hidden="1" x14ac:dyDescent="0.25">
      <c r="AW362" s="1"/>
      <c r="AX362" s="1"/>
      <c r="AY362" s="1"/>
      <c r="AZ362" s="1"/>
      <c r="BA362" s="1"/>
      <c r="BC362" s="1"/>
      <c r="BD362" s="5"/>
      <c r="BE362" s="5"/>
      <c r="BF362" s="5"/>
      <c r="BG362" s="5"/>
      <c r="BH362" s="5"/>
      <c r="BI362" s="5"/>
    </row>
    <row r="363" spans="1:68" hidden="1" x14ac:dyDescent="0.25">
      <c r="AW363" s="59"/>
      <c r="AX363" s="59"/>
      <c r="AY363" s="59"/>
      <c r="AZ363" s="59"/>
      <c r="BA363" s="59"/>
      <c r="BC363" s="59"/>
      <c r="BD363" s="8"/>
      <c r="BE363" s="8"/>
      <c r="BF363" s="8"/>
      <c r="BG363" s="8"/>
      <c r="BH363" s="8"/>
      <c r="BI363" s="8"/>
    </row>
  </sheetData>
  <sheetProtection algorithmName="SHA-512" hashValue="La6ujnqFxW9wU95NTZsdn4vh036glxAnRYpAseleKD3ZNPaiyeZis4UdSI4kYJyyWC/CA3xaXN5V9kmLC9srPw==" saltValue="nwbuJ16gQ1sChrCXmhZpcg==" spinCount="100000" sheet="1" objects="1" scenarios="1"/>
  <conditionalFormatting sqref="D7">
    <cfRule type="cellIs" dxfId="2" priority="1" operator="greaterThan">
      <formula>1</formula>
    </cfRule>
    <cfRule type="cellIs" dxfId="1" priority="2" operator="lessThan">
      <formula>1</formula>
    </cfRule>
    <cfRule type="cellIs" dxfId="0" priority="3" operator="equal">
      <formula>1</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A499-F531-4E7F-96C3-FDC4CDDBB9E9}">
  <sheetPr codeName="Blad12">
    <tabColor theme="7" tint="0.79998168889431442"/>
  </sheetPr>
  <dimension ref="A1:AB66"/>
  <sheetViews>
    <sheetView showGridLines="0" tabSelected="1" zoomScale="115" zoomScaleNormal="115" workbookViewId="0">
      <selection activeCell="C8" sqref="C8"/>
    </sheetView>
  </sheetViews>
  <sheetFormatPr defaultColWidth="0" defaultRowHeight="11.4" zeroHeight="1" x14ac:dyDescent="0.25"/>
  <cols>
    <col min="1" max="1" width="34.09765625" style="1" bestFit="1" customWidth="1"/>
    <col min="2" max="2" width="12.3984375" style="1" bestFit="1" customWidth="1"/>
    <col min="3" max="3" width="166.8984375" style="1" bestFit="1" customWidth="1"/>
    <col min="4" max="5" width="9" style="1" customWidth="1"/>
    <col min="6" max="28" width="0" style="1" hidden="1" customWidth="1"/>
    <col min="29" max="16384" width="9" style="1" hidden="1"/>
  </cols>
  <sheetData>
    <row r="1" spans="1:28" s="27" customFormat="1" x14ac:dyDescent="0.25">
      <c r="A1" s="38" t="s">
        <v>724</v>
      </c>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8" s="27" customFormat="1" x14ac:dyDescent="0.25">
      <c r="A2" s="2"/>
      <c r="B2" s="5"/>
      <c r="C2" s="5"/>
      <c r="D2" s="5"/>
      <c r="E2" s="5"/>
      <c r="F2" s="5"/>
      <c r="G2" s="5"/>
      <c r="H2" s="5"/>
      <c r="I2" s="5"/>
      <c r="J2" s="5"/>
      <c r="K2" s="5"/>
      <c r="L2" s="5"/>
      <c r="M2" s="5"/>
      <c r="N2" s="5"/>
      <c r="O2" s="5"/>
      <c r="P2" s="5"/>
      <c r="Q2" s="5"/>
      <c r="R2" s="5"/>
      <c r="S2" s="5"/>
      <c r="T2" s="5"/>
      <c r="U2" s="5"/>
      <c r="V2" s="5"/>
      <c r="W2" s="5"/>
      <c r="X2" s="5"/>
      <c r="Y2" s="5"/>
      <c r="Z2" s="5"/>
      <c r="AA2" s="5"/>
      <c r="AB2" s="5"/>
    </row>
    <row r="3" spans="1:28" s="27" customFormat="1" x14ac:dyDescent="0.25">
      <c r="A3" s="5"/>
      <c r="B3" s="5"/>
      <c r="C3" s="5"/>
      <c r="D3" s="5"/>
      <c r="E3" s="5"/>
      <c r="F3" s="5"/>
      <c r="G3" s="5"/>
      <c r="H3" s="5"/>
      <c r="I3" s="5"/>
      <c r="J3" s="5"/>
      <c r="K3" s="5"/>
      <c r="L3" s="5"/>
      <c r="M3" s="5"/>
      <c r="N3" s="5"/>
      <c r="O3" s="5"/>
      <c r="P3" s="5"/>
      <c r="Q3" s="5"/>
      <c r="R3" s="5"/>
      <c r="S3" s="5"/>
      <c r="T3" s="5"/>
      <c r="U3" s="5"/>
      <c r="V3" s="5"/>
      <c r="W3" s="5"/>
      <c r="X3" s="5"/>
      <c r="Y3" s="5"/>
      <c r="Z3" s="5"/>
      <c r="AA3" s="5"/>
      <c r="AB3" s="5"/>
    </row>
    <row r="4" spans="1:28" s="27" customFormat="1" x14ac:dyDescent="0.25">
      <c r="A4" s="40" t="s">
        <v>725</v>
      </c>
      <c r="B4" s="41"/>
      <c r="C4" s="41"/>
      <c r="D4" s="41"/>
      <c r="E4" s="41"/>
      <c r="F4" s="41"/>
      <c r="G4" s="41"/>
      <c r="H4" s="41"/>
      <c r="I4" s="41"/>
      <c r="J4" s="41"/>
      <c r="K4" s="41"/>
      <c r="L4" s="41"/>
      <c r="M4" s="41"/>
      <c r="N4" s="41"/>
      <c r="O4" s="41"/>
      <c r="P4" s="41"/>
      <c r="Q4" s="41"/>
      <c r="R4" s="41"/>
      <c r="S4" s="41"/>
      <c r="T4" s="41"/>
      <c r="U4" s="41"/>
      <c r="V4" s="41"/>
      <c r="W4" s="41"/>
      <c r="X4" s="41"/>
      <c r="Y4" s="41"/>
      <c r="Z4" s="41"/>
      <c r="AA4" s="41"/>
      <c r="AB4" s="41"/>
    </row>
    <row r="5" spans="1:28" x14ac:dyDescent="0.25"/>
    <row r="6" spans="1:28" x14ac:dyDescent="0.25">
      <c r="A6" s="114" t="s">
        <v>725</v>
      </c>
      <c r="B6" s="114" t="s">
        <v>726</v>
      </c>
      <c r="C6" s="121" t="s">
        <v>209</v>
      </c>
    </row>
    <row r="7" spans="1:28" x14ac:dyDescent="0.25">
      <c r="A7" s="64" t="s">
        <v>231</v>
      </c>
      <c r="B7" s="64" t="s">
        <v>318</v>
      </c>
      <c r="C7" s="542">
        <v>6.2799999999999995E-2</v>
      </c>
    </row>
    <row r="8" spans="1:28" x14ac:dyDescent="0.25">
      <c r="A8" s="64" t="s">
        <v>232</v>
      </c>
      <c r="B8" s="64" t="s">
        <v>380</v>
      </c>
      <c r="C8" s="542">
        <v>7.6399999999999996E-2</v>
      </c>
    </row>
    <row r="9" spans="1:28" x14ac:dyDescent="0.25">
      <c r="A9" s="64"/>
      <c r="B9" s="64"/>
      <c r="C9" s="627">
        <f>C7+0.5%</f>
        <v>6.7799999999999999E-2</v>
      </c>
    </row>
    <row r="10" spans="1:28" x14ac:dyDescent="0.25">
      <c r="A10" s="64"/>
      <c r="B10" s="64"/>
      <c r="C10" s="542">
        <f>C8+0.5%</f>
        <v>8.14E-2</v>
      </c>
    </row>
    <row r="11" spans="1:28" x14ac:dyDescent="0.25"/>
    <row r="12" spans="1:28" s="27" customFormat="1" x14ac:dyDescent="0.25">
      <c r="A12" s="40" t="s">
        <v>397</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row>
    <row r="13" spans="1:28" x14ac:dyDescent="0.25">
      <c r="A13" s="121"/>
      <c r="B13" s="4"/>
      <c r="C13" s="4"/>
      <c r="D13" s="4"/>
      <c r="E13" s="4"/>
      <c r="F13" s="4"/>
    </row>
    <row r="14" spans="1:28" x14ac:dyDescent="0.25">
      <c r="A14" s="121" t="s">
        <v>36</v>
      </c>
      <c r="B14" s="4"/>
      <c r="C14" s="4"/>
      <c r="D14" s="4"/>
      <c r="E14" s="4"/>
      <c r="F14" s="4"/>
    </row>
    <row r="15" spans="1:28" ht="12" thickBot="1" x14ac:dyDescent="0.3">
      <c r="A15" s="120" t="s">
        <v>36</v>
      </c>
      <c r="B15" s="120" t="s">
        <v>727</v>
      </c>
      <c r="C15" s="120" t="s">
        <v>728</v>
      </c>
      <c r="D15" s="4"/>
      <c r="E15" s="4"/>
      <c r="F15" s="4"/>
    </row>
    <row r="16" spans="1:28" x14ac:dyDescent="0.25">
      <c r="A16" s="616" t="s">
        <v>209</v>
      </c>
      <c r="B16" s="617"/>
      <c r="C16" s="64" t="s">
        <v>729</v>
      </c>
      <c r="D16" s="4"/>
      <c r="F16" s="4"/>
    </row>
    <row r="17" spans="1:6" x14ac:dyDescent="0.25">
      <c r="A17" s="176" t="s">
        <v>211</v>
      </c>
      <c r="B17" s="542">
        <v>2.7400000000000001E-2</v>
      </c>
      <c r="C17" s="4" t="s">
        <v>730</v>
      </c>
      <c r="D17" s="4"/>
      <c r="F17" s="4"/>
    </row>
    <row r="18" spans="1:6" x14ac:dyDescent="0.25">
      <c r="A18" s="176" t="s">
        <v>731</v>
      </c>
      <c r="B18" s="49"/>
      <c r="C18" s="4" t="s">
        <v>732</v>
      </c>
      <c r="D18" s="4"/>
      <c r="F18" s="4"/>
    </row>
    <row r="19" spans="1:6" x14ac:dyDescent="0.25">
      <c r="A19" s="176" t="s">
        <v>213</v>
      </c>
      <c r="B19" s="542">
        <v>6.5100000000000005E-2</v>
      </c>
      <c r="C19" s="4" t="s">
        <v>733</v>
      </c>
      <c r="D19" s="4"/>
      <c r="F19" s="4"/>
    </row>
    <row r="20" spans="1:6" x14ac:dyDescent="0.25">
      <c r="A20" s="176" t="s">
        <v>215</v>
      </c>
      <c r="B20" s="49"/>
      <c r="C20" s="4" t="s">
        <v>734</v>
      </c>
      <c r="D20" s="4"/>
      <c r="F20" s="4"/>
    </row>
    <row r="21" spans="1:6" ht="12" thickBot="1" x14ac:dyDescent="0.3">
      <c r="A21" s="110" t="s">
        <v>217</v>
      </c>
      <c r="B21" s="180"/>
      <c r="C21" s="110" t="s">
        <v>735</v>
      </c>
      <c r="D21" s="4"/>
      <c r="F21" s="4"/>
    </row>
    <row r="22" spans="1:6" ht="12" thickTop="1" x14ac:dyDescent="0.25">
      <c r="A22" s="4"/>
      <c r="B22" s="49"/>
      <c r="C22" s="4"/>
      <c r="D22" s="4"/>
      <c r="F22" s="4"/>
    </row>
    <row r="23" spans="1:6" x14ac:dyDescent="0.25">
      <c r="A23" s="4"/>
      <c r="B23" s="4"/>
      <c r="C23" s="4"/>
      <c r="D23" s="4"/>
      <c r="F23" s="4"/>
    </row>
    <row r="24" spans="1:6" x14ac:dyDescent="0.25">
      <c r="A24" s="121" t="s">
        <v>736</v>
      </c>
      <c r="B24" s="4"/>
      <c r="D24" s="4"/>
      <c r="F24" s="4"/>
    </row>
    <row r="25" spans="1:6" ht="12" thickBot="1" x14ac:dyDescent="0.3">
      <c r="A25" s="120" t="s">
        <v>737</v>
      </c>
      <c r="B25" s="120" t="s">
        <v>738</v>
      </c>
      <c r="C25" s="65" t="s">
        <v>728</v>
      </c>
      <c r="D25" s="4"/>
      <c r="F25" s="4"/>
    </row>
    <row r="26" spans="1:6" x14ac:dyDescent="0.25">
      <c r="A26" s="64" t="s">
        <v>739</v>
      </c>
      <c r="B26" s="175">
        <v>0.25800000000000001</v>
      </c>
      <c r="C26" s="64" t="s">
        <v>740</v>
      </c>
    </row>
    <row r="27" spans="1:6" x14ac:dyDescent="0.25">
      <c r="A27" s="64" t="s">
        <v>741</v>
      </c>
      <c r="B27" s="177">
        <v>16665</v>
      </c>
      <c r="C27" s="64" t="s">
        <v>740</v>
      </c>
    </row>
    <row r="28" spans="1:6" x14ac:dyDescent="0.25">
      <c r="A28" s="64" t="s">
        <v>742</v>
      </c>
      <c r="B28" s="178">
        <v>0.5</v>
      </c>
      <c r="C28" s="64" t="s">
        <v>743</v>
      </c>
    </row>
    <row r="29" spans="1:6" x14ac:dyDescent="0.25">
      <c r="A29" s="64" t="s">
        <v>739</v>
      </c>
      <c r="B29" s="179">
        <v>5.0000000000000001E-3</v>
      </c>
      <c r="C29" s="64" t="s">
        <v>740</v>
      </c>
    </row>
    <row r="30" spans="1:6" x14ac:dyDescent="0.25">
      <c r="A30" s="64" t="s">
        <v>744</v>
      </c>
      <c r="B30" s="177">
        <v>28405</v>
      </c>
      <c r="C30" s="64" t="s">
        <v>740</v>
      </c>
    </row>
    <row r="31" spans="1:6" ht="12" thickBot="1" x14ac:dyDescent="0.3">
      <c r="A31" s="110" t="s">
        <v>745</v>
      </c>
      <c r="B31" s="180">
        <v>0.5</v>
      </c>
      <c r="C31" s="180" t="s">
        <v>743</v>
      </c>
    </row>
    <row r="32" spans="1:6" ht="12" thickTop="1" x14ac:dyDescent="0.25">
      <c r="A32" s="64"/>
      <c r="B32" s="178"/>
      <c r="C32" s="64"/>
    </row>
    <row r="33" spans="1:3" x14ac:dyDescent="0.25"/>
    <row r="34" spans="1:3" x14ac:dyDescent="0.25">
      <c r="A34" s="121" t="s">
        <v>746</v>
      </c>
      <c r="B34" s="4"/>
    </row>
    <row r="35" spans="1:3" ht="12" thickBot="1" x14ac:dyDescent="0.3">
      <c r="A35" s="120" t="s">
        <v>737</v>
      </c>
      <c r="B35" s="120" t="s">
        <v>738</v>
      </c>
      <c r="C35" s="65" t="s">
        <v>728</v>
      </c>
    </row>
    <row r="36" spans="1:3" x14ac:dyDescent="0.25">
      <c r="A36" s="64" t="s">
        <v>739</v>
      </c>
      <c r="B36" s="175">
        <v>0.25800000000000001</v>
      </c>
      <c r="C36" s="64" t="s">
        <v>740</v>
      </c>
    </row>
    <row r="37" spans="1:3" x14ac:dyDescent="0.25">
      <c r="A37" s="64" t="s">
        <v>741</v>
      </c>
      <c r="B37" s="177">
        <v>16665</v>
      </c>
      <c r="C37" s="64" t="s">
        <v>740</v>
      </c>
    </row>
    <row r="38" spans="1:3" x14ac:dyDescent="0.25">
      <c r="A38" s="64" t="s">
        <v>742</v>
      </c>
      <c r="B38" s="178">
        <v>0.5</v>
      </c>
      <c r="C38" s="64" t="s">
        <v>747</v>
      </c>
    </row>
    <row r="39" spans="1:3" x14ac:dyDescent="0.25">
      <c r="A39" s="64" t="s">
        <v>739</v>
      </c>
      <c r="B39" s="179">
        <v>5.0000000000000001E-3</v>
      </c>
      <c r="C39" s="64" t="s">
        <v>740</v>
      </c>
    </row>
    <row r="40" spans="1:3" x14ac:dyDescent="0.25">
      <c r="A40" s="64" t="s">
        <v>744</v>
      </c>
      <c r="B40" s="177">
        <v>28405</v>
      </c>
      <c r="C40" s="64" t="s">
        <v>740</v>
      </c>
    </row>
    <row r="41" spans="1:3" ht="12" thickBot="1" x14ac:dyDescent="0.3">
      <c r="A41" s="110" t="s">
        <v>745</v>
      </c>
      <c r="B41" s="180">
        <v>0.5</v>
      </c>
      <c r="C41" s="110" t="s">
        <v>747</v>
      </c>
    </row>
    <row r="42" spans="1:3" ht="12" thickTop="1" x14ac:dyDescent="0.25"/>
    <row r="43" spans="1:3" x14ac:dyDescent="0.25"/>
    <row r="44" spans="1:3" x14ac:dyDescent="0.25">
      <c r="A44" s="121" t="s">
        <v>748</v>
      </c>
      <c r="B44" s="4"/>
    </row>
    <row r="45" spans="1:3" ht="12" thickBot="1" x14ac:dyDescent="0.3">
      <c r="A45" s="120" t="s">
        <v>737</v>
      </c>
      <c r="B45" s="120" t="s">
        <v>738</v>
      </c>
      <c r="C45" s="65" t="s">
        <v>728</v>
      </c>
    </row>
    <row r="46" spans="1:3" x14ac:dyDescent="0.25">
      <c r="A46" s="64" t="s">
        <v>739</v>
      </c>
      <c r="B46" s="175">
        <v>0.25800000000000001</v>
      </c>
      <c r="C46" s="64" t="s">
        <v>740</v>
      </c>
    </row>
    <row r="47" spans="1:3" x14ac:dyDescent="0.25">
      <c r="A47" s="64" t="s">
        <v>741</v>
      </c>
      <c r="B47" s="177">
        <v>16665</v>
      </c>
      <c r="C47" s="64" t="s">
        <v>740</v>
      </c>
    </row>
    <row r="48" spans="1:3" x14ac:dyDescent="0.25">
      <c r="A48" s="64" t="s">
        <v>742</v>
      </c>
      <c r="B48" s="178">
        <v>0.5</v>
      </c>
      <c r="C48" s="64" t="s">
        <v>749</v>
      </c>
    </row>
    <row r="49" spans="1:3" x14ac:dyDescent="0.25">
      <c r="A49" s="64" t="s">
        <v>739</v>
      </c>
      <c r="B49" s="179">
        <v>5.0000000000000001E-3</v>
      </c>
      <c r="C49" s="64" t="s">
        <v>740</v>
      </c>
    </row>
    <row r="50" spans="1:3" x14ac:dyDescent="0.25">
      <c r="A50" s="64" t="s">
        <v>744</v>
      </c>
      <c r="B50" s="177">
        <v>28405</v>
      </c>
      <c r="C50" s="64" t="s">
        <v>740</v>
      </c>
    </row>
    <row r="51" spans="1:3" ht="12" thickBot="1" x14ac:dyDescent="0.3">
      <c r="A51" s="110" t="s">
        <v>745</v>
      </c>
      <c r="B51" s="180">
        <v>0.5</v>
      </c>
      <c r="C51" s="110" t="s">
        <v>750</v>
      </c>
    </row>
    <row r="52" spans="1:3" ht="12" thickTop="1" x14ac:dyDescent="0.25"/>
    <row r="53" spans="1:3" x14ac:dyDescent="0.25"/>
    <row r="54" spans="1:3" x14ac:dyDescent="0.25">
      <c r="A54" s="121" t="s">
        <v>751</v>
      </c>
      <c r="B54" s="4"/>
    </row>
    <row r="55" spans="1:3" ht="12" thickBot="1" x14ac:dyDescent="0.3">
      <c r="A55" s="120" t="s">
        <v>737</v>
      </c>
      <c r="B55" s="120" t="s">
        <v>738</v>
      </c>
      <c r="C55" s="65" t="s">
        <v>728</v>
      </c>
    </row>
    <row r="56" spans="1:3" x14ac:dyDescent="0.25">
      <c r="A56" s="64" t="s">
        <v>739</v>
      </c>
      <c r="B56" s="175">
        <v>0.25800000000000001</v>
      </c>
      <c r="C56" s="64" t="s">
        <v>740</v>
      </c>
    </row>
    <row r="57" spans="1:3" x14ac:dyDescent="0.25">
      <c r="A57" s="64" t="s">
        <v>741</v>
      </c>
      <c r="B57" s="177">
        <v>16665</v>
      </c>
      <c r="C57" s="64" t="s">
        <v>740</v>
      </c>
    </row>
    <row r="58" spans="1:3" x14ac:dyDescent="0.25">
      <c r="A58" s="64" t="s">
        <v>742</v>
      </c>
      <c r="B58" s="178">
        <v>0.5</v>
      </c>
      <c r="C58" s="64" t="s">
        <v>752</v>
      </c>
    </row>
    <row r="59" spans="1:3" x14ac:dyDescent="0.25">
      <c r="A59" s="64" t="s">
        <v>739</v>
      </c>
      <c r="B59" s="179">
        <v>5.0000000000000001E-3</v>
      </c>
      <c r="C59" s="64" t="s">
        <v>740</v>
      </c>
    </row>
    <row r="60" spans="1:3" x14ac:dyDescent="0.25">
      <c r="A60" s="64" t="s">
        <v>744</v>
      </c>
      <c r="B60" s="177">
        <v>28405</v>
      </c>
      <c r="C60" s="64" t="s">
        <v>740</v>
      </c>
    </row>
    <row r="61" spans="1:3" ht="12" thickBot="1" x14ac:dyDescent="0.3">
      <c r="A61" s="543" t="s">
        <v>745</v>
      </c>
      <c r="B61" s="544">
        <v>1</v>
      </c>
      <c r="C61" s="110" t="s">
        <v>752</v>
      </c>
    </row>
    <row r="62" spans="1:3" ht="12" thickTop="1" x14ac:dyDescent="0.25">
      <c r="A62" s="5"/>
      <c r="B62" s="5"/>
    </row>
    <row r="63" spans="1:3" x14ac:dyDescent="0.25">
      <c r="A63" s="121" t="s">
        <v>753</v>
      </c>
      <c r="B63" s="4"/>
    </row>
    <row r="64" spans="1:3" ht="12" thickBot="1" x14ac:dyDescent="0.3">
      <c r="A64" s="120" t="s">
        <v>737</v>
      </c>
      <c r="B64" s="120" t="s">
        <v>754</v>
      </c>
      <c r="C64" s="65" t="s">
        <v>728</v>
      </c>
    </row>
    <row r="65" spans="1:3" x14ac:dyDescent="0.25">
      <c r="A65" s="4" t="s">
        <v>755</v>
      </c>
      <c r="B65" s="42">
        <f>14.06*50%+14.4*50%</f>
        <v>14.23</v>
      </c>
      <c r="C65" s="64" t="s">
        <v>756</v>
      </c>
    </row>
    <row r="66" spans="1:3" x14ac:dyDescent="0.25"/>
  </sheetData>
  <sheetProtection algorithmName="SHA-512" hashValue="xLpNe3ZBJ0L1p82s+qshyJuHGvnSOJbfCO5Bwa8f5wHwdymHERnHZ6HGy0alUPfL63Wcdawfp8Hgxv8s+CtmiQ==" saltValue="e599DdY6gyhfVQjFfN1QNw==" spinCount="100000" sheet="1" objects="1" scenarios="1"/>
  <hyperlinks>
    <hyperlink ref="C26" r:id="rId1" xr:uid="{AAB3E438-0FD7-490A-9490-34F5D251E9FB}"/>
    <hyperlink ref="C36" r:id="rId2" xr:uid="{DF79158D-1B8C-47E3-B406-38366C41F3E5}"/>
    <hyperlink ref="C19" r:id="rId3" xr:uid="{A2B403FC-686C-4D7B-B07E-5F6A6504232B}"/>
    <hyperlink ref="C47" r:id="rId4" xr:uid="{CEBAAB80-CB0E-4419-A71F-9205264C23F6}"/>
    <hyperlink ref="C46" r:id="rId5" xr:uid="{E7A94F1D-5CE4-4AE5-8920-0B2F76303486}"/>
    <hyperlink ref="C30" r:id="rId6" xr:uid="{8FA6C367-F8A4-4864-9942-3B585A89ECE0}"/>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C7CC-6304-465C-A95E-36E5D46A0F02}">
  <sheetPr codeName="Blad2">
    <tabColor theme="0" tint="-0.34998626667073579"/>
  </sheetPr>
  <dimension ref="A1:N52"/>
  <sheetViews>
    <sheetView showGridLines="0" zoomScaleNormal="100" workbookViewId="0">
      <selection activeCell="C19" sqref="C19"/>
    </sheetView>
  </sheetViews>
  <sheetFormatPr defaultColWidth="0" defaultRowHeight="11.4" zeroHeight="1" x14ac:dyDescent="0.25"/>
  <cols>
    <col min="1" max="1" width="1.59765625" style="27" customWidth="1"/>
    <col min="2" max="2" width="6" style="188" customWidth="1"/>
    <col min="3" max="3" width="103.5" style="412" customWidth="1"/>
    <col min="4" max="4" width="9" style="27" customWidth="1"/>
    <col min="5" max="16384" width="9" style="27" hidden="1"/>
  </cols>
  <sheetData>
    <row r="1" spans="1:14" ht="16.8" x14ac:dyDescent="0.4">
      <c r="A1" s="134" t="s">
        <v>65</v>
      </c>
      <c r="B1" s="182"/>
      <c r="C1" s="413"/>
      <c r="D1" s="135"/>
      <c r="E1" s="139"/>
      <c r="F1" s="139"/>
      <c r="G1" s="139"/>
      <c r="H1" s="139"/>
      <c r="I1" s="139"/>
      <c r="J1" s="139"/>
      <c r="K1" s="139"/>
      <c r="L1" s="139"/>
      <c r="M1" s="139"/>
      <c r="N1" s="139"/>
    </row>
    <row r="2" spans="1:14" x14ac:dyDescent="0.25">
      <c r="A2" s="1"/>
      <c r="B2" s="183"/>
      <c r="C2" s="44"/>
      <c r="D2" s="136"/>
    </row>
    <row r="3" spans="1:14" x14ac:dyDescent="0.25">
      <c r="A3" s="1"/>
      <c r="B3" s="143" t="s">
        <v>66</v>
      </c>
      <c r="C3" s="44"/>
      <c r="D3" s="136"/>
    </row>
    <row r="4" spans="1:14" ht="36.6" customHeight="1" x14ac:dyDescent="0.25">
      <c r="A4" s="1"/>
      <c r="B4" s="628" t="s">
        <v>67</v>
      </c>
      <c r="C4" s="628"/>
      <c r="D4" s="136"/>
    </row>
    <row r="5" spans="1:14" x14ac:dyDescent="0.25">
      <c r="A5" s="1"/>
      <c r="B5" s="184"/>
      <c r="C5" s="199"/>
      <c r="D5" s="136"/>
    </row>
    <row r="6" spans="1:14" x14ac:dyDescent="0.25">
      <c r="A6" s="1"/>
      <c r="B6" s="185" t="s">
        <v>68</v>
      </c>
      <c r="C6" s="44"/>
      <c r="D6" s="136"/>
    </row>
    <row r="7" spans="1:14" ht="45.6" x14ac:dyDescent="0.25">
      <c r="A7" s="1"/>
      <c r="B7" s="186" t="s">
        <v>69</v>
      </c>
      <c r="C7" s="45" t="s">
        <v>70</v>
      </c>
      <c r="D7" s="136"/>
    </row>
    <row r="8" spans="1:14" x14ac:dyDescent="0.25">
      <c r="A8" s="1"/>
      <c r="B8" s="186"/>
      <c r="C8" s="45"/>
      <c r="D8" s="136"/>
    </row>
    <row r="9" spans="1:14" x14ac:dyDescent="0.25">
      <c r="A9" s="1"/>
      <c r="B9" s="186"/>
      <c r="C9" s="45"/>
      <c r="D9" s="136"/>
    </row>
    <row r="10" spans="1:14" x14ac:dyDescent="0.25">
      <c r="A10" s="1"/>
      <c r="B10" s="186"/>
      <c r="C10" s="45"/>
      <c r="D10" s="136"/>
    </row>
    <row r="11" spans="1:14" x14ac:dyDescent="0.25">
      <c r="A11" s="1"/>
      <c r="B11" s="186"/>
      <c r="C11" s="45"/>
      <c r="D11" s="136"/>
    </row>
    <row r="12" spans="1:14" x14ac:dyDescent="0.25">
      <c r="A12" s="1"/>
      <c r="B12" s="186"/>
      <c r="C12" s="45"/>
      <c r="D12" s="136"/>
    </row>
    <row r="13" spans="1:14" x14ac:dyDescent="0.25">
      <c r="A13" s="1"/>
      <c r="B13" s="186"/>
      <c r="C13" s="45"/>
      <c r="D13" s="136"/>
    </row>
    <row r="14" spans="1:14" x14ac:dyDescent="0.25">
      <c r="A14" s="1"/>
      <c r="B14" s="186"/>
      <c r="C14" s="45"/>
      <c r="D14" s="136"/>
    </row>
    <row r="15" spans="1:14" x14ac:dyDescent="0.25">
      <c r="A15" s="1"/>
      <c r="B15" s="186"/>
      <c r="C15" s="45"/>
      <c r="D15" s="136"/>
    </row>
    <row r="16" spans="1:14" x14ac:dyDescent="0.25">
      <c r="A16" s="1"/>
      <c r="B16" s="186"/>
      <c r="C16" s="45"/>
      <c r="D16" s="136"/>
    </row>
    <row r="17" spans="1:4" x14ac:dyDescent="0.25">
      <c r="A17" s="1"/>
      <c r="B17" s="186"/>
      <c r="C17" s="45"/>
      <c r="D17" s="136"/>
    </row>
    <row r="18" spans="1:4" ht="35.1" customHeight="1" x14ac:dyDescent="0.25">
      <c r="A18" s="1"/>
      <c r="B18" s="186" t="s">
        <v>71</v>
      </c>
      <c r="C18" s="45" t="s">
        <v>72</v>
      </c>
      <c r="D18" s="136"/>
    </row>
    <row r="19" spans="1:4" ht="57" x14ac:dyDescent="0.25">
      <c r="A19" s="1" t="s">
        <v>60</v>
      </c>
      <c r="B19" s="186" t="s">
        <v>73</v>
      </c>
      <c r="C19" s="45" t="s">
        <v>74</v>
      </c>
      <c r="D19" s="136"/>
    </row>
    <row r="20" spans="1:4" x14ac:dyDescent="0.25">
      <c r="A20" s="1"/>
      <c r="B20" s="186" t="s">
        <v>75</v>
      </c>
      <c r="C20" s="45" t="s">
        <v>76</v>
      </c>
      <c r="D20" s="136"/>
    </row>
    <row r="21" spans="1:4" ht="57" x14ac:dyDescent="0.25">
      <c r="A21" s="1"/>
      <c r="B21" s="186" t="s">
        <v>77</v>
      </c>
      <c r="C21" s="45" t="s">
        <v>78</v>
      </c>
      <c r="D21" s="136"/>
    </row>
    <row r="22" spans="1:4" ht="34.200000000000003" x14ac:dyDescent="0.25">
      <c r="A22" s="1"/>
      <c r="B22" s="186" t="s">
        <v>79</v>
      </c>
      <c r="C22" s="45" t="s">
        <v>80</v>
      </c>
      <c r="D22" s="136"/>
    </row>
    <row r="23" spans="1:4" ht="68.400000000000006" x14ac:dyDescent="0.25">
      <c r="A23" s="1"/>
      <c r="B23" s="186" t="s">
        <v>81</v>
      </c>
      <c r="C23" s="414" t="s">
        <v>82</v>
      </c>
      <c r="D23" s="136"/>
    </row>
    <row r="24" spans="1:4" ht="22.8" x14ac:dyDescent="0.25">
      <c r="A24" s="1"/>
      <c r="B24" s="186" t="s">
        <v>83</v>
      </c>
      <c r="C24" s="45" t="s">
        <v>84</v>
      </c>
      <c r="D24" s="136"/>
    </row>
    <row r="25" spans="1:4" ht="22.8" x14ac:dyDescent="0.25">
      <c r="A25" s="1"/>
      <c r="B25" s="186" t="s">
        <v>85</v>
      </c>
      <c r="C25" s="199" t="s">
        <v>86</v>
      </c>
      <c r="D25" s="136"/>
    </row>
    <row r="26" spans="1:4" ht="79.8" x14ac:dyDescent="0.25">
      <c r="A26" s="1"/>
      <c r="B26" s="186" t="s">
        <v>87</v>
      </c>
      <c r="C26" s="45" t="s">
        <v>88</v>
      </c>
      <c r="D26" s="136"/>
    </row>
    <row r="27" spans="1:4" ht="34.200000000000003" x14ac:dyDescent="0.25">
      <c r="A27" s="1"/>
      <c r="B27" s="186" t="s">
        <v>89</v>
      </c>
      <c r="C27" s="45" t="s">
        <v>90</v>
      </c>
      <c r="D27" s="136"/>
    </row>
    <row r="28" spans="1:4" ht="22.8" x14ac:dyDescent="0.25">
      <c r="A28" s="1"/>
      <c r="B28" s="186" t="s">
        <v>91</v>
      </c>
      <c r="C28" s="45" t="s">
        <v>92</v>
      </c>
      <c r="D28" s="136"/>
    </row>
    <row r="29" spans="1:4" x14ac:dyDescent="0.25">
      <c r="A29" s="1"/>
      <c r="B29" s="186" t="s">
        <v>93</v>
      </c>
      <c r="C29" s="45" t="s">
        <v>94</v>
      </c>
      <c r="D29" s="136"/>
    </row>
    <row r="30" spans="1:4" x14ac:dyDescent="0.25">
      <c r="A30" s="1"/>
      <c r="B30" s="186" t="s">
        <v>95</v>
      </c>
      <c r="C30" s="45" t="s">
        <v>96</v>
      </c>
      <c r="D30" s="136"/>
    </row>
    <row r="31" spans="1:4" ht="34.200000000000003" x14ac:dyDescent="0.25">
      <c r="A31" s="1"/>
      <c r="B31" s="186" t="s">
        <v>97</v>
      </c>
      <c r="C31" s="45" t="s">
        <v>98</v>
      </c>
      <c r="D31" s="136"/>
    </row>
    <row r="32" spans="1:4" x14ac:dyDescent="0.25">
      <c r="A32" s="5"/>
      <c r="B32" s="464"/>
      <c r="C32" s="414"/>
      <c r="D32" s="136"/>
    </row>
    <row r="33" spans="1:4" x14ac:dyDescent="0.25">
      <c r="A33" s="5"/>
      <c r="B33" s="464"/>
      <c r="C33" s="414"/>
      <c r="D33" s="136"/>
    </row>
    <row r="34" spans="1:4" x14ac:dyDescent="0.25">
      <c r="A34" s="5"/>
      <c r="B34" s="464"/>
      <c r="C34" s="414"/>
      <c r="D34" s="136"/>
    </row>
    <row r="35" spans="1:4" x14ac:dyDescent="0.25">
      <c r="A35" s="5"/>
      <c r="B35" s="464"/>
      <c r="C35" s="414"/>
      <c r="D35" s="136"/>
    </row>
    <row r="36" spans="1:4" x14ac:dyDescent="0.25">
      <c r="A36" s="5"/>
      <c r="B36" s="464"/>
      <c r="C36" s="414"/>
      <c r="D36" s="136"/>
    </row>
    <row r="37" spans="1:4" x14ac:dyDescent="0.25">
      <c r="A37" s="5"/>
      <c r="B37" s="464"/>
      <c r="C37" s="169"/>
      <c r="D37" s="136"/>
    </row>
    <row r="38" spans="1:4" x14ac:dyDescent="0.25">
      <c r="A38" s="5"/>
      <c r="B38" s="464"/>
      <c r="C38" s="169"/>
      <c r="D38" s="136"/>
    </row>
    <row r="39" spans="1:4" x14ac:dyDescent="0.25">
      <c r="A39" s="5"/>
      <c r="B39" s="464"/>
      <c r="C39" s="169"/>
      <c r="D39" s="136"/>
    </row>
    <row r="40" spans="1:4" x14ac:dyDescent="0.25">
      <c r="A40" s="5"/>
      <c r="B40" s="464"/>
      <c r="C40" s="169"/>
      <c r="D40" s="136"/>
    </row>
    <row r="41" spans="1:4" x14ac:dyDescent="0.25">
      <c r="A41" s="5"/>
      <c r="B41" s="464"/>
      <c r="C41" s="169"/>
      <c r="D41" s="136"/>
    </row>
    <row r="42" spans="1:4" x14ac:dyDescent="0.25">
      <c r="A42" s="5"/>
      <c r="B42" s="464"/>
      <c r="C42" s="169"/>
      <c r="D42" s="136"/>
    </row>
    <row r="43" spans="1:4" x14ac:dyDescent="0.25">
      <c r="A43" s="5"/>
      <c r="B43" s="464"/>
      <c r="C43" s="169"/>
      <c r="D43" s="136"/>
    </row>
    <row r="44" spans="1:4" x14ac:dyDescent="0.25">
      <c r="A44" s="5"/>
      <c r="B44" s="464"/>
      <c r="C44" s="169"/>
      <c r="D44" s="136"/>
    </row>
    <row r="45" spans="1:4" x14ac:dyDescent="0.25">
      <c r="A45" s="5"/>
      <c r="B45" s="464"/>
      <c r="C45" s="169"/>
      <c r="D45" s="136"/>
    </row>
    <row r="46" spans="1:4" x14ac:dyDescent="0.25">
      <c r="A46" s="5"/>
      <c r="B46" s="464"/>
      <c r="C46" s="169"/>
      <c r="D46" s="136"/>
    </row>
    <row r="47" spans="1:4" x14ac:dyDescent="0.25">
      <c r="A47" s="5"/>
      <c r="B47" s="464"/>
      <c r="C47" s="169"/>
      <c r="D47" s="136"/>
    </row>
    <row r="48" spans="1:4" x14ac:dyDescent="0.25">
      <c r="A48" s="5"/>
      <c r="B48" s="464"/>
      <c r="C48" s="169"/>
      <c r="D48" s="136"/>
    </row>
    <row r="49" spans="1:4" x14ac:dyDescent="0.25">
      <c r="A49" s="5"/>
      <c r="B49" s="464"/>
      <c r="C49" s="169"/>
      <c r="D49" s="136"/>
    </row>
    <row r="50" spans="1:4" x14ac:dyDescent="0.25">
      <c r="A50" s="5"/>
      <c r="B50" s="464"/>
      <c r="C50" s="169"/>
      <c r="D50" s="136"/>
    </row>
    <row r="51" spans="1:4" x14ac:dyDescent="0.25">
      <c r="A51" s="5"/>
      <c r="B51" s="464"/>
      <c r="C51" s="169"/>
      <c r="D51" s="136"/>
    </row>
    <row r="52" spans="1:4" x14ac:dyDescent="0.25">
      <c r="A52" s="138"/>
      <c r="B52" s="187"/>
      <c r="C52" s="415"/>
      <c r="D52" s="9"/>
    </row>
  </sheetData>
  <sheetProtection algorithmName="SHA-512" hashValue="HfNy/pfLOpNW+vnRDzWf4r+LkiVHsFE3hLFlcVRZo3jBysCl/YfSUPmHcYlwjZncgn/LQUT24X2avHR1X7K1Xg==" saltValue="77gRDplyIhDMqyZp0rNhpA==" spinCount="100000" sheet="1" objects="1" scenarios="1"/>
  <mergeCells count="1">
    <mergeCell ref="B4:C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2CD2-B147-4A36-A493-DC647D9076FC}">
  <sheetPr>
    <tabColor theme="0" tint="-0.34998626667073579"/>
  </sheetPr>
  <dimension ref="A1:C62"/>
  <sheetViews>
    <sheetView showGridLines="0" zoomScale="110" zoomScaleNormal="110" workbookViewId="0">
      <selection activeCell="B12" sqref="B12"/>
    </sheetView>
  </sheetViews>
  <sheetFormatPr defaultColWidth="0" defaultRowHeight="11.4" zeroHeight="1" x14ac:dyDescent="0.25"/>
  <cols>
    <col min="1" max="1" width="3.3984375" style="1" customWidth="1"/>
    <col min="2" max="2" width="142.59765625" style="1" customWidth="1"/>
    <col min="3" max="3" width="9" style="1" customWidth="1"/>
    <col min="4" max="16384" width="9" style="1" hidden="1"/>
  </cols>
  <sheetData>
    <row r="1" spans="1:3" x14ac:dyDescent="0.25">
      <c r="A1" s="450" t="s">
        <v>0</v>
      </c>
      <c r="B1" s="451"/>
      <c r="C1" s="452"/>
    </row>
    <row r="2" spans="1:3" x14ac:dyDescent="0.25">
      <c r="A2" s="149"/>
      <c r="C2" s="150"/>
    </row>
    <row r="3" spans="1:3" x14ac:dyDescent="0.25">
      <c r="A3" s="149"/>
      <c r="B3" s="151" t="s">
        <v>99</v>
      </c>
      <c r="C3" s="150"/>
    </row>
    <row r="4" spans="1:3" ht="22.8" x14ac:dyDescent="0.25">
      <c r="A4" s="149"/>
      <c r="B4" s="455" t="s">
        <v>100</v>
      </c>
      <c r="C4" s="150"/>
    </row>
    <row r="5" spans="1:3" x14ac:dyDescent="0.25"/>
    <row r="6" spans="1:3" x14ac:dyDescent="0.25">
      <c r="B6" s="151" t="s">
        <v>101</v>
      </c>
    </row>
    <row r="7" spans="1:3" ht="117.6" customHeight="1" x14ac:dyDescent="0.25">
      <c r="B7" s="45" t="s">
        <v>102</v>
      </c>
    </row>
    <row r="8" spans="1:3" x14ac:dyDescent="0.25"/>
    <row r="9" spans="1:3" x14ac:dyDescent="0.25">
      <c r="B9" s="151" t="s">
        <v>103</v>
      </c>
    </row>
    <row r="10" spans="1:3" ht="50.4" customHeight="1" x14ac:dyDescent="0.25">
      <c r="B10" s="137" t="s">
        <v>104</v>
      </c>
    </row>
    <row r="11" spans="1:3" x14ac:dyDescent="0.25"/>
    <row r="12" spans="1:3" ht="79.8" x14ac:dyDescent="0.25">
      <c r="B12" s="453" t="s">
        <v>105</v>
      </c>
    </row>
    <row r="13" spans="1:3" x14ac:dyDescent="0.25"/>
    <row r="14" spans="1:3" x14ac:dyDescent="0.25">
      <c r="B14" s="454" t="s">
        <v>106</v>
      </c>
    </row>
    <row r="15" spans="1:3" x14ac:dyDescent="0.25">
      <c r="B15" s="1" t="s">
        <v>107</v>
      </c>
    </row>
    <row r="16" spans="1:3"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heetProtection algorithmName="SHA-512" hashValue="01kWvSdRK89adjY1askHOgy8SFXWCXeTQZTUJ6E2gvM+Fxm09p7mbiV/4uKt8sfiLkr/onf5FnJaJr1RDNkrZw==" saltValue="BMNWWreEtF3I13yflf0KHQ=="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EAFE1-0BC0-487A-8C50-F80A223CC813}">
  <sheetPr codeName="Blad3">
    <tabColor theme="7"/>
  </sheetPr>
  <dimension ref="A1:AB270"/>
  <sheetViews>
    <sheetView showGridLines="0" zoomScaleNormal="100" workbookViewId="0">
      <selection activeCell="C170" sqref="C170"/>
    </sheetView>
  </sheetViews>
  <sheetFormatPr defaultColWidth="0" defaultRowHeight="11.4" zeroHeight="1" x14ac:dyDescent="0.25"/>
  <cols>
    <col min="1" max="1" width="9" style="1" customWidth="1"/>
    <col min="2" max="2" width="46.09765625" style="1" customWidth="1"/>
    <col min="3" max="10" width="9" style="1" customWidth="1"/>
    <col min="11" max="11" width="11.8984375" style="1" customWidth="1"/>
    <col min="12" max="27" width="9" style="1" customWidth="1"/>
    <col min="28" max="28" width="0" style="1" hidden="1" customWidth="1"/>
    <col min="29" max="16384" width="9" style="1" hidden="1"/>
  </cols>
  <sheetData>
    <row r="1" spans="1:25" s="207" customFormat="1" ht="16.8" x14ac:dyDescent="0.4">
      <c r="A1" s="134" t="s">
        <v>108</v>
      </c>
      <c r="B1" s="206"/>
    </row>
    <row r="2" spans="1:25" s="5" customFormat="1" x14ac:dyDescent="0.25">
      <c r="A2" s="208"/>
    </row>
    <row r="3" spans="1:25" s="5" customFormat="1" x14ac:dyDescent="0.25">
      <c r="A3" s="208"/>
      <c r="B3" s="171" t="s">
        <v>109</v>
      </c>
      <c r="C3" s="140"/>
      <c r="M3" s="4"/>
    </row>
    <row r="4" spans="1:25" s="5" customFormat="1" x14ac:dyDescent="0.25">
      <c r="A4" s="208"/>
      <c r="B4" s="11" t="s">
        <v>110</v>
      </c>
      <c r="C4" s="3"/>
    </row>
    <row r="5" spans="1:25" s="5" customFormat="1" x14ac:dyDescent="0.25">
      <c r="A5" s="208"/>
      <c r="B5" s="11" t="s">
        <v>111</v>
      </c>
      <c r="C5" s="115"/>
    </row>
    <row r="6" spans="1:25" s="5" customFormat="1" x14ac:dyDescent="0.25">
      <c r="A6" s="208"/>
      <c r="B6" s="11" t="s">
        <v>112</v>
      </c>
      <c r="C6" s="416"/>
    </row>
    <row r="7" spans="1:25" s="5" customFormat="1" x14ac:dyDescent="0.25">
      <c r="A7" s="208"/>
      <c r="B7" s="11" t="s">
        <v>113</v>
      </c>
      <c r="C7" s="116"/>
    </row>
    <row r="8" spans="1:25" s="5" customFormat="1" x14ac:dyDescent="0.25">
      <c r="A8" s="208"/>
      <c r="B8" s="11" t="s">
        <v>114</v>
      </c>
      <c r="C8" s="211">
        <v>1</v>
      </c>
    </row>
    <row r="9" spans="1:25" s="5" customFormat="1" x14ac:dyDescent="0.25">
      <c r="A9" s="208"/>
      <c r="B9" s="7" t="s">
        <v>115</v>
      </c>
      <c r="C9" s="211">
        <v>0.9</v>
      </c>
    </row>
    <row r="10" spans="1:25" s="5" customFormat="1" x14ac:dyDescent="0.25">
      <c r="A10" s="208"/>
    </row>
    <row r="11" spans="1:25" s="213" customFormat="1" ht="16.8" x14ac:dyDescent="0.4">
      <c r="A11" s="212" t="s">
        <v>116</v>
      </c>
      <c r="C11" s="212"/>
    </row>
    <row r="12" spans="1:25" s="5" customFormat="1" x14ac:dyDescent="0.25">
      <c r="A12" s="214"/>
      <c r="C12" s="214"/>
    </row>
    <row r="13" spans="1:25" s="5" customFormat="1" x14ac:dyDescent="0.25">
      <c r="A13" s="214"/>
      <c r="B13" s="215" t="s">
        <v>117</v>
      </c>
      <c r="C13" s="216"/>
      <c r="D13" s="217"/>
      <c r="E13" s="217"/>
      <c r="F13" s="217"/>
      <c r="G13" s="217"/>
      <c r="H13" s="217"/>
      <c r="I13" s="217"/>
      <c r="J13" s="217"/>
      <c r="K13" s="217"/>
      <c r="L13" s="217"/>
      <c r="M13" s="217"/>
      <c r="N13" s="217"/>
      <c r="O13" s="217"/>
      <c r="P13" s="217"/>
      <c r="Q13" s="217"/>
      <c r="R13" s="217"/>
      <c r="S13" s="217"/>
      <c r="T13" s="217"/>
      <c r="U13" s="217"/>
      <c r="V13" s="217"/>
      <c r="W13" s="217"/>
      <c r="X13" s="217"/>
      <c r="Y13" s="218"/>
    </row>
    <row r="14" spans="1:25" s="5" customFormat="1" x14ac:dyDescent="0.25">
      <c r="A14" s="214"/>
      <c r="B14" s="219" t="s">
        <v>118</v>
      </c>
      <c r="C14" s="220"/>
      <c r="D14" s="221"/>
      <c r="E14" s="221"/>
      <c r="F14" s="221"/>
      <c r="G14" s="221"/>
      <c r="H14" s="221"/>
      <c r="I14" s="221"/>
      <c r="J14" s="221"/>
      <c r="K14" s="221"/>
      <c r="L14" s="221"/>
      <c r="M14" s="221"/>
      <c r="N14" s="221"/>
      <c r="O14" s="221"/>
      <c r="P14" s="221"/>
      <c r="Q14" s="221"/>
      <c r="R14" s="221"/>
      <c r="S14" s="221"/>
      <c r="T14" s="221"/>
      <c r="U14" s="221"/>
      <c r="V14" s="221"/>
      <c r="W14" s="221"/>
      <c r="X14" s="221"/>
      <c r="Y14" s="223"/>
    </row>
    <row r="15" spans="1:25" s="5" customFormat="1" x14ac:dyDescent="0.25">
      <c r="A15" s="214"/>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437"/>
    </row>
    <row r="16" spans="1:25" s="5" customFormat="1" x14ac:dyDescent="0.25">
      <c r="A16" s="214"/>
      <c r="B16" s="226" t="s">
        <v>119</v>
      </c>
      <c r="C16" s="227" t="s">
        <v>120</v>
      </c>
      <c r="D16" s="24"/>
      <c r="E16" s="24"/>
      <c r="Y16" s="6"/>
    </row>
    <row r="17" spans="1:25" s="5" customFormat="1" x14ac:dyDescent="0.25">
      <c r="A17" s="214"/>
      <c r="B17" s="11"/>
      <c r="Y17" s="6"/>
    </row>
    <row r="18" spans="1:25" s="5" customFormat="1" x14ac:dyDescent="0.25">
      <c r="A18" s="214"/>
      <c r="B18" s="228" t="s">
        <v>121</v>
      </c>
      <c r="C18" s="229"/>
      <c r="D18" s="230" t="str">
        <f>D59</f>
        <v>hbh</v>
      </c>
      <c r="E18" s="230" t="str">
        <f t="shared" ref="E18:H18" si="0">E59</f>
        <v>hbh</v>
      </c>
      <c r="F18" s="230" t="str">
        <f t="shared" si="0"/>
        <v>hbh</v>
      </c>
      <c r="G18" s="230" t="str">
        <f t="shared" si="0"/>
        <v>hbh</v>
      </c>
      <c r="H18" s="230" t="str">
        <f t="shared" si="0"/>
        <v>hbh</v>
      </c>
      <c r="I18" s="230" t="str">
        <f t="shared" ref="I18:J18" si="1">I59</f>
        <v>hbh</v>
      </c>
      <c r="J18" s="231" t="str">
        <f t="shared" si="1"/>
        <v>hbh</v>
      </c>
      <c r="K18" s="231" t="s">
        <v>122</v>
      </c>
      <c r="L18" s="232" t="s">
        <v>123</v>
      </c>
      <c r="N18" s="289"/>
      <c r="Y18" s="6"/>
    </row>
    <row r="19" spans="1:25" s="5" customFormat="1" x14ac:dyDescent="0.25">
      <c r="A19" s="214"/>
      <c r="B19" s="228" t="s">
        <v>124</v>
      </c>
      <c r="C19" s="229"/>
      <c r="D19" s="230">
        <f t="shared" ref="D19:H19" si="2">D60</f>
        <v>0</v>
      </c>
      <c r="E19" s="230">
        <f t="shared" si="2"/>
        <v>1</v>
      </c>
      <c r="F19" s="230">
        <f t="shared" si="2"/>
        <v>2</v>
      </c>
      <c r="G19" s="230">
        <f t="shared" si="2"/>
        <v>3</v>
      </c>
      <c r="H19" s="230">
        <f t="shared" si="2"/>
        <v>4</v>
      </c>
      <c r="I19" s="230">
        <f t="shared" ref="I19:J19" si="3">I60</f>
        <v>5</v>
      </c>
      <c r="J19" s="231" t="str">
        <f t="shared" si="3"/>
        <v>5+</v>
      </c>
      <c r="K19" s="231" t="str">
        <f t="shared" ref="K19" si="4">K60</f>
        <v>n.v.t.</v>
      </c>
      <c r="L19" s="232"/>
      <c r="M19" s="232"/>
      <c r="N19" s="232"/>
      <c r="O19" s="232"/>
      <c r="P19" s="232"/>
      <c r="Q19" s="232"/>
      <c r="R19" s="232"/>
      <c r="S19" s="232"/>
      <c r="T19" s="232"/>
      <c r="U19" s="232"/>
      <c r="V19" s="232"/>
      <c r="W19" s="232"/>
      <c r="X19" s="232"/>
      <c r="Y19" s="6"/>
    </row>
    <row r="20" spans="1:25" s="5" customFormat="1" x14ac:dyDescent="0.25">
      <c r="A20" s="214"/>
      <c r="B20" s="233" t="s">
        <v>125</v>
      </c>
      <c r="C20" s="234"/>
      <c r="D20" s="235">
        <f t="shared" ref="D20:K20" si="5">D64</f>
        <v>14.280000000000001</v>
      </c>
      <c r="E20" s="235">
        <f t="shared" si="5"/>
        <v>14.885</v>
      </c>
      <c r="F20" s="235">
        <f t="shared" si="5"/>
        <v>15.484999999999999</v>
      </c>
      <c r="G20" s="235">
        <f t="shared" si="5"/>
        <v>16.094999999999999</v>
      </c>
      <c r="H20" s="235">
        <f t="shared" si="5"/>
        <v>16.695</v>
      </c>
      <c r="I20" s="235">
        <f t="shared" si="5"/>
        <v>17.309999999999999</v>
      </c>
      <c r="J20" s="235" t="str">
        <f t="shared" si="5"/>
        <v>0</v>
      </c>
      <c r="K20" s="235">
        <f t="shared" si="5"/>
        <v>0</v>
      </c>
      <c r="L20" s="236"/>
      <c r="M20" s="236"/>
      <c r="N20" s="236"/>
      <c r="O20" s="236"/>
      <c r="P20" s="236"/>
      <c r="Q20" s="236"/>
      <c r="R20" s="236"/>
      <c r="S20" s="236"/>
      <c r="T20" s="236"/>
      <c r="U20" s="236"/>
      <c r="V20" s="236"/>
      <c r="W20" s="236"/>
      <c r="X20" s="236"/>
      <c r="Y20" s="6"/>
    </row>
    <row r="21" spans="1:25" s="5" customFormat="1" x14ac:dyDescent="0.25">
      <c r="A21" s="214"/>
      <c r="B21" s="233" t="s">
        <v>126</v>
      </c>
      <c r="C21" s="12">
        <f>C69</f>
        <v>8.3299999999999999E-2</v>
      </c>
      <c r="D21" s="235">
        <f t="shared" ref="D21:J21" si="6">IF(D$20*$C21&lt;$C$71,$C$71,D$20*$C21)</f>
        <v>1.4145473908413206</v>
      </c>
      <c r="E21" s="235">
        <f t="shared" si="6"/>
        <v>1.4145473908413206</v>
      </c>
      <c r="F21" s="235">
        <f t="shared" si="6"/>
        <v>1.4145473908413206</v>
      </c>
      <c r="G21" s="235">
        <f t="shared" si="6"/>
        <v>1.4145473908413206</v>
      </c>
      <c r="H21" s="235">
        <f t="shared" si="6"/>
        <v>1.4145473908413206</v>
      </c>
      <c r="I21" s="235">
        <f t="shared" si="6"/>
        <v>1.4419229999999998</v>
      </c>
      <c r="J21" s="602">
        <f t="shared" si="6"/>
        <v>1.4145473908413206</v>
      </c>
      <c r="K21" s="235"/>
      <c r="L21" s="236"/>
      <c r="M21" s="236"/>
      <c r="N21" s="236"/>
      <c r="O21" s="236"/>
      <c r="P21" s="236"/>
      <c r="Q21" s="236"/>
      <c r="R21" s="236"/>
      <c r="S21" s="236"/>
      <c r="T21" s="236"/>
      <c r="U21" s="236"/>
      <c r="V21" s="236"/>
      <c r="W21" s="236"/>
      <c r="X21" s="236"/>
      <c r="Y21" s="6"/>
    </row>
    <row r="22" spans="1:25" s="5" customFormat="1" x14ac:dyDescent="0.25">
      <c r="A22" s="214"/>
      <c r="B22" s="233" t="s">
        <v>127</v>
      </c>
      <c r="C22" s="22">
        <f>C73</f>
        <v>0.08</v>
      </c>
      <c r="D22" s="235">
        <f t="shared" ref="D22:J22" si="7">IF(D20*$C22&lt;$C$75,$C$75,D20*$C22)</f>
        <v>1.3395846645367411</v>
      </c>
      <c r="E22" s="235">
        <f t="shared" si="7"/>
        <v>1.3395846645367411</v>
      </c>
      <c r="F22" s="235">
        <f t="shared" si="7"/>
        <v>1.3395846645367411</v>
      </c>
      <c r="G22" s="235">
        <f t="shared" si="7"/>
        <v>1.3395846645367411</v>
      </c>
      <c r="H22" s="235">
        <f t="shared" si="7"/>
        <v>1.3395846645367411</v>
      </c>
      <c r="I22" s="235">
        <f t="shared" si="7"/>
        <v>1.3848</v>
      </c>
      <c r="J22" s="235">
        <f t="shared" si="7"/>
        <v>1.3395846645367411</v>
      </c>
      <c r="K22" s="235"/>
      <c r="L22" s="237"/>
      <c r="N22" s="237"/>
      <c r="O22" s="237"/>
      <c r="P22" s="237"/>
      <c r="Q22" s="237"/>
      <c r="R22" s="237"/>
      <c r="S22" s="237"/>
      <c r="T22" s="237"/>
      <c r="U22" s="237"/>
      <c r="V22" s="237"/>
      <c r="W22" s="237"/>
      <c r="X22" s="237"/>
      <c r="Y22" s="6"/>
    </row>
    <row r="23" spans="1:25" s="5" customFormat="1" x14ac:dyDescent="0.25">
      <c r="A23" s="214"/>
      <c r="B23" s="238" t="s">
        <v>128</v>
      </c>
      <c r="C23" s="22">
        <f>C77</f>
        <v>0</v>
      </c>
      <c r="D23" s="239">
        <f>D$20*$C23</f>
        <v>0</v>
      </c>
      <c r="E23" s="239">
        <f>E$20*$C23</f>
        <v>0</v>
      </c>
      <c r="F23" s="239">
        <f t="shared" ref="F23:J23" si="8">F$20*$C23</f>
        <v>0</v>
      </c>
      <c r="G23" s="239">
        <f>G$20*$C23</f>
        <v>0</v>
      </c>
      <c r="H23" s="239">
        <f>H$20*$C23</f>
        <v>0</v>
      </c>
      <c r="I23" s="239">
        <f t="shared" si="8"/>
        <v>0</v>
      </c>
      <c r="J23" s="239">
        <f t="shared" si="8"/>
        <v>0</v>
      </c>
      <c r="K23" s="239"/>
      <c r="L23" s="237"/>
      <c r="N23" s="237"/>
      <c r="O23" s="237"/>
      <c r="P23" s="237"/>
      <c r="Q23" s="237"/>
      <c r="R23" s="237"/>
      <c r="S23" s="237"/>
      <c r="T23" s="237"/>
      <c r="U23" s="237"/>
      <c r="V23" s="237"/>
      <c r="W23" s="237"/>
      <c r="X23" s="237"/>
      <c r="Y23" s="6"/>
    </row>
    <row r="24" spans="1:25" s="5" customFormat="1" x14ac:dyDescent="0.25">
      <c r="A24" s="214"/>
      <c r="B24" s="238" t="s">
        <v>129</v>
      </c>
      <c r="C24" s="234"/>
      <c r="D24" s="239">
        <f>$C$79/CAO_VVT!$D$9</f>
        <v>0</v>
      </c>
      <c r="E24" s="239">
        <f>$C$79/CAO_VVT!$D$9</f>
        <v>0</v>
      </c>
      <c r="F24" s="239">
        <f>$C$79/CAO_VVT!$D$9</f>
        <v>0</v>
      </c>
      <c r="G24" s="239">
        <f>$C$79/CAO_VVT!$D$9</f>
        <v>0</v>
      </c>
      <c r="H24" s="239">
        <f>$C$79/CAO_VVT!$D$9</f>
        <v>0</v>
      </c>
      <c r="I24" s="239">
        <f>$C$79/CAO_VVT!$D$9</f>
        <v>0</v>
      </c>
      <c r="J24" s="239">
        <f>$C$79/CAO_VVT!$D$9</f>
        <v>0</v>
      </c>
      <c r="K24" s="239"/>
      <c r="L24" s="237"/>
      <c r="N24" s="237"/>
      <c r="O24" s="237"/>
      <c r="P24" s="237"/>
      <c r="Q24" s="237"/>
      <c r="R24" s="237"/>
      <c r="S24" s="237"/>
      <c r="T24" s="237"/>
      <c r="U24" s="237"/>
      <c r="V24" s="237"/>
      <c r="W24" s="237"/>
      <c r="X24" s="237"/>
      <c r="Y24" s="6"/>
    </row>
    <row r="25" spans="1:25" s="5" customFormat="1" x14ac:dyDescent="0.25">
      <c r="A25" s="214"/>
      <c r="B25" s="626" t="s">
        <v>130</v>
      </c>
      <c r="C25" s="22">
        <f>C81</f>
        <v>0</v>
      </c>
      <c r="D25" s="239">
        <f t="shared" ref="D25:J25" si="9">D$20*$C81</f>
        <v>0</v>
      </c>
      <c r="E25" s="239">
        <f t="shared" si="9"/>
        <v>0</v>
      </c>
      <c r="F25" s="239">
        <f t="shared" si="9"/>
        <v>0</v>
      </c>
      <c r="G25" s="239">
        <f t="shared" si="9"/>
        <v>0</v>
      </c>
      <c r="H25" s="239">
        <f t="shared" si="9"/>
        <v>0</v>
      </c>
      <c r="I25" s="239">
        <f t="shared" si="9"/>
        <v>0</v>
      </c>
      <c r="J25" s="239">
        <f t="shared" si="9"/>
        <v>0</v>
      </c>
      <c r="K25" s="239"/>
      <c r="L25" s="237"/>
      <c r="N25" s="237"/>
      <c r="O25" s="237"/>
      <c r="P25" s="237"/>
      <c r="Q25" s="237"/>
      <c r="R25" s="237"/>
      <c r="S25" s="237"/>
      <c r="T25" s="237"/>
      <c r="U25" s="237"/>
      <c r="V25" s="237"/>
      <c r="W25" s="237"/>
      <c r="X25" s="237"/>
      <c r="Y25" s="6"/>
    </row>
    <row r="26" spans="1:25" s="5" customFormat="1" ht="12" thickBot="1" x14ac:dyDescent="0.3">
      <c r="A26" s="214"/>
      <c r="B26" s="626" t="s">
        <v>131</v>
      </c>
      <c r="C26" s="22">
        <f>C83</f>
        <v>0</v>
      </c>
      <c r="D26" s="239">
        <f t="shared" ref="D26:J26" si="10">D$20*$C83</f>
        <v>0</v>
      </c>
      <c r="E26" s="239">
        <f t="shared" si="10"/>
        <v>0</v>
      </c>
      <c r="F26" s="239">
        <f t="shared" si="10"/>
        <v>0</v>
      </c>
      <c r="G26" s="239">
        <f t="shared" si="10"/>
        <v>0</v>
      </c>
      <c r="H26" s="239">
        <f t="shared" si="10"/>
        <v>0</v>
      </c>
      <c r="I26" s="239">
        <f t="shared" si="10"/>
        <v>0</v>
      </c>
      <c r="J26" s="239">
        <f t="shared" si="10"/>
        <v>0</v>
      </c>
      <c r="K26" s="239"/>
      <c r="L26" s="237"/>
      <c r="N26" s="237"/>
      <c r="O26" s="237"/>
      <c r="P26" s="237"/>
      <c r="Q26" s="237"/>
      <c r="R26" s="237"/>
      <c r="S26" s="237"/>
      <c r="T26" s="237"/>
      <c r="U26" s="237"/>
      <c r="V26" s="237"/>
      <c r="W26" s="237"/>
      <c r="X26" s="237"/>
      <c r="Y26" s="6"/>
    </row>
    <row r="27" spans="1:25" s="5" customFormat="1" ht="12" thickTop="1" x14ac:dyDescent="0.25">
      <c r="A27" s="214"/>
      <c r="B27" s="241" t="s">
        <v>132</v>
      </c>
      <c r="C27" s="242"/>
      <c r="D27" s="243">
        <f>SUM(D20:D26)</f>
        <v>17.034132055378063</v>
      </c>
      <c r="E27" s="243">
        <f>SUM(E20:E26)</f>
        <v>17.63913205537806</v>
      </c>
      <c r="F27" s="243">
        <f t="shared" ref="F27:K27" si="11">SUM(F20:F26)</f>
        <v>18.239132055378061</v>
      </c>
      <c r="G27" s="243">
        <f t="shared" si="11"/>
        <v>18.84913205537806</v>
      </c>
      <c r="H27" s="243">
        <f t="shared" si="11"/>
        <v>19.449132055378062</v>
      </c>
      <c r="I27" s="243">
        <f t="shared" si="11"/>
        <v>20.136722999999996</v>
      </c>
      <c r="J27" s="243">
        <f t="shared" si="11"/>
        <v>2.7541320553780615</v>
      </c>
      <c r="K27" s="243">
        <f t="shared" si="11"/>
        <v>0</v>
      </c>
      <c r="L27" s="236"/>
      <c r="N27" s="236"/>
      <c r="O27" s="236"/>
      <c r="P27" s="236"/>
      <c r="Q27" s="236"/>
      <c r="R27" s="236"/>
      <c r="S27" s="236"/>
      <c r="T27" s="236"/>
      <c r="U27" s="236"/>
      <c r="V27" s="236"/>
      <c r="W27" s="236"/>
      <c r="X27" s="236"/>
      <c r="Y27" s="6"/>
    </row>
    <row r="28" spans="1:25" s="5" customFormat="1" ht="12" thickBot="1" x14ac:dyDescent="0.3">
      <c r="A28" s="214"/>
      <c r="B28" s="244" t="s">
        <v>133</v>
      </c>
      <c r="C28" s="245"/>
      <c r="D28" s="246">
        <f t="shared" ref="D28:J28" si="12">SUM(D20:D23)*D120</f>
        <v>1.1157356496272632</v>
      </c>
      <c r="E28" s="246">
        <f t="shared" si="12"/>
        <v>1.1553631496272629</v>
      </c>
      <c r="F28" s="246">
        <f t="shared" si="12"/>
        <v>1.1946631496272631</v>
      </c>
      <c r="G28" s="246">
        <f t="shared" si="12"/>
        <v>1.234618149627263</v>
      </c>
      <c r="H28" s="246">
        <f t="shared" si="12"/>
        <v>1.2739181496272631</v>
      </c>
      <c r="I28" s="246">
        <f t="shared" si="12"/>
        <v>1.3189553564999998</v>
      </c>
      <c r="J28" s="246">
        <f t="shared" si="12"/>
        <v>0.18039564962726304</v>
      </c>
      <c r="K28" s="246"/>
      <c r="L28" s="237"/>
      <c r="N28" s="237"/>
      <c r="O28" s="237"/>
      <c r="P28" s="237"/>
      <c r="Q28" s="237"/>
      <c r="R28" s="237"/>
      <c r="S28" s="237"/>
      <c r="T28" s="237"/>
      <c r="U28" s="237"/>
      <c r="V28" s="237"/>
      <c r="W28" s="237"/>
      <c r="X28" s="237"/>
      <c r="Y28" s="6"/>
    </row>
    <row r="29" spans="1:25" s="5" customFormat="1" ht="12.6" thickTop="1" thickBot="1" x14ac:dyDescent="0.3">
      <c r="A29" s="214"/>
      <c r="B29" s="247" t="s">
        <v>134</v>
      </c>
      <c r="C29" s="248"/>
      <c r="D29" s="249">
        <f>SUM(D27:D28)</f>
        <v>18.149867705005327</v>
      </c>
      <c r="E29" s="249">
        <f t="shared" ref="E29:H29" si="13">SUM(E27:E28)</f>
        <v>18.794495205005322</v>
      </c>
      <c r="F29" s="249">
        <f t="shared" si="13"/>
        <v>19.433795205005325</v>
      </c>
      <c r="G29" s="249">
        <f>SUM(G27:G28)</f>
        <v>20.083750205005323</v>
      </c>
      <c r="H29" s="249">
        <f t="shared" si="13"/>
        <v>20.723050205005325</v>
      </c>
      <c r="I29" s="249">
        <f>SUM(I27:I28)</f>
        <v>21.455678356499995</v>
      </c>
      <c r="J29" s="249">
        <f>SUM(J27:J28)</f>
        <v>2.9345277050053244</v>
      </c>
      <c r="K29" s="249">
        <f>SUM(K27:K28)</f>
        <v>0</v>
      </c>
      <c r="L29" s="237"/>
      <c r="N29" s="237"/>
      <c r="O29" s="237"/>
      <c r="P29" s="237"/>
      <c r="Q29" s="237"/>
      <c r="R29" s="237"/>
      <c r="S29" s="237"/>
      <c r="T29" s="237"/>
      <c r="U29" s="237"/>
      <c r="V29" s="237"/>
      <c r="W29" s="237"/>
      <c r="X29" s="237"/>
      <c r="Y29" s="6"/>
    </row>
    <row r="30" spans="1:25" s="5" customFormat="1" ht="12" thickTop="1" x14ac:dyDescent="0.25">
      <c r="A30" s="214"/>
      <c r="B30" s="250" t="s">
        <v>135</v>
      </c>
      <c r="C30" s="419">
        <f>D140</f>
        <v>0.87358892438764635</v>
      </c>
      <c r="D30" s="243">
        <f>D29/$C30</f>
        <v>20.776210867975134</v>
      </c>
      <c r="E30" s="243">
        <f>E29/$C30</f>
        <v>21.514118002560039</v>
      </c>
      <c r="F30" s="243">
        <f>F29/$C30</f>
        <v>22.245926731074</v>
      </c>
      <c r="G30" s="243">
        <f>G29/$C30</f>
        <v>22.989932271729856</v>
      </c>
      <c r="H30" s="243">
        <f t="shared" ref="H30:I30" si="14">H29/$C30</f>
        <v>23.721741000243817</v>
      </c>
      <c r="I30" s="243">
        <f t="shared" si="14"/>
        <v>24.560382758446295</v>
      </c>
      <c r="J30" s="243">
        <f>J29/$C30</f>
        <v>3.3591631293429232</v>
      </c>
      <c r="K30" s="243">
        <f>K29/F140</f>
        <v>0</v>
      </c>
      <c r="Y30" s="6"/>
    </row>
    <row r="31" spans="1:25" s="5" customFormat="1" ht="12" thickBot="1" x14ac:dyDescent="0.3">
      <c r="A31" s="214"/>
      <c r="B31" s="251" t="s">
        <v>136</v>
      </c>
      <c r="C31" s="439"/>
      <c r="D31" s="252">
        <f t="shared" ref="D31:J31" si="15">$C$149</f>
        <v>0</v>
      </c>
      <c r="E31" s="252">
        <f t="shared" si="15"/>
        <v>0</v>
      </c>
      <c r="F31" s="252">
        <f t="shared" si="15"/>
        <v>0</v>
      </c>
      <c r="G31" s="252">
        <f t="shared" si="15"/>
        <v>0</v>
      </c>
      <c r="H31" s="252">
        <f t="shared" si="15"/>
        <v>0</v>
      </c>
      <c r="I31" s="252">
        <f t="shared" si="15"/>
        <v>0</v>
      </c>
      <c r="J31" s="252">
        <f t="shared" si="15"/>
        <v>0</v>
      </c>
      <c r="K31" s="252">
        <f>$C$149</f>
        <v>0</v>
      </c>
      <c r="Y31" s="6"/>
    </row>
    <row r="32" spans="1:25" s="5" customFormat="1" ht="12" thickTop="1" x14ac:dyDescent="0.25">
      <c r="A32" s="214"/>
      <c r="B32" s="247" t="s">
        <v>137</v>
      </c>
      <c r="C32" s="248"/>
      <c r="D32" s="249">
        <f>SUM(D30:D31)</f>
        <v>20.776210867975134</v>
      </c>
      <c r="E32" s="249">
        <f t="shared" ref="E32:I32" si="16">SUM(E30:E31)</f>
        <v>21.514118002560039</v>
      </c>
      <c r="F32" s="249">
        <f>SUM(F30:F31)</f>
        <v>22.245926731074</v>
      </c>
      <c r="G32" s="249">
        <f t="shared" si="16"/>
        <v>22.989932271729856</v>
      </c>
      <c r="H32" s="249">
        <f t="shared" si="16"/>
        <v>23.721741000243817</v>
      </c>
      <c r="I32" s="249">
        <f t="shared" si="16"/>
        <v>24.560382758446295</v>
      </c>
      <c r="J32" s="249">
        <f>SUM(J30:J31)</f>
        <v>3.3591631293429232</v>
      </c>
      <c r="K32" s="249">
        <f>SUM(K30:K31)</f>
        <v>0</v>
      </c>
      <c r="Y32" s="6"/>
    </row>
    <row r="33" spans="1:25" s="5" customFormat="1" x14ac:dyDescent="0.25">
      <c r="A33" s="214"/>
      <c r="B33" s="253"/>
      <c r="C33" s="254"/>
      <c r="D33" s="209"/>
      <c r="E33" s="209"/>
      <c r="F33" s="209"/>
      <c r="G33" s="209"/>
      <c r="H33" s="229"/>
      <c r="I33" s="229"/>
      <c r="J33" s="140"/>
      <c r="K33" s="140"/>
      <c r="Y33" s="6"/>
    </row>
    <row r="34" spans="1:25" s="5" customFormat="1" x14ac:dyDescent="0.25">
      <c r="A34" s="214"/>
      <c r="B34" s="255" t="s">
        <v>138</v>
      </c>
      <c r="C34" s="16">
        <f>E195</f>
        <v>0.17647058823529413</v>
      </c>
      <c r="D34" s="235">
        <f>$C34*D$32</f>
        <v>3.6663901531720828</v>
      </c>
      <c r="E34" s="235">
        <f t="shared" ref="E34:I36" si="17">$C34*E$32</f>
        <v>3.7966090592753012</v>
      </c>
      <c r="F34" s="235">
        <f t="shared" si="17"/>
        <v>3.9257517760718827</v>
      </c>
      <c r="G34" s="235">
        <f>$C34*G$32</f>
        <v>4.0570468714817398</v>
      </c>
      <c r="H34" s="235">
        <f t="shared" si="17"/>
        <v>4.1861895882783209</v>
      </c>
      <c r="I34" s="235">
        <f t="shared" si="17"/>
        <v>4.3341851926669932</v>
      </c>
      <c r="J34" s="235">
        <f>$C34*J$32</f>
        <v>0.59279349341345711</v>
      </c>
      <c r="K34" s="235">
        <f>$C34*K$32</f>
        <v>0</v>
      </c>
      <c r="Y34" s="6"/>
    </row>
    <row r="35" spans="1:25" s="5" customFormat="1" x14ac:dyDescent="0.25">
      <c r="A35" s="214"/>
      <c r="B35" s="233" t="s">
        <v>139</v>
      </c>
      <c r="C35" s="16">
        <f>E196</f>
        <v>0</v>
      </c>
      <c r="D35" s="235">
        <f>$C35*D$32</f>
        <v>0</v>
      </c>
      <c r="E35" s="235">
        <f t="shared" si="17"/>
        <v>0</v>
      </c>
      <c r="F35" s="235">
        <f t="shared" si="17"/>
        <v>0</v>
      </c>
      <c r="G35" s="235">
        <f>$C35*G$32</f>
        <v>0</v>
      </c>
      <c r="H35" s="235">
        <f t="shared" si="17"/>
        <v>0</v>
      </c>
      <c r="I35" s="235">
        <f>$C35*I$32</f>
        <v>0</v>
      </c>
      <c r="J35" s="235">
        <f>$C35*J$32</f>
        <v>0</v>
      </c>
      <c r="K35" s="235">
        <f>$C35*K$32</f>
        <v>0</v>
      </c>
      <c r="Y35" s="6"/>
    </row>
    <row r="36" spans="1:25" s="5" customFormat="1" ht="12" thickBot="1" x14ac:dyDescent="0.3">
      <c r="A36" s="214"/>
      <c r="B36" s="233" t="s">
        <v>140</v>
      </c>
      <c r="C36" s="16">
        <f>E197</f>
        <v>0</v>
      </c>
      <c r="D36" s="235">
        <f>$C36*D$32</f>
        <v>0</v>
      </c>
      <c r="E36" s="235">
        <f>$C36*E$32</f>
        <v>0</v>
      </c>
      <c r="F36" s="235">
        <f t="shared" si="17"/>
        <v>0</v>
      </c>
      <c r="G36" s="235">
        <f>$C36*G$32</f>
        <v>0</v>
      </c>
      <c r="H36" s="235">
        <f>$C36*H$32</f>
        <v>0</v>
      </c>
      <c r="I36" s="235">
        <f>$C36*I$32</f>
        <v>0</v>
      </c>
      <c r="J36" s="235">
        <f>$C36*J$32</f>
        <v>0</v>
      </c>
      <c r="K36" s="235"/>
      <c r="Y36" s="6"/>
    </row>
    <row r="37" spans="1:25" s="5" customFormat="1" ht="12" thickTop="1" x14ac:dyDescent="0.25">
      <c r="A37" s="256"/>
      <c r="B37" s="250" t="s">
        <v>141</v>
      </c>
      <c r="C37" s="23"/>
      <c r="D37" s="243">
        <f>SUM(D32,D34:D36)</f>
        <v>24.442601021147219</v>
      </c>
      <c r="E37" s="243">
        <f t="shared" ref="E37:I37" si="18">SUM(E32,E34:E36)</f>
        <v>25.31072706183534</v>
      </c>
      <c r="F37" s="243">
        <f t="shared" si="18"/>
        <v>26.171678507145884</v>
      </c>
      <c r="G37" s="243">
        <f>SUM(G32,G34:G36)</f>
        <v>27.046979143211594</v>
      </c>
      <c r="H37" s="243">
        <f t="shared" si="18"/>
        <v>27.907930588522138</v>
      </c>
      <c r="I37" s="243">
        <f t="shared" si="18"/>
        <v>28.894567951113288</v>
      </c>
      <c r="J37" s="243">
        <f>SUM(J32,J34:J36)</f>
        <v>3.9519566227563803</v>
      </c>
      <c r="K37" s="243">
        <f>SUM(K32,K34:K36)</f>
        <v>0</v>
      </c>
      <c r="Y37" s="6"/>
    </row>
    <row r="38" spans="1:25" s="5" customFormat="1" x14ac:dyDescent="0.25">
      <c r="A38" s="256"/>
      <c r="B38" s="257" t="str">
        <f>B178</f>
        <v>Opslag kosten gemeentelijke eisen</v>
      </c>
      <c r="C38" s="16">
        <f>C178</f>
        <v>0</v>
      </c>
      <c r="D38" s="246">
        <f>$C38*D$37</f>
        <v>0</v>
      </c>
      <c r="E38" s="246">
        <f t="shared" ref="E38:I39" si="19">$C38*E$37</f>
        <v>0</v>
      </c>
      <c r="F38" s="246">
        <f t="shared" ref="F38:H39" si="20">$C38*F$37</f>
        <v>0</v>
      </c>
      <c r="G38" s="246">
        <f t="shared" si="20"/>
        <v>0</v>
      </c>
      <c r="H38" s="246">
        <f t="shared" si="20"/>
        <v>0</v>
      </c>
      <c r="I38" s="246">
        <f t="shared" si="19"/>
        <v>0</v>
      </c>
      <c r="J38" s="246">
        <f>$C38*J$37</f>
        <v>0</v>
      </c>
      <c r="K38" s="246">
        <f>$C38*K$37</f>
        <v>0</v>
      </c>
      <c r="Y38" s="6"/>
    </row>
    <row r="39" spans="1:25" s="5" customFormat="1" ht="12" thickBot="1" x14ac:dyDescent="0.3">
      <c r="A39" s="256"/>
      <c r="B39" s="258" t="s">
        <v>142</v>
      </c>
      <c r="C39" s="25">
        <f>C188</f>
        <v>0</v>
      </c>
      <c r="D39" s="252">
        <f>$C39*D$37</f>
        <v>0</v>
      </c>
      <c r="E39" s="252">
        <f t="shared" si="19"/>
        <v>0</v>
      </c>
      <c r="F39" s="252">
        <f t="shared" si="20"/>
        <v>0</v>
      </c>
      <c r="G39" s="252">
        <f t="shared" si="20"/>
        <v>0</v>
      </c>
      <c r="H39" s="252">
        <f t="shared" si="20"/>
        <v>0</v>
      </c>
      <c r="I39" s="252">
        <f t="shared" si="19"/>
        <v>0</v>
      </c>
      <c r="J39" s="252">
        <f>$C39*J$37</f>
        <v>0</v>
      </c>
      <c r="K39" s="252">
        <f>$C39*K$37</f>
        <v>0</v>
      </c>
      <c r="Y39" s="6"/>
    </row>
    <row r="40" spans="1:25" s="5" customFormat="1" ht="12" thickTop="1" x14ac:dyDescent="0.25">
      <c r="A40" s="256"/>
      <c r="B40" s="250" t="s">
        <v>143</v>
      </c>
      <c r="C40" s="23"/>
      <c r="D40" s="243">
        <f>SUM(D37:D39)</f>
        <v>24.442601021147219</v>
      </c>
      <c r="E40" s="243">
        <f>SUM(E37:E39)</f>
        <v>25.31072706183534</v>
      </c>
      <c r="F40" s="243">
        <f>SUM(F37:F39)</f>
        <v>26.171678507145884</v>
      </c>
      <c r="G40" s="243">
        <f>SUM(G37:G39)</f>
        <v>27.046979143211594</v>
      </c>
      <c r="H40" s="243">
        <f t="shared" ref="H40:I40" si="21">SUM(H37:H39)</f>
        <v>27.907930588522138</v>
      </c>
      <c r="I40" s="243">
        <f t="shared" si="21"/>
        <v>28.894567951113288</v>
      </c>
      <c r="J40" s="243">
        <f>SUM(J37:J39)</f>
        <v>3.9519566227563803</v>
      </c>
      <c r="K40" s="243">
        <f>SUM(K37:K39)</f>
        <v>0</v>
      </c>
      <c r="Y40" s="6"/>
    </row>
    <row r="41" spans="1:25" s="5" customFormat="1" x14ac:dyDescent="0.25">
      <c r="A41" s="256"/>
      <c r="B41" s="440"/>
      <c r="C41" s="26"/>
      <c r="D41" s="237"/>
      <c r="E41" s="237"/>
      <c r="F41" s="237"/>
      <c r="G41" s="237"/>
      <c r="H41" s="260"/>
      <c r="I41" s="260"/>
      <c r="J41" s="261"/>
      <c r="K41" s="261"/>
      <c r="Y41" s="6"/>
    </row>
    <row r="42" spans="1:25" s="5" customFormat="1" x14ac:dyDescent="0.25">
      <c r="A42" s="256"/>
      <c r="B42" s="233" t="s">
        <v>144</v>
      </c>
      <c r="C42" s="262"/>
      <c r="D42" s="263">
        <f t="shared" ref="D42:J42" si="22">D66</f>
        <v>0</v>
      </c>
      <c r="E42" s="263">
        <f t="shared" si="22"/>
        <v>0</v>
      </c>
      <c r="F42" s="263">
        <f t="shared" si="22"/>
        <v>0</v>
      </c>
      <c r="G42" s="263">
        <f t="shared" si="22"/>
        <v>0</v>
      </c>
      <c r="H42" s="263">
        <f t="shared" si="22"/>
        <v>0</v>
      </c>
      <c r="I42" s="263">
        <f t="shared" si="22"/>
        <v>0</v>
      </c>
      <c r="J42" s="263">
        <f t="shared" si="22"/>
        <v>0</v>
      </c>
      <c r="K42" s="263">
        <f>K66</f>
        <v>0</v>
      </c>
      <c r="L42" s="264"/>
      <c r="Y42" s="6"/>
    </row>
    <row r="43" spans="1:25" s="5" customFormat="1" x14ac:dyDescent="0.25">
      <c r="A43" s="256"/>
      <c r="B43" s="265" t="s">
        <v>145</v>
      </c>
      <c r="C43" s="266"/>
      <c r="D43" s="8"/>
      <c r="E43" s="8"/>
      <c r="F43" s="8"/>
      <c r="G43" s="8"/>
      <c r="H43" s="8"/>
      <c r="I43" s="229"/>
      <c r="J43" s="140"/>
      <c r="K43" s="140"/>
      <c r="L43" s="267">
        <f>SUMPRODUCT(D40:K40,D42:K42)</f>
        <v>0</v>
      </c>
      <c r="Y43" s="6"/>
    </row>
    <row r="44" spans="1:25" s="5" customFormat="1" x14ac:dyDescent="0.25">
      <c r="A44" s="256"/>
      <c r="B44" s="226"/>
      <c r="C44" s="214"/>
      <c r="J44" s="268"/>
      <c r="K44" s="268"/>
      <c r="Y44" s="6"/>
    </row>
    <row r="45" spans="1:25" s="5" customFormat="1" x14ac:dyDescent="0.25">
      <c r="A45" s="256"/>
      <c r="B45" s="226"/>
      <c r="C45" s="214"/>
      <c r="J45" s="268"/>
      <c r="K45" s="268"/>
      <c r="Y45" s="6"/>
    </row>
    <row r="46" spans="1:25" s="5" customFormat="1" x14ac:dyDescent="0.25">
      <c r="A46" s="214"/>
      <c r="B46" s="215" t="s">
        <v>146</v>
      </c>
      <c r="C46" s="216"/>
      <c r="D46" s="217"/>
      <c r="E46" s="217"/>
      <c r="F46" s="217"/>
      <c r="G46" s="217"/>
      <c r="H46" s="217"/>
      <c r="I46" s="218"/>
      <c r="Y46" s="6"/>
    </row>
    <row r="47" spans="1:25" s="5" customFormat="1" x14ac:dyDescent="0.25">
      <c r="A47" s="256"/>
      <c r="B47" s="270"/>
      <c r="C47" s="229"/>
      <c r="D47" s="230" t="s">
        <v>147</v>
      </c>
      <c r="E47" s="230" t="s">
        <v>148</v>
      </c>
      <c r="F47" s="230" t="s">
        <v>149</v>
      </c>
      <c r="G47" s="230" t="s">
        <v>150</v>
      </c>
      <c r="H47" s="230" t="s">
        <v>151</v>
      </c>
      <c r="I47" s="231" t="s">
        <v>152</v>
      </c>
      <c r="J47" s="268"/>
      <c r="K47" s="268"/>
      <c r="Y47" s="6"/>
    </row>
    <row r="48" spans="1:25" s="5" customFormat="1" x14ac:dyDescent="0.25">
      <c r="A48" s="256"/>
      <c r="B48" s="271" t="s">
        <v>153</v>
      </c>
      <c r="C48" s="200"/>
      <c r="D48" s="603">
        <f>IF(C159=0,SUMPRODUCT(D30:K30,D42:K42),SUMPRODUCT(D30:K30,D42:K42)+(C156/C159)*SUMPRODUCT(D34:K34,D42:K42))</f>
        <v>0</v>
      </c>
      <c r="E48" s="239">
        <f t="shared" ref="E48:I49" si="23">D48*(1+C170)</f>
        <v>0</v>
      </c>
      <c r="F48" s="239">
        <f t="shared" si="23"/>
        <v>0</v>
      </c>
      <c r="G48" s="239">
        <f t="shared" si="23"/>
        <v>0</v>
      </c>
      <c r="H48" s="239">
        <f t="shared" si="23"/>
        <v>0</v>
      </c>
      <c r="I48" s="239">
        <f t="shared" si="23"/>
        <v>0</v>
      </c>
      <c r="J48" s="268"/>
      <c r="K48" s="268"/>
      <c r="Y48" s="6"/>
    </row>
    <row r="49" spans="1:25" s="5" customFormat="1" ht="12" thickBot="1" x14ac:dyDescent="0.3">
      <c r="A49" s="256"/>
      <c r="B49" s="233" t="s">
        <v>154</v>
      </c>
      <c r="C49" s="200"/>
      <c r="D49" s="603">
        <f>IF(C159=0,SUMPRODUCT(D31:K31,D42:K42)+SUMPRODUCT(D35:K35,D42:K42)+SUMPRODUCT(D36:K36,D42:K42),SUMPRODUCT(D31:K31,D42:K42)+SUMPRODUCT(D35:K35,D42:K42)+SUMPRODUCT(D36:K36,D42:K42)+((C157+C158)/C159)*SUMPRODUCT(D34:K34,D42:K42))</f>
        <v>0</v>
      </c>
      <c r="E49" s="239">
        <f t="shared" si="23"/>
        <v>0</v>
      </c>
      <c r="F49" s="239">
        <f t="shared" si="23"/>
        <v>0</v>
      </c>
      <c r="G49" s="239">
        <f t="shared" si="23"/>
        <v>0</v>
      </c>
      <c r="H49" s="239">
        <f t="shared" si="23"/>
        <v>0</v>
      </c>
      <c r="I49" s="239">
        <f t="shared" si="23"/>
        <v>0</v>
      </c>
      <c r="J49" s="268"/>
      <c r="K49" s="268"/>
      <c r="Y49" s="6"/>
    </row>
    <row r="50" spans="1:25" s="5" customFormat="1" ht="12" thickTop="1" x14ac:dyDescent="0.25">
      <c r="A50" s="256"/>
      <c r="B50" s="250" t="s">
        <v>155</v>
      </c>
      <c r="C50" s="23"/>
      <c r="D50" s="243">
        <f>SUM(D48:D49)</f>
        <v>0</v>
      </c>
      <c r="E50" s="243">
        <f t="shared" ref="E50:H50" si="24">SUM(E48:E49)</f>
        <v>0</v>
      </c>
      <c r="F50" s="243">
        <f t="shared" si="24"/>
        <v>0</v>
      </c>
      <c r="G50" s="243">
        <f>SUM(G48:G49)</f>
        <v>0</v>
      </c>
      <c r="H50" s="243">
        <f t="shared" si="24"/>
        <v>0</v>
      </c>
      <c r="I50" s="243">
        <f>SUM(I48:I49)</f>
        <v>0</v>
      </c>
      <c r="J50" s="268"/>
      <c r="K50" s="268"/>
      <c r="Y50" s="6"/>
    </row>
    <row r="51" spans="1:25" s="5" customFormat="1" ht="12" thickBot="1" x14ac:dyDescent="0.3">
      <c r="A51" s="256"/>
      <c r="B51" s="7" t="s">
        <v>156</v>
      </c>
      <c r="C51" s="189">
        <f>C38+C39</f>
        <v>0</v>
      </c>
      <c r="D51" s="239">
        <f>D50*$C51</f>
        <v>0</v>
      </c>
      <c r="E51" s="239">
        <f>E50*$C51</f>
        <v>0</v>
      </c>
      <c r="F51" s="239">
        <f t="shared" ref="F51:H51" si="25">F50*$C51</f>
        <v>0</v>
      </c>
      <c r="G51" s="239">
        <f t="shared" si="25"/>
        <v>0</v>
      </c>
      <c r="H51" s="239">
        <f t="shared" si="25"/>
        <v>0</v>
      </c>
      <c r="I51" s="239">
        <f>I50*$C51</f>
        <v>0</v>
      </c>
      <c r="J51" s="268"/>
      <c r="K51" s="268"/>
      <c r="Y51" s="6"/>
    </row>
    <row r="52" spans="1:25" s="5" customFormat="1" ht="12" thickTop="1" x14ac:dyDescent="0.25">
      <c r="A52" s="256"/>
      <c r="B52" s="250" t="s">
        <v>157</v>
      </c>
      <c r="C52" s="23"/>
      <c r="D52" s="563">
        <f>SUM(D50:D51)</f>
        <v>0</v>
      </c>
      <c r="E52" s="243">
        <f>SUM(E50:E51)</f>
        <v>0</v>
      </c>
      <c r="F52" s="243">
        <f t="shared" ref="F52:H52" si="26">SUM(F50:F51)</f>
        <v>0</v>
      </c>
      <c r="G52" s="243">
        <f t="shared" si="26"/>
        <v>0</v>
      </c>
      <c r="H52" s="243">
        <f t="shared" si="26"/>
        <v>0</v>
      </c>
      <c r="I52" s="243">
        <f>SUM(I50:I51)</f>
        <v>0</v>
      </c>
      <c r="Y52" s="6"/>
    </row>
    <row r="53" spans="1:25" s="5" customFormat="1" x14ac:dyDescent="0.25">
      <c r="A53" s="256"/>
      <c r="B53" s="272"/>
      <c r="C53" s="273"/>
      <c r="D53" s="273"/>
      <c r="E53" s="273"/>
      <c r="F53" s="273"/>
      <c r="G53" s="273"/>
      <c r="H53" s="273"/>
      <c r="I53" s="273"/>
      <c r="J53" s="8"/>
      <c r="K53" s="8"/>
      <c r="L53" s="8"/>
      <c r="M53" s="8"/>
      <c r="N53" s="8"/>
      <c r="O53" s="8"/>
      <c r="P53" s="8"/>
      <c r="Q53" s="8"/>
      <c r="R53" s="8"/>
      <c r="S53" s="8"/>
      <c r="T53" s="8"/>
      <c r="U53" s="8"/>
      <c r="V53" s="8"/>
      <c r="W53" s="8"/>
      <c r="X53" s="8"/>
      <c r="Y53" s="9"/>
    </row>
    <row r="54" spans="1:25" x14ac:dyDescent="0.25">
      <c r="A54" s="274"/>
    </row>
    <row r="55" spans="1:25" s="213" customFormat="1" ht="16.8" x14ac:dyDescent="0.4">
      <c r="A55" s="212" t="s">
        <v>158</v>
      </c>
    </row>
    <row r="56" spans="1:25" x14ac:dyDescent="0.25"/>
    <row r="57" spans="1:25" x14ac:dyDescent="0.25">
      <c r="B57" s="215" t="s">
        <v>18</v>
      </c>
      <c r="C57" s="216"/>
      <c r="D57" s="217"/>
      <c r="E57" s="217"/>
      <c r="F57" s="217"/>
      <c r="G57" s="217"/>
      <c r="H57" s="217"/>
      <c r="I57" s="217"/>
      <c r="J57" s="217"/>
      <c r="K57" s="217"/>
      <c r="L57" s="217"/>
      <c r="M57" s="217"/>
      <c r="N57" s="217"/>
      <c r="O57" s="217"/>
      <c r="P57" s="217"/>
      <c r="Q57" s="217"/>
      <c r="R57" s="217"/>
      <c r="S57" s="217"/>
      <c r="T57" s="217"/>
      <c r="U57" s="217"/>
      <c r="V57" s="218"/>
    </row>
    <row r="58" spans="1:25" x14ac:dyDescent="0.25">
      <c r="B58" s="275" t="s">
        <v>159</v>
      </c>
      <c r="C58" s="5"/>
      <c r="D58" s="5"/>
      <c r="E58" s="5"/>
      <c r="F58" s="5"/>
      <c r="G58" s="5"/>
      <c r="H58" s="5"/>
      <c r="I58" s="5"/>
      <c r="J58" s="5"/>
      <c r="K58" s="5"/>
      <c r="L58" s="5"/>
      <c r="M58" s="5"/>
      <c r="N58" s="5"/>
      <c r="O58" s="5"/>
      <c r="P58" s="5"/>
      <c r="Q58" s="5"/>
      <c r="R58" s="5"/>
      <c r="S58" s="5"/>
      <c r="T58" s="5"/>
      <c r="U58" s="5"/>
      <c r="V58" s="6"/>
    </row>
    <row r="59" spans="1:25" x14ac:dyDescent="0.25">
      <c r="B59" s="276" t="s">
        <v>160</v>
      </c>
      <c r="C59" s="277"/>
      <c r="D59" s="227" t="s">
        <v>161</v>
      </c>
      <c r="E59" s="227" t="s">
        <v>161</v>
      </c>
      <c r="F59" s="227" t="s">
        <v>161</v>
      </c>
      <c r="G59" s="227" t="s">
        <v>161</v>
      </c>
      <c r="H59" s="227" t="s">
        <v>161</v>
      </c>
      <c r="I59" s="227" t="s">
        <v>161</v>
      </c>
      <c r="J59" s="227" t="s">
        <v>161</v>
      </c>
      <c r="K59" s="545" t="s">
        <v>162</v>
      </c>
      <c r="L59" s="11"/>
      <c r="M59" s="631" t="s">
        <v>163</v>
      </c>
      <c r="N59" s="632"/>
      <c r="O59" s="632"/>
      <c r="P59" s="632"/>
      <c r="Q59" s="632"/>
      <c r="R59" s="632"/>
      <c r="S59" s="632"/>
      <c r="T59" s="632"/>
      <c r="U59" s="633"/>
      <c r="V59" s="6"/>
    </row>
    <row r="60" spans="1:25" ht="12" customHeight="1" x14ac:dyDescent="0.25">
      <c r="B60" s="276" t="s">
        <v>124</v>
      </c>
      <c r="C60" s="277"/>
      <c r="D60" s="227">
        <v>0</v>
      </c>
      <c r="E60" s="227">
        <v>1</v>
      </c>
      <c r="F60" s="227">
        <v>2</v>
      </c>
      <c r="G60" s="227">
        <v>3</v>
      </c>
      <c r="H60" s="227">
        <v>4</v>
      </c>
      <c r="I60" s="227">
        <v>5</v>
      </c>
      <c r="J60" s="227" t="s">
        <v>164</v>
      </c>
      <c r="K60" s="546" t="s">
        <v>165</v>
      </c>
      <c r="L60" s="11"/>
      <c r="M60" s="634"/>
      <c r="N60" s="635"/>
      <c r="O60" s="635"/>
      <c r="P60" s="635"/>
      <c r="Q60" s="635"/>
      <c r="R60" s="635"/>
      <c r="S60" s="635"/>
      <c r="T60" s="635"/>
      <c r="U60" s="636"/>
      <c r="V60" s="6"/>
    </row>
    <row r="61" spans="1:25" hidden="1" x14ac:dyDescent="0.25">
      <c r="B61" s="278"/>
      <c r="C61" s="279"/>
      <c r="D61" s="280" t="str">
        <f>D59&amp;"_"&amp;D60</f>
        <v>hbh_0</v>
      </c>
      <c r="E61" s="280" t="str">
        <f t="shared" ref="E61:H61" si="27">E59&amp;"_"&amp;E60</f>
        <v>hbh_1</v>
      </c>
      <c r="F61" s="280" t="str">
        <f t="shared" si="27"/>
        <v>hbh_2</v>
      </c>
      <c r="G61" s="280" t="str">
        <f t="shared" si="27"/>
        <v>hbh_3</v>
      </c>
      <c r="H61" s="280" t="str">
        <f t="shared" si="27"/>
        <v>hbh_4</v>
      </c>
      <c r="I61" s="280" t="str">
        <f t="shared" ref="I61:J61" si="28">I59&amp;"_"&amp;I60</f>
        <v>hbh_5</v>
      </c>
      <c r="J61" s="280" t="str">
        <f t="shared" si="28"/>
        <v>hbh_5+</v>
      </c>
      <c r="K61" s="280" t="str">
        <f t="shared" ref="K61" si="29">K59&amp;"_"&amp;K60</f>
        <v>Inhuurkosten*_n.v.t.</v>
      </c>
      <c r="L61" s="279"/>
      <c r="M61" s="279"/>
      <c r="N61" s="279"/>
      <c r="O61" s="279"/>
      <c r="P61" s="279"/>
      <c r="Q61" s="279"/>
      <c r="R61" s="279"/>
      <c r="S61" s="279"/>
      <c r="T61" s="279"/>
      <c r="U61" s="279"/>
      <c r="V61" s="6"/>
    </row>
    <row r="62" spans="1:25" x14ac:dyDescent="0.25">
      <c r="B62" s="11"/>
      <c r="C62" s="5"/>
      <c r="D62" s="5"/>
      <c r="E62" s="5"/>
      <c r="F62" s="5"/>
      <c r="G62" s="5"/>
      <c r="H62" s="5"/>
      <c r="I62" s="5"/>
      <c r="J62" s="5"/>
      <c r="K62" s="5"/>
      <c r="L62" s="5"/>
      <c r="M62" s="5"/>
      <c r="N62" s="5"/>
      <c r="O62" s="5"/>
      <c r="P62" s="5"/>
      <c r="Q62" s="5"/>
      <c r="R62" s="5"/>
      <c r="S62" s="5"/>
      <c r="T62" s="5"/>
      <c r="U62" s="5"/>
      <c r="V62" s="6"/>
    </row>
    <row r="63" spans="1:25" x14ac:dyDescent="0.25">
      <c r="B63" s="240" t="s">
        <v>166</v>
      </c>
      <c r="C63" s="140"/>
      <c r="D63" s="418">
        <f>IF(INDEX(CAO_VVT!$BT$15:$BT$235,MATCH('1_Kostprijs_hbh'!D61,CAO_VVT!$BQ$15:$BQ$235,0))&lt;Data_overig!$B$65,Data_overig!$B$65,INDEX(CAO_VVT!$BT$15:$BT$235,MATCH('1_Kostprijs_hbh'!D61,CAO_VVT!$BQ$15:$BQ$235,0)))</f>
        <v>14.280000000000001</v>
      </c>
      <c r="E63" s="418">
        <f>IF(INDEX(CAO_VVT!$BT$15:$BT$235,MATCH('1_Kostprijs_hbh'!E61,CAO_VVT!$BQ$15:$BQ$235,0))&lt;Data_overig!$B$65,Data_overig!$B$65,INDEX(CAO_VVT!$BT$15:$BT$235,MATCH('1_Kostprijs_hbh'!E61,CAO_VVT!$BQ$15:$BQ$235,0)))</f>
        <v>14.885</v>
      </c>
      <c r="F63" s="418">
        <f>IF(INDEX(CAO_VVT!$BT$15:$BT$235,MATCH('1_Kostprijs_hbh'!F61,CAO_VVT!$BQ$15:$BQ$235,0))&lt;Data_overig!$B$65,Data_overig!$B$65,INDEX(CAO_VVT!$BT$15:$BT$235,MATCH('1_Kostprijs_hbh'!F61,CAO_VVT!$BQ$15:$BQ$235,0)))</f>
        <v>15.484999999999999</v>
      </c>
      <c r="G63" s="418">
        <f>IF(INDEX(CAO_VVT!$BT$15:$BT$235,MATCH('1_Kostprijs_hbh'!G61,CAO_VVT!$BQ$15:$BQ$235,0))&lt;Data_overig!$B$65,Data_overig!$B$65,INDEX(CAO_VVT!$BT$15:$BT$235,MATCH('1_Kostprijs_hbh'!G61,CAO_VVT!$BQ$15:$BQ$235,0)))</f>
        <v>16.094999999999999</v>
      </c>
      <c r="H63" s="418">
        <f>IF(INDEX(CAO_VVT!$BT$15:$BT$235,MATCH('1_Kostprijs_hbh'!H61,CAO_VVT!$BQ$15:$BQ$235,0))&lt;Data_overig!$B$65,Data_overig!$B$65,INDEX(CAO_VVT!$BT$15:$BT$235,MATCH('1_Kostprijs_hbh'!H61,CAO_VVT!$BQ$15:$BQ$235,0)))</f>
        <v>16.695</v>
      </c>
      <c r="I63" s="418">
        <f>IF(INDEX(CAO_VVT!$BT$15:$BT$235,MATCH('1_Kostprijs_hbh'!I61,CAO_VVT!$BQ$15:$BQ$235,0))&lt;Data_overig!$B$65,Data_overig!$B$65,INDEX(CAO_VVT!$BT$15:$BT$235,MATCH('1_Kostprijs_hbh'!I61,CAO_VVT!$BQ$15:$BQ$235,0)))</f>
        <v>17.309999999999999</v>
      </c>
      <c r="J63" s="417"/>
      <c r="K63" s="417"/>
      <c r="L63" s="441"/>
      <c r="M63" s="13" t="s">
        <v>167</v>
      </c>
      <c r="N63" s="14"/>
      <c r="O63" s="14"/>
      <c r="P63" s="14"/>
      <c r="Q63" s="14"/>
      <c r="R63" s="14"/>
      <c r="S63" s="14"/>
      <c r="T63" s="14"/>
      <c r="U63" s="15"/>
      <c r="V63" s="6"/>
    </row>
    <row r="64" spans="1:25" ht="11.4" hidden="1" customHeight="1" x14ac:dyDescent="0.25">
      <c r="B64" s="228" t="s">
        <v>168</v>
      </c>
      <c r="C64" s="547">
        <v>0</v>
      </c>
      <c r="D64" s="418">
        <f>IF(D63="","",D63*(1+$C64))</f>
        <v>14.280000000000001</v>
      </c>
      <c r="E64" s="418">
        <f t="shared" ref="E64:I64" si="30">IF(E63="","",E63*(1+$C64))</f>
        <v>14.885</v>
      </c>
      <c r="F64" s="418">
        <f t="shared" si="30"/>
        <v>15.484999999999999</v>
      </c>
      <c r="G64" s="418">
        <f t="shared" si="30"/>
        <v>16.094999999999999</v>
      </c>
      <c r="H64" s="418">
        <f t="shared" si="30"/>
        <v>16.695</v>
      </c>
      <c r="I64" s="418">
        <f t="shared" si="30"/>
        <v>17.309999999999999</v>
      </c>
      <c r="J64" s="418" t="str">
        <f>IF(J63="","0",J63*(1+$C64))</f>
        <v>0</v>
      </c>
      <c r="K64" s="418">
        <f>K63</f>
        <v>0</v>
      </c>
      <c r="L64" s="441"/>
      <c r="M64" s="13" t="s">
        <v>169</v>
      </c>
      <c r="N64" s="14"/>
      <c r="O64" s="14"/>
      <c r="P64" s="14"/>
      <c r="Q64" s="14"/>
      <c r="R64" s="14"/>
      <c r="S64" s="14"/>
      <c r="T64" s="14"/>
      <c r="U64" s="15"/>
      <c r="V64" s="6"/>
    </row>
    <row r="65" spans="2:22" x14ac:dyDescent="0.25">
      <c r="B65" s="7"/>
      <c r="C65" s="8"/>
      <c r="D65" s="5"/>
      <c r="E65" s="5"/>
      <c r="F65" s="5"/>
      <c r="G65" s="5"/>
      <c r="H65" s="5"/>
      <c r="I65" s="5"/>
      <c r="J65" s="5"/>
      <c r="K65" s="5"/>
      <c r="L65" s="5"/>
      <c r="M65" s="5"/>
      <c r="N65" s="5"/>
      <c r="O65" s="5"/>
      <c r="P65" s="5"/>
      <c r="Q65" s="5"/>
      <c r="R65" s="5"/>
      <c r="S65" s="5"/>
      <c r="T65" s="5"/>
      <c r="U65" s="5"/>
      <c r="V65" s="6"/>
    </row>
    <row r="66" spans="2:22" x14ac:dyDescent="0.25">
      <c r="B66" s="228" t="s">
        <v>144</v>
      </c>
      <c r="C66" s="442"/>
      <c r="D66" s="196"/>
      <c r="E66" s="196"/>
      <c r="F66" s="196"/>
      <c r="G66" s="196"/>
      <c r="H66" s="196"/>
      <c r="I66" s="196"/>
      <c r="J66" s="196"/>
      <c r="K66" s="196"/>
      <c r="M66" s="13" t="s">
        <v>170</v>
      </c>
      <c r="N66" s="14"/>
      <c r="O66" s="14"/>
      <c r="P66" s="14"/>
      <c r="Q66" s="14"/>
      <c r="R66" s="14"/>
      <c r="S66" s="14"/>
      <c r="T66" s="14"/>
      <c r="U66" s="15"/>
      <c r="V66" s="6"/>
    </row>
    <row r="67" spans="2:22" x14ac:dyDescent="0.25">
      <c r="B67" s="265" t="s">
        <v>171</v>
      </c>
      <c r="C67" s="211">
        <f>SUM(D66:K66)</f>
        <v>0</v>
      </c>
      <c r="D67" s="443"/>
      <c r="E67" s="285"/>
      <c r="F67" s="285"/>
      <c r="G67" s="285"/>
      <c r="H67" s="444"/>
      <c r="I67" s="5"/>
      <c r="J67" s="5"/>
      <c r="K67" s="5"/>
      <c r="L67" s="5"/>
      <c r="M67" s="5"/>
      <c r="N67" s="5"/>
      <c r="O67" s="5"/>
      <c r="P67" s="5"/>
      <c r="Q67" s="5"/>
      <c r="R67" s="5"/>
      <c r="S67" s="5"/>
      <c r="T67" s="5"/>
      <c r="U67" s="5"/>
      <c r="V67" s="6"/>
    </row>
    <row r="68" spans="2:22" x14ac:dyDescent="0.25">
      <c r="B68" s="7"/>
      <c r="C68" s="8"/>
      <c r="D68" s="5"/>
      <c r="E68" s="5"/>
      <c r="F68" s="5"/>
      <c r="G68" s="5"/>
      <c r="H68" s="5"/>
      <c r="I68" s="5"/>
      <c r="J68" s="5"/>
      <c r="K68" s="5"/>
      <c r="L68" s="5"/>
      <c r="M68" s="5"/>
      <c r="N68" s="5"/>
      <c r="O68" s="5"/>
      <c r="P68" s="5"/>
      <c r="Q68" s="5"/>
      <c r="R68" s="5"/>
      <c r="S68" s="5"/>
      <c r="T68" s="5"/>
      <c r="U68" s="5"/>
      <c r="V68" s="6"/>
    </row>
    <row r="69" spans="2:22" x14ac:dyDescent="0.25">
      <c r="B69" s="233" t="s">
        <v>126</v>
      </c>
      <c r="C69" s="286">
        <v>8.3299999999999999E-2</v>
      </c>
      <c r="D69" s="5"/>
      <c r="E69" s="13" t="s">
        <v>172</v>
      </c>
      <c r="F69" s="14"/>
      <c r="G69" s="14"/>
      <c r="H69" s="14"/>
      <c r="I69" s="14"/>
      <c r="J69" s="14"/>
      <c r="K69" s="14"/>
      <c r="L69" s="14"/>
      <c r="M69" s="14"/>
      <c r="N69" s="14"/>
      <c r="O69" s="14"/>
      <c r="P69" s="14"/>
      <c r="Q69" s="14"/>
      <c r="R69" s="14"/>
      <c r="S69" s="14"/>
      <c r="T69" s="14"/>
      <c r="U69" s="15"/>
      <c r="V69" s="6"/>
    </row>
    <row r="70" spans="2:22" x14ac:dyDescent="0.25">
      <c r="B70" s="7"/>
      <c r="C70" s="288"/>
      <c r="D70" s="5"/>
      <c r="E70" s="287"/>
      <c r="F70" s="287"/>
      <c r="G70" s="287"/>
      <c r="H70" s="287"/>
      <c r="I70" s="287"/>
      <c r="J70" s="287"/>
      <c r="K70" s="287"/>
      <c r="L70" s="287"/>
      <c r="M70" s="287"/>
      <c r="N70" s="287"/>
      <c r="O70" s="287"/>
      <c r="P70" s="287"/>
      <c r="Q70" s="287"/>
      <c r="R70" s="287"/>
      <c r="S70" s="287"/>
      <c r="T70" s="287"/>
      <c r="U70" s="287"/>
      <c r="V70" s="6"/>
    </row>
    <row r="71" spans="2:22" x14ac:dyDescent="0.25">
      <c r="B71" s="469" t="s">
        <v>173</v>
      </c>
      <c r="C71" s="548">
        <f>((2604.43+2708.61)/2)/CAO_VVT!$D$9</f>
        <v>1.4145473908413206</v>
      </c>
      <c r="D71" s="5"/>
      <c r="E71" s="13" t="s">
        <v>174</v>
      </c>
      <c r="F71" s="14"/>
      <c r="G71" s="14"/>
      <c r="H71" s="14"/>
      <c r="I71" s="14"/>
      <c r="J71" s="14"/>
      <c r="K71" s="14"/>
      <c r="L71" s="14"/>
      <c r="M71" s="14"/>
      <c r="N71" s="14"/>
      <c r="O71" s="14"/>
      <c r="P71" s="14"/>
      <c r="Q71" s="14"/>
      <c r="R71" s="14"/>
      <c r="S71" s="14"/>
      <c r="T71" s="14"/>
      <c r="U71" s="15"/>
      <c r="V71" s="6"/>
    </row>
    <row r="72" spans="2:22" x14ac:dyDescent="0.25">
      <c r="B72" s="7"/>
      <c r="C72" s="288"/>
      <c r="D72" s="5"/>
      <c r="E72" s="5"/>
      <c r="F72" s="5"/>
      <c r="G72" s="5"/>
      <c r="H72" s="5"/>
      <c r="I72" s="5"/>
      <c r="J72" s="5"/>
      <c r="K72" s="5"/>
      <c r="L72" s="5"/>
      <c r="M72" s="5"/>
      <c r="N72" s="5"/>
      <c r="O72" s="5"/>
      <c r="P72" s="5"/>
      <c r="Q72" s="5"/>
      <c r="R72" s="5"/>
      <c r="S72" s="5"/>
      <c r="T72" s="5"/>
      <c r="U72" s="5"/>
      <c r="V72" s="6"/>
    </row>
    <row r="73" spans="2:22" x14ac:dyDescent="0.25">
      <c r="B73" s="233" t="s">
        <v>127</v>
      </c>
      <c r="C73" s="286">
        <v>0.08</v>
      </c>
      <c r="D73" s="5"/>
      <c r="E73" s="13" t="s">
        <v>175</v>
      </c>
      <c r="F73" s="14"/>
      <c r="G73" s="14"/>
      <c r="H73" s="14"/>
      <c r="I73" s="14"/>
      <c r="J73" s="14"/>
      <c r="K73" s="14"/>
      <c r="L73" s="14"/>
      <c r="M73" s="14"/>
      <c r="N73" s="14"/>
      <c r="O73" s="14"/>
      <c r="P73" s="14"/>
      <c r="Q73" s="14"/>
      <c r="R73" s="14"/>
      <c r="S73" s="14"/>
      <c r="T73" s="14"/>
      <c r="U73" s="15"/>
      <c r="V73" s="6"/>
    </row>
    <row r="74" spans="2:22" x14ac:dyDescent="0.25">
      <c r="B74" s="7"/>
      <c r="C74" s="291"/>
      <c r="D74" s="5"/>
      <c r="E74" s="287"/>
      <c r="F74" s="287"/>
      <c r="G74" s="287"/>
      <c r="H74" s="287"/>
      <c r="I74" s="287"/>
      <c r="J74" s="287"/>
      <c r="K74" s="287"/>
      <c r="L74" s="287"/>
      <c r="M74" s="287"/>
      <c r="N74" s="287"/>
      <c r="O74" s="287"/>
      <c r="P74" s="287"/>
      <c r="Q74" s="287"/>
      <c r="R74" s="287"/>
      <c r="S74" s="287"/>
      <c r="T74" s="287"/>
      <c r="U74" s="287"/>
      <c r="V74" s="6"/>
    </row>
    <row r="75" spans="2:22" x14ac:dyDescent="0.25">
      <c r="B75" s="469" t="s">
        <v>176</v>
      </c>
      <c r="C75" s="548">
        <f>((2466.41+2565.07)/2)/CAO_VVT!$D$9</f>
        <v>1.3395846645367411</v>
      </c>
      <c r="D75" s="5"/>
      <c r="E75" s="13" t="s">
        <v>177</v>
      </c>
      <c r="F75" s="14"/>
      <c r="G75" s="14"/>
      <c r="H75" s="14"/>
      <c r="I75" s="14"/>
      <c r="J75" s="14"/>
      <c r="K75" s="14"/>
      <c r="L75" s="14"/>
      <c r="M75" s="14"/>
      <c r="N75" s="14"/>
      <c r="O75" s="14"/>
      <c r="P75" s="14"/>
      <c r="Q75" s="14"/>
      <c r="R75" s="14"/>
      <c r="S75" s="14"/>
      <c r="T75" s="14"/>
      <c r="U75" s="15"/>
      <c r="V75" s="6"/>
    </row>
    <row r="76" spans="2:22" x14ac:dyDescent="0.25">
      <c r="B76" s="7"/>
      <c r="C76" s="291"/>
      <c r="D76" s="5"/>
      <c r="E76" s="287"/>
      <c r="F76" s="287"/>
      <c r="G76" s="287"/>
      <c r="H76" s="287"/>
      <c r="I76" s="287"/>
      <c r="J76" s="287"/>
      <c r="K76" s="287"/>
      <c r="L76" s="287"/>
      <c r="M76" s="287"/>
      <c r="N76" s="287"/>
      <c r="O76" s="287"/>
      <c r="P76" s="287"/>
      <c r="Q76" s="287"/>
      <c r="R76" s="287"/>
      <c r="S76" s="287"/>
      <c r="T76" s="287"/>
      <c r="U76" s="287"/>
      <c r="V76" s="6"/>
    </row>
    <row r="77" spans="2:22" x14ac:dyDescent="0.25">
      <c r="B77" s="233" t="s">
        <v>178</v>
      </c>
      <c r="C77" s="195"/>
      <c r="D77" s="287"/>
      <c r="E77" s="13" t="s">
        <v>179</v>
      </c>
      <c r="F77" s="14"/>
      <c r="G77" s="14"/>
      <c r="H77" s="14"/>
      <c r="I77" s="14"/>
      <c r="J77" s="14"/>
      <c r="K77" s="14"/>
      <c r="L77" s="14"/>
      <c r="M77" s="14"/>
      <c r="N77" s="14"/>
      <c r="O77" s="14"/>
      <c r="P77" s="14"/>
      <c r="Q77" s="14"/>
      <c r="R77" s="14"/>
      <c r="S77" s="14"/>
      <c r="T77" s="14"/>
      <c r="U77" s="15"/>
      <c r="V77" s="6"/>
    </row>
    <row r="78" spans="2:22" x14ac:dyDescent="0.25">
      <c r="B78" s="11"/>
      <c r="C78" s="397"/>
      <c r="D78" s="287"/>
      <c r="E78" s="5"/>
      <c r="F78" s="5"/>
      <c r="G78" s="5"/>
      <c r="H78" s="5"/>
      <c r="I78" s="5"/>
      <c r="J78" s="5"/>
      <c r="K78" s="5"/>
      <c r="L78" s="5"/>
      <c r="M78" s="5"/>
      <c r="N78" s="5"/>
      <c r="O78" s="5"/>
      <c r="P78" s="5"/>
      <c r="Q78" s="5"/>
      <c r="R78" s="5"/>
      <c r="S78" s="5"/>
      <c r="T78" s="5"/>
      <c r="U78" s="5"/>
      <c r="V78" s="6"/>
    </row>
    <row r="79" spans="2:22" x14ac:dyDescent="0.25">
      <c r="B79" s="233" t="s">
        <v>180</v>
      </c>
      <c r="C79" s="197"/>
      <c r="D79" s="287"/>
      <c r="E79" s="13" t="s">
        <v>181</v>
      </c>
      <c r="F79" s="14"/>
      <c r="G79" s="14"/>
      <c r="H79" s="14"/>
      <c r="I79" s="14"/>
      <c r="J79" s="14"/>
      <c r="K79" s="14"/>
      <c r="L79" s="14"/>
      <c r="M79" s="14"/>
      <c r="N79" s="14"/>
      <c r="O79" s="14"/>
      <c r="P79" s="14"/>
      <c r="Q79" s="14"/>
      <c r="R79" s="14"/>
      <c r="S79" s="14"/>
      <c r="T79" s="14"/>
      <c r="U79" s="15"/>
      <c r="V79" s="6"/>
    </row>
    <row r="80" spans="2:22" x14ac:dyDescent="0.25">
      <c r="B80" s="11"/>
      <c r="C80" s="292"/>
      <c r="D80" s="287"/>
      <c r="E80" s="287"/>
      <c r="F80" s="287"/>
      <c r="G80" s="287"/>
      <c r="H80" s="287"/>
      <c r="I80" s="287"/>
      <c r="J80" s="287"/>
      <c r="K80" s="287"/>
      <c r="L80" s="287"/>
      <c r="M80" s="287"/>
      <c r="N80" s="287"/>
      <c r="O80" s="287"/>
      <c r="P80" s="287"/>
      <c r="Q80" s="287"/>
      <c r="R80" s="287"/>
      <c r="S80" s="287"/>
      <c r="T80" s="287"/>
      <c r="U80" s="287"/>
      <c r="V80" s="6"/>
    </row>
    <row r="81" spans="2:22" x14ac:dyDescent="0.25">
      <c r="B81" s="576" t="s">
        <v>182</v>
      </c>
      <c r="C81" s="615"/>
      <c r="D81" s="287"/>
      <c r="E81" s="13" t="s">
        <v>183</v>
      </c>
      <c r="F81" s="14"/>
      <c r="G81" s="14"/>
      <c r="H81" s="14"/>
      <c r="I81" s="14"/>
      <c r="J81" s="14"/>
      <c r="K81" s="14"/>
      <c r="L81" s="14"/>
      <c r="M81" s="14"/>
      <c r="N81" s="14"/>
      <c r="O81" s="14"/>
      <c r="P81" s="14"/>
      <c r="Q81" s="14"/>
      <c r="R81" s="14"/>
      <c r="S81" s="14"/>
      <c r="T81" s="14"/>
      <c r="U81" s="15"/>
      <c r="V81" s="6"/>
    </row>
    <row r="82" spans="2:22" x14ac:dyDescent="0.25">
      <c r="B82" s="11"/>
      <c r="C82" s="292"/>
      <c r="D82" s="287"/>
      <c r="E82" s="287"/>
      <c r="F82" s="287"/>
      <c r="G82" s="287"/>
      <c r="H82" s="287"/>
      <c r="I82" s="287"/>
      <c r="J82" s="287"/>
      <c r="K82" s="287"/>
      <c r="L82" s="287"/>
      <c r="M82" s="287"/>
      <c r="N82" s="287"/>
      <c r="O82" s="287"/>
      <c r="P82" s="287"/>
      <c r="Q82" s="287"/>
      <c r="R82" s="287"/>
      <c r="S82" s="287"/>
      <c r="T82" s="287"/>
      <c r="U82" s="287"/>
      <c r="V82" s="6"/>
    </row>
    <row r="83" spans="2:22" x14ac:dyDescent="0.25">
      <c r="B83" s="576" t="s">
        <v>184</v>
      </c>
      <c r="C83" s="615"/>
      <c r="D83" s="287"/>
      <c r="E83" s="13" t="s">
        <v>185</v>
      </c>
      <c r="F83" s="14"/>
      <c r="G83" s="14"/>
      <c r="H83" s="14"/>
      <c r="I83" s="14"/>
      <c r="J83" s="14"/>
      <c r="K83" s="14"/>
      <c r="L83" s="14"/>
      <c r="M83" s="14"/>
      <c r="N83" s="14"/>
      <c r="O83" s="14"/>
      <c r="P83" s="14"/>
      <c r="Q83" s="14"/>
      <c r="R83" s="14"/>
      <c r="S83" s="14"/>
      <c r="T83" s="14"/>
      <c r="U83" s="15"/>
      <c r="V83" s="6"/>
    </row>
    <row r="84" spans="2:22" x14ac:dyDescent="0.25">
      <c r="B84" s="11"/>
      <c r="C84" s="292"/>
      <c r="D84" s="287"/>
      <c r="E84" s="287"/>
      <c r="F84" s="287"/>
      <c r="G84" s="287"/>
      <c r="H84" s="287"/>
      <c r="I84" s="287"/>
      <c r="J84" s="287"/>
      <c r="K84" s="287"/>
      <c r="L84" s="287"/>
      <c r="M84" s="287"/>
      <c r="N84" s="287"/>
      <c r="O84" s="287"/>
      <c r="P84" s="287"/>
      <c r="Q84" s="287"/>
      <c r="R84" s="287"/>
      <c r="S84" s="287"/>
      <c r="T84" s="287"/>
      <c r="U84" s="287"/>
      <c r="V84" s="6"/>
    </row>
    <row r="85" spans="2:22" x14ac:dyDescent="0.25">
      <c r="B85" s="276" t="s">
        <v>36</v>
      </c>
      <c r="C85" s="293"/>
      <c r="D85" s="293"/>
      <c r="E85" s="293"/>
      <c r="F85" s="293"/>
      <c r="G85" s="293"/>
      <c r="H85" s="293"/>
      <c r="I85" s="293"/>
      <c r="J85" s="293"/>
      <c r="K85" s="293"/>
      <c r="L85" s="293"/>
      <c r="M85" s="293"/>
      <c r="N85" s="293"/>
      <c r="O85" s="293"/>
      <c r="P85" s="293"/>
      <c r="Q85" s="293"/>
      <c r="R85" s="293"/>
      <c r="S85" s="293"/>
      <c r="T85" s="293"/>
      <c r="U85" s="293"/>
      <c r="V85" s="294"/>
    </row>
    <row r="86" spans="2:22" x14ac:dyDescent="0.25">
      <c r="B86" s="11"/>
      <c r="C86" s="292"/>
      <c r="D86" s="295"/>
      <c r="E86" s="287"/>
      <c r="F86" s="287"/>
      <c r="G86" s="287"/>
      <c r="H86" s="287"/>
      <c r="I86" s="287"/>
      <c r="J86" s="287"/>
      <c r="K86" s="287"/>
      <c r="L86" s="287"/>
      <c r="M86" s="287"/>
      <c r="N86" s="287"/>
      <c r="O86" s="287"/>
      <c r="P86" s="287"/>
      <c r="Q86" s="287"/>
      <c r="R86" s="287"/>
      <c r="S86" s="287"/>
      <c r="T86" s="287"/>
      <c r="U86" s="287"/>
      <c r="V86" s="6"/>
    </row>
    <row r="87" spans="2:22" x14ac:dyDescent="0.25">
      <c r="B87" s="233" t="s">
        <v>186</v>
      </c>
      <c r="C87" s="197"/>
      <c r="D87" s="295"/>
      <c r="E87" s="13" t="s">
        <v>187</v>
      </c>
      <c r="F87" s="14"/>
      <c r="G87" s="14"/>
      <c r="H87" s="14"/>
      <c r="I87" s="14"/>
      <c r="J87" s="14"/>
      <c r="K87" s="14"/>
      <c r="L87" s="14"/>
      <c r="M87" s="14"/>
      <c r="N87" s="14"/>
      <c r="O87" s="14"/>
      <c r="P87" s="14"/>
      <c r="Q87" s="14"/>
      <c r="R87" s="14"/>
      <c r="S87" s="14"/>
      <c r="T87" s="14"/>
      <c r="U87" s="15"/>
      <c r="V87" s="6"/>
    </row>
    <row r="88" spans="2:22" x14ac:dyDescent="0.25">
      <c r="B88" s="11"/>
      <c r="C88" s="292"/>
      <c r="D88" s="295"/>
      <c r="E88" s="287"/>
      <c r="F88" s="287"/>
      <c r="G88" s="287"/>
      <c r="H88" s="287"/>
      <c r="I88" s="287"/>
      <c r="J88" s="287"/>
      <c r="K88" s="287"/>
      <c r="L88" s="287"/>
      <c r="M88" s="287"/>
      <c r="N88" s="287"/>
      <c r="O88" s="287"/>
      <c r="P88" s="287"/>
      <c r="Q88" s="287"/>
      <c r="R88" s="287"/>
      <c r="S88" s="287"/>
      <c r="T88" s="287"/>
      <c r="U88" s="287"/>
      <c r="V88" s="6"/>
    </row>
    <row r="89" spans="2:22" x14ac:dyDescent="0.25">
      <c r="B89" s="296" t="s">
        <v>188</v>
      </c>
      <c r="C89" s="297" t="s">
        <v>189</v>
      </c>
      <c r="D89" s="298"/>
      <c r="E89" s="299"/>
      <c r="F89" s="299"/>
      <c r="G89" s="299"/>
      <c r="H89" s="299"/>
      <c r="I89" s="299"/>
      <c r="J89" s="299"/>
      <c r="K89" s="299"/>
      <c r="L89" s="299"/>
      <c r="M89" s="299"/>
      <c r="N89" s="299"/>
      <c r="O89" s="299"/>
      <c r="P89" s="299"/>
      <c r="Q89" s="299"/>
      <c r="R89" s="299"/>
      <c r="S89" s="299"/>
      <c r="T89" s="299"/>
      <c r="U89" s="299"/>
      <c r="V89" s="300"/>
    </row>
    <row r="90" spans="2:22" x14ac:dyDescent="0.25">
      <c r="B90" s="226"/>
      <c r="C90" s="292"/>
      <c r="D90" s="295"/>
      <c r="E90" s="287"/>
      <c r="F90" s="287"/>
      <c r="G90" s="287"/>
      <c r="H90" s="287"/>
      <c r="I90" s="287"/>
      <c r="J90" s="287"/>
      <c r="K90" s="287"/>
      <c r="L90" s="287"/>
      <c r="M90" s="287"/>
      <c r="N90" s="287"/>
      <c r="O90" s="287"/>
      <c r="P90" s="287"/>
      <c r="Q90" s="287"/>
      <c r="R90" s="287"/>
      <c r="S90" s="287"/>
      <c r="T90" s="287"/>
      <c r="U90" s="287"/>
      <c r="V90" s="6"/>
    </row>
    <row r="91" spans="2:22" x14ac:dyDescent="0.25">
      <c r="B91" s="301" t="s">
        <v>133</v>
      </c>
      <c r="C91" s="421"/>
      <c r="D91" s="287"/>
      <c r="E91" s="551">
        <v>0.251</v>
      </c>
      <c r="F91" s="13" t="s">
        <v>190</v>
      </c>
      <c r="G91" s="14"/>
      <c r="H91" s="14"/>
      <c r="I91" s="14"/>
      <c r="J91" s="14"/>
      <c r="K91" s="14"/>
      <c r="L91" s="14"/>
      <c r="M91" s="14"/>
      <c r="N91" s="14"/>
      <c r="O91" s="14"/>
      <c r="P91" s="14"/>
      <c r="Q91" s="14"/>
      <c r="R91" s="14"/>
      <c r="S91" s="14"/>
      <c r="T91" s="14"/>
      <c r="U91" s="15"/>
      <c r="V91" s="6"/>
    </row>
    <row r="92" spans="2:22" x14ac:dyDescent="0.25">
      <c r="B92" s="11"/>
      <c r="C92" s="292"/>
      <c r="D92" s="295"/>
      <c r="E92" s="287"/>
      <c r="F92" s="287"/>
      <c r="G92" s="287"/>
      <c r="H92" s="287"/>
      <c r="I92" s="287"/>
      <c r="J92" s="287"/>
      <c r="K92" s="287"/>
      <c r="L92" s="287"/>
      <c r="M92" s="287"/>
      <c r="N92" s="287"/>
      <c r="O92" s="287"/>
      <c r="P92" s="287"/>
      <c r="Q92" s="287"/>
      <c r="R92" s="287"/>
      <c r="S92" s="287"/>
      <c r="T92" s="287"/>
      <c r="U92" s="287"/>
      <c r="V92" s="6"/>
    </row>
    <row r="93" spans="2:22" x14ac:dyDescent="0.25">
      <c r="B93" s="296" t="s">
        <v>191</v>
      </c>
      <c r="C93" s="297"/>
      <c r="D93" s="298"/>
      <c r="E93" s="299"/>
      <c r="F93" s="299"/>
      <c r="G93" s="299"/>
      <c r="H93" s="299"/>
      <c r="I93" s="299"/>
      <c r="J93" s="299"/>
      <c r="K93" s="299"/>
      <c r="L93" s="299"/>
      <c r="M93" s="299"/>
      <c r="N93" s="299"/>
      <c r="O93" s="299"/>
      <c r="P93" s="299"/>
      <c r="Q93" s="299"/>
      <c r="R93" s="299"/>
      <c r="S93" s="299"/>
      <c r="T93" s="299"/>
      <c r="U93" s="299"/>
      <c r="V93" s="300"/>
    </row>
    <row r="94" spans="2:22" x14ac:dyDescent="0.25">
      <c r="B94" s="11"/>
      <c r="C94" s="292"/>
      <c r="D94" s="295"/>
      <c r="E94" s="287"/>
      <c r="F94" s="287"/>
      <c r="G94" s="287"/>
      <c r="H94" s="287"/>
      <c r="I94" s="287"/>
      <c r="J94" s="287"/>
      <c r="K94" s="287"/>
      <c r="L94" s="287"/>
      <c r="M94" s="287"/>
      <c r="N94" s="287"/>
      <c r="O94" s="287"/>
      <c r="P94" s="287"/>
      <c r="Q94" s="287"/>
      <c r="R94" s="287"/>
      <c r="S94" s="287"/>
      <c r="T94" s="287"/>
      <c r="U94" s="287"/>
      <c r="V94" s="6"/>
    </row>
    <row r="95" spans="2:22" x14ac:dyDescent="0.25">
      <c r="B95" s="228" t="str">
        <f>B59</f>
        <v>HbH</v>
      </c>
      <c r="C95" s="303"/>
      <c r="D95" s="227" t="str">
        <f t="shared" ref="D95:J96" si="31">D59</f>
        <v>hbh</v>
      </c>
      <c r="E95" s="227" t="str">
        <f t="shared" si="31"/>
        <v>hbh</v>
      </c>
      <c r="F95" s="227" t="str">
        <f t="shared" si="31"/>
        <v>hbh</v>
      </c>
      <c r="G95" s="227" t="str">
        <f t="shared" si="31"/>
        <v>hbh</v>
      </c>
      <c r="H95" s="227" t="str">
        <f t="shared" si="31"/>
        <v>hbh</v>
      </c>
      <c r="I95" s="227" t="str">
        <f t="shared" si="31"/>
        <v>hbh</v>
      </c>
      <c r="J95" s="227" t="str">
        <f t="shared" si="31"/>
        <v>hbh</v>
      </c>
      <c r="K95" s="549"/>
      <c r="L95" s="287"/>
      <c r="M95" s="287"/>
      <c r="N95" s="287"/>
      <c r="O95" s="287"/>
      <c r="P95" s="287"/>
      <c r="Q95" s="287"/>
      <c r="R95" s="287"/>
      <c r="S95" s="287"/>
      <c r="T95" s="287"/>
      <c r="U95" s="287"/>
      <c r="V95" s="6"/>
    </row>
    <row r="96" spans="2:22" x14ac:dyDescent="0.25">
      <c r="B96" s="228" t="str">
        <f>B60</f>
        <v>Periodiek</v>
      </c>
      <c r="C96" s="303"/>
      <c r="D96" s="227">
        <f t="shared" si="31"/>
        <v>0</v>
      </c>
      <c r="E96" s="227">
        <f t="shared" si="31"/>
        <v>1</v>
      </c>
      <c r="F96" s="227">
        <f t="shared" si="31"/>
        <v>2</v>
      </c>
      <c r="G96" s="227">
        <f t="shared" si="31"/>
        <v>3</v>
      </c>
      <c r="H96" s="227">
        <f t="shared" si="31"/>
        <v>4</v>
      </c>
      <c r="I96" s="227">
        <f t="shared" si="31"/>
        <v>5</v>
      </c>
      <c r="J96" s="227" t="str">
        <f t="shared" si="31"/>
        <v>5+</v>
      </c>
      <c r="K96" s="549"/>
      <c r="L96" s="287"/>
      <c r="M96" s="287"/>
      <c r="N96" s="287"/>
      <c r="O96" s="287"/>
      <c r="P96" s="287"/>
      <c r="Q96" s="287"/>
      <c r="R96" s="287"/>
      <c r="S96" s="287"/>
      <c r="T96" s="287"/>
      <c r="U96" s="287"/>
      <c r="V96" s="6"/>
    </row>
    <row r="97" spans="2:23" x14ac:dyDescent="0.25">
      <c r="B97" s="228"/>
      <c r="C97" s="304"/>
      <c r="D97" s="230"/>
      <c r="E97" s="230"/>
      <c r="F97" s="230"/>
      <c r="G97" s="230"/>
      <c r="H97" s="230"/>
      <c r="I97" s="231"/>
      <c r="J97" s="535"/>
      <c r="K97" s="549"/>
      <c r="L97" s="287"/>
      <c r="M97" s="287"/>
      <c r="N97" s="287"/>
      <c r="O97" s="287"/>
      <c r="P97" s="287"/>
      <c r="Q97" s="287"/>
      <c r="R97" s="287"/>
      <c r="S97" s="287"/>
      <c r="T97" s="287"/>
      <c r="U97" s="287"/>
      <c r="V97" s="6"/>
    </row>
    <row r="98" spans="2:23" x14ac:dyDescent="0.25">
      <c r="B98" s="233" t="s">
        <v>192</v>
      </c>
      <c r="C98" s="305"/>
      <c r="D98" s="306">
        <f>(D27)*CAO_VVT!$D$9</f>
        <v>31990.100000000002</v>
      </c>
      <c r="E98" s="306">
        <f>E27*CAO_VVT!$D$9</f>
        <v>33126.289999999994</v>
      </c>
      <c r="F98" s="306">
        <f>F27*CAO_VVT!$D$9</f>
        <v>34253.089999999997</v>
      </c>
      <c r="G98" s="306">
        <f>G27*CAO_VVT!$D$9</f>
        <v>35398.67</v>
      </c>
      <c r="H98" s="306">
        <f>H27*CAO_VVT!$D$9</f>
        <v>36525.47</v>
      </c>
      <c r="I98" s="306">
        <f>I27*CAO_VVT!$D$9</f>
        <v>37816.765793999992</v>
      </c>
      <c r="J98" s="528" t="str">
        <f>IF(OR(OR($J$63="",$J$63=0),$J$63=0),"",J27*CAO_VVT!$D$9)</f>
        <v/>
      </c>
      <c r="K98" s="549"/>
      <c r="L98" s="287"/>
      <c r="M98" s="287"/>
      <c r="N98" s="287"/>
      <c r="O98" s="287"/>
      <c r="P98" s="287"/>
      <c r="Q98" s="287"/>
      <c r="R98" s="287"/>
      <c r="S98" s="287"/>
      <c r="T98" s="287"/>
      <c r="U98" s="287"/>
      <c r="V98" s="6"/>
    </row>
    <row r="99" spans="2:23" ht="10.5" customHeight="1" x14ac:dyDescent="0.25">
      <c r="B99" s="233" t="s">
        <v>193</v>
      </c>
      <c r="C99" s="201"/>
      <c r="D99" s="307">
        <f>$C99</f>
        <v>0</v>
      </c>
      <c r="E99" s="307">
        <f t="shared" ref="E99:I100" si="32">$C99</f>
        <v>0</v>
      </c>
      <c r="F99" s="307">
        <f t="shared" si="32"/>
        <v>0</v>
      </c>
      <c r="G99" s="307">
        <f t="shared" si="32"/>
        <v>0</v>
      </c>
      <c r="H99" s="307">
        <f t="shared" si="32"/>
        <v>0</v>
      </c>
      <c r="I99" s="307">
        <f t="shared" si="32"/>
        <v>0</v>
      </c>
      <c r="J99" s="529" t="str">
        <f>IF(OR($J$63="",$J$63=0),"",$C99)</f>
        <v/>
      </c>
      <c r="K99" s="549"/>
      <c r="L99" s="287"/>
      <c r="M99" s="302">
        <v>0.25800000000000001</v>
      </c>
      <c r="N99" s="14" t="s">
        <v>194</v>
      </c>
      <c r="O99" s="14"/>
      <c r="P99" s="14"/>
      <c r="Q99" s="14"/>
      <c r="R99" s="14"/>
      <c r="S99" s="14"/>
      <c r="T99" s="14"/>
      <c r="U99" s="15"/>
      <c r="V99" s="6"/>
    </row>
    <row r="100" spans="2:23" x14ac:dyDescent="0.25">
      <c r="B100" s="233" t="s">
        <v>195</v>
      </c>
      <c r="C100" s="202"/>
      <c r="D100" s="308">
        <f>$C100</f>
        <v>0</v>
      </c>
      <c r="E100" s="308">
        <f t="shared" si="32"/>
        <v>0</v>
      </c>
      <c r="F100" s="308">
        <f t="shared" si="32"/>
        <v>0</v>
      </c>
      <c r="G100" s="308">
        <f t="shared" si="32"/>
        <v>0</v>
      </c>
      <c r="H100" s="308">
        <f t="shared" si="32"/>
        <v>0</v>
      </c>
      <c r="I100" s="308">
        <f t="shared" si="32"/>
        <v>0</v>
      </c>
      <c r="J100" s="530" t="str">
        <f>IF(OR($J$63="",$J$63=0),"",$C100)</f>
        <v/>
      </c>
      <c r="K100" s="549"/>
      <c r="L100" s="287"/>
      <c r="M100" s="445">
        <v>16665</v>
      </c>
      <c r="N100" s="14" t="s">
        <v>196</v>
      </c>
      <c r="O100" s="14"/>
      <c r="P100" s="14"/>
      <c r="Q100" s="14"/>
      <c r="R100" s="14"/>
      <c r="S100" s="14"/>
      <c r="T100" s="14"/>
      <c r="U100" s="15"/>
      <c r="V100" s="6"/>
    </row>
    <row r="101" spans="2:23" ht="12" thickBot="1" x14ac:dyDescent="0.3">
      <c r="B101" s="233" t="s">
        <v>197</v>
      </c>
      <c r="C101" s="305"/>
      <c r="D101" s="306">
        <f>(D98-D100)*D99</f>
        <v>0</v>
      </c>
      <c r="E101" s="306">
        <f t="shared" ref="E101:H101" si="33">(E98-E100)*E99</f>
        <v>0</v>
      </c>
      <c r="F101" s="306">
        <f t="shared" si="33"/>
        <v>0</v>
      </c>
      <c r="G101" s="306">
        <f t="shared" si="33"/>
        <v>0</v>
      </c>
      <c r="H101" s="306">
        <f t="shared" si="33"/>
        <v>0</v>
      </c>
      <c r="I101" s="306">
        <f>(I98-I100)*I99</f>
        <v>0</v>
      </c>
      <c r="J101" s="528" t="str">
        <f>IF(OR($J$63="",$J$63=0),"",(J98-J100)*J99)</f>
        <v/>
      </c>
      <c r="K101" s="549"/>
      <c r="L101" s="287"/>
      <c r="M101" s="287"/>
      <c r="N101" s="446"/>
      <c r="O101" s="287"/>
      <c r="P101" s="287"/>
      <c r="Q101" s="287"/>
      <c r="R101" s="287"/>
      <c r="S101" s="287"/>
      <c r="T101" s="287"/>
      <c r="U101" s="287"/>
      <c r="V101" s="6"/>
    </row>
    <row r="102" spans="2:23" ht="12.6" thickTop="1" thickBot="1" x14ac:dyDescent="0.3">
      <c r="B102" s="471" t="s">
        <v>198</v>
      </c>
      <c r="C102" s="309">
        <f>Data_overig!$B$28</f>
        <v>0.5</v>
      </c>
      <c r="D102" s="310">
        <f>(D101/D98)*$C102</f>
        <v>0</v>
      </c>
      <c r="E102" s="310">
        <f>(E101/E98)*$C102</f>
        <v>0</v>
      </c>
      <c r="F102" s="310">
        <f t="shared" ref="F102:I102" si="34">(F101/F98)*$C102</f>
        <v>0</v>
      </c>
      <c r="G102" s="310">
        <f t="shared" si="34"/>
        <v>0</v>
      </c>
      <c r="H102" s="310">
        <f>(H101/H98)*$C102</f>
        <v>0</v>
      </c>
      <c r="I102" s="310">
        <f t="shared" si="34"/>
        <v>0</v>
      </c>
      <c r="J102" s="531" t="str">
        <f>IF(OR($J$63="",$J$63=0),"",(J101/J98)*$C102)</f>
        <v/>
      </c>
      <c r="K102" s="549"/>
      <c r="L102" s="287"/>
      <c r="M102" s="287"/>
      <c r="N102" s="446"/>
      <c r="O102" s="287"/>
      <c r="P102" s="287"/>
      <c r="Q102" s="287"/>
      <c r="R102" s="287"/>
      <c r="S102" s="287"/>
      <c r="T102" s="287"/>
      <c r="U102" s="287"/>
      <c r="V102" s="6"/>
    </row>
    <row r="103" spans="2:23" ht="12" thickTop="1" x14ac:dyDescent="0.25">
      <c r="B103" s="233" t="s">
        <v>199</v>
      </c>
      <c r="C103" s="201"/>
      <c r="D103" s="307">
        <f>$C103</f>
        <v>0</v>
      </c>
      <c r="E103" s="307">
        <f t="shared" ref="E103:I104" si="35">$C103</f>
        <v>0</v>
      </c>
      <c r="F103" s="307">
        <f t="shared" si="35"/>
        <v>0</v>
      </c>
      <c r="G103" s="307">
        <f t="shared" si="35"/>
        <v>0</v>
      </c>
      <c r="H103" s="307">
        <f t="shared" si="35"/>
        <v>0</v>
      </c>
      <c r="I103" s="307">
        <f t="shared" si="35"/>
        <v>0</v>
      </c>
      <c r="J103" s="529" t="str">
        <f>IF(OR($J$63="",$J$63=0),"",$C103)</f>
        <v/>
      </c>
      <c r="K103" s="549"/>
      <c r="L103" s="287"/>
      <c r="M103" s="302">
        <v>5.0000000000000001E-3</v>
      </c>
      <c r="N103" s="14" t="s">
        <v>200</v>
      </c>
      <c r="O103" s="14"/>
      <c r="P103" s="14"/>
      <c r="Q103" s="14"/>
      <c r="R103" s="14"/>
      <c r="S103" s="14"/>
      <c r="T103" s="14"/>
      <c r="U103" s="15"/>
      <c r="V103" s="6"/>
    </row>
    <row r="104" spans="2:23" x14ac:dyDescent="0.25">
      <c r="B104" s="233" t="s">
        <v>201</v>
      </c>
      <c r="C104" s="202"/>
      <c r="D104" s="308">
        <f>$C104</f>
        <v>0</v>
      </c>
      <c r="E104" s="308">
        <f t="shared" si="35"/>
        <v>0</v>
      </c>
      <c r="F104" s="308">
        <f t="shared" si="35"/>
        <v>0</v>
      </c>
      <c r="G104" s="308">
        <f t="shared" si="35"/>
        <v>0</v>
      </c>
      <c r="H104" s="308">
        <f t="shared" si="35"/>
        <v>0</v>
      </c>
      <c r="I104" s="308">
        <f t="shared" si="35"/>
        <v>0</v>
      </c>
      <c r="J104" s="530" t="str">
        <f>IF(OR($J$63="",$J$63=0),"",$C104)</f>
        <v/>
      </c>
      <c r="K104" s="549"/>
      <c r="L104" s="287"/>
      <c r="M104" s="445">
        <v>28405</v>
      </c>
      <c r="N104" s="14" t="s">
        <v>202</v>
      </c>
      <c r="O104" s="14"/>
      <c r="P104" s="14"/>
      <c r="Q104" s="14"/>
      <c r="R104" s="14"/>
      <c r="S104" s="14"/>
      <c r="T104" s="14"/>
      <c r="U104" s="15"/>
      <c r="V104" s="6"/>
    </row>
    <row r="105" spans="2:23" ht="12" thickBot="1" x14ac:dyDescent="0.3">
      <c r="B105" s="311" t="s">
        <v>203</v>
      </c>
      <c r="C105" s="312"/>
      <c r="D105" s="313">
        <f>(D98-D104)*D103</f>
        <v>0</v>
      </c>
      <c r="E105" s="313">
        <f t="shared" ref="E105:I105" si="36">(E98-E104)*E103</f>
        <v>0</v>
      </c>
      <c r="F105" s="313">
        <f t="shared" si="36"/>
        <v>0</v>
      </c>
      <c r="G105" s="313">
        <f t="shared" si="36"/>
        <v>0</v>
      </c>
      <c r="H105" s="313">
        <f>(H98-H104)*H103</f>
        <v>0</v>
      </c>
      <c r="I105" s="313">
        <f t="shared" si="36"/>
        <v>0</v>
      </c>
      <c r="J105" s="532" t="str">
        <f>IF(OR($J$63="",$J$63=0),"",(J98-J104)*J103)</f>
        <v/>
      </c>
      <c r="K105" s="549"/>
      <c r="L105" s="287"/>
      <c r="M105" s="287"/>
      <c r="N105" s="287"/>
      <c r="O105" s="287"/>
      <c r="P105" s="287"/>
      <c r="Q105" s="287"/>
      <c r="R105" s="287"/>
      <c r="S105" s="287"/>
      <c r="T105" s="287"/>
      <c r="U105" s="287"/>
      <c r="V105" s="6"/>
    </row>
    <row r="106" spans="2:23" ht="12.6" thickTop="1" thickBot="1" x14ac:dyDescent="0.3">
      <c r="B106" s="471" t="s">
        <v>204</v>
      </c>
      <c r="C106" s="309">
        <f>Data_overig!$B$31</f>
        <v>0.5</v>
      </c>
      <c r="D106" s="310">
        <f>(D105/D98)*$C106</f>
        <v>0</v>
      </c>
      <c r="E106" s="310">
        <f t="shared" ref="E106:I106" si="37">(E105/E98)*$C106</f>
        <v>0</v>
      </c>
      <c r="F106" s="310">
        <f>(F105/F98)*$C106</f>
        <v>0</v>
      </c>
      <c r="G106" s="310">
        <f t="shared" si="37"/>
        <v>0</v>
      </c>
      <c r="H106" s="310">
        <f t="shared" si="37"/>
        <v>0</v>
      </c>
      <c r="I106" s="310">
        <f t="shared" si="37"/>
        <v>0</v>
      </c>
      <c r="J106" s="531" t="str">
        <f>IF(OR($J$63="",$J$63=0),"",(J105/J98)*$C106)</f>
        <v/>
      </c>
      <c r="K106" s="549"/>
      <c r="L106" s="287"/>
      <c r="M106" s="287"/>
      <c r="N106" s="287"/>
      <c r="O106" s="287"/>
      <c r="P106" s="287"/>
      <c r="Q106" s="287"/>
      <c r="R106" s="287"/>
      <c r="S106" s="287"/>
      <c r="T106" s="287"/>
      <c r="U106" s="287"/>
      <c r="V106" s="6"/>
    </row>
    <row r="107" spans="2:23" ht="12" thickTop="1" x14ac:dyDescent="0.25">
      <c r="B107" s="241" t="s">
        <v>205</v>
      </c>
      <c r="C107" s="314"/>
      <c r="D107" s="315">
        <f>D106+D102</f>
        <v>0</v>
      </c>
      <c r="E107" s="315">
        <f t="shared" ref="E107:I107" si="38">E106+E102</f>
        <v>0</v>
      </c>
      <c r="F107" s="315">
        <f t="shared" si="38"/>
        <v>0</v>
      </c>
      <c r="G107" s="315">
        <f t="shared" si="38"/>
        <v>0</v>
      </c>
      <c r="H107" s="315">
        <f t="shared" si="38"/>
        <v>0</v>
      </c>
      <c r="I107" s="315">
        <f t="shared" si="38"/>
        <v>0</v>
      </c>
      <c r="J107" s="533" t="str">
        <f>IF(OR($J$63="",$J$63=0),"",J106+J102)</f>
        <v/>
      </c>
      <c r="K107" s="549"/>
      <c r="L107" s="287"/>
      <c r="M107" s="287"/>
      <c r="N107" s="287"/>
      <c r="O107" s="287"/>
      <c r="P107" s="287"/>
      <c r="Q107" s="287"/>
      <c r="R107" s="287"/>
      <c r="S107" s="287"/>
      <c r="T107" s="287"/>
      <c r="U107" s="287"/>
      <c r="V107" s="6"/>
    </row>
    <row r="108" spans="2:23" x14ac:dyDescent="0.25">
      <c r="B108" s="11"/>
      <c r="C108" s="292"/>
      <c r="D108" s="295"/>
      <c r="E108" s="287"/>
      <c r="F108" s="287"/>
      <c r="G108" s="287"/>
      <c r="H108" s="287"/>
      <c r="I108" s="287"/>
      <c r="J108" s="287"/>
      <c r="K108" s="287"/>
      <c r="L108" s="287"/>
      <c r="M108" s="287"/>
      <c r="N108" s="287"/>
      <c r="O108" s="287"/>
      <c r="P108" s="287"/>
      <c r="Q108" s="287"/>
      <c r="R108" s="287"/>
      <c r="S108" s="287"/>
      <c r="T108" s="287"/>
      <c r="U108" s="287"/>
      <c r="V108" s="6"/>
    </row>
    <row r="109" spans="2:23" x14ac:dyDescent="0.25">
      <c r="B109" s="11"/>
      <c r="C109" s="292"/>
      <c r="D109" s="227" t="s">
        <v>206</v>
      </c>
      <c r="E109" s="227" t="s">
        <v>207</v>
      </c>
      <c r="F109" s="227" t="s">
        <v>208</v>
      </c>
      <c r="G109" s="287"/>
      <c r="H109" s="287"/>
      <c r="I109" s="287"/>
      <c r="J109" s="287"/>
      <c r="K109" s="287"/>
      <c r="L109" s="287"/>
      <c r="M109" s="287"/>
      <c r="N109" s="287"/>
      <c r="O109" s="287"/>
      <c r="P109" s="287"/>
      <c r="Q109" s="287"/>
      <c r="R109" s="287"/>
      <c r="S109" s="287"/>
      <c r="T109" s="287"/>
      <c r="U109" s="287"/>
      <c r="V109" s="6"/>
    </row>
    <row r="110" spans="2:23" x14ac:dyDescent="0.25">
      <c r="B110" s="576" t="s">
        <v>209</v>
      </c>
      <c r="C110" s="195"/>
      <c r="D110" s="312"/>
      <c r="E110" s="312"/>
      <c r="F110" s="312"/>
      <c r="H110" s="13" t="s">
        <v>210</v>
      </c>
      <c r="I110" s="14"/>
      <c r="J110" s="14"/>
      <c r="K110" s="14"/>
      <c r="L110" s="14"/>
      <c r="M110" s="14"/>
      <c r="N110" s="14"/>
      <c r="O110" s="14"/>
      <c r="P110" s="14"/>
      <c r="Q110" s="14"/>
      <c r="R110" s="15"/>
      <c r="S110" s="14"/>
      <c r="T110" s="14"/>
      <c r="U110" s="14"/>
      <c r="V110" s="14"/>
      <c r="W110" s="15"/>
    </row>
    <row r="111" spans="2:23" x14ac:dyDescent="0.25">
      <c r="B111" s="233" t="s">
        <v>211</v>
      </c>
      <c r="C111" s="286">
        <f>(D111*2.74%)+(E111*7.74%)</f>
        <v>0</v>
      </c>
      <c r="D111" s="421"/>
      <c r="E111" s="421"/>
      <c r="F111" s="211">
        <f>SUM(D111:E111)</f>
        <v>0</v>
      </c>
      <c r="H111" s="117" t="s">
        <v>212</v>
      </c>
      <c r="I111" s="14"/>
      <c r="J111" s="14"/>
      <c r="K111" s="14"/>
      <c r="L111" s="14"/>
      <c r="M111" s="14"/>
      <c r="N111" s="14"/>
      <c r="O111" s="14"/>
      <c r="P111" s="14"/>
      <c r="Q111" s="14"/>
      <c r="R111" s="14"/>
      <c r="S111" s="14"/>
      <c r="T111" s="14"/>
      <c r="U111" s="15"/>
      <c r="V111" s="6"/>
    </row>
    <row r="112" spans="2:23" x14ac:dyDescent="0.25">
      <c r="B112" s="233" t="s">
        <v>213</v>
      </c>
      <c r="C112" s="286">
        <v>6.5100000000000005E-2</v>
      </c>
      <c r="D112" s="312"/>
      <c r="E112" s="312"/>
      <c r="F112" s="312"/>
      <c r="H112" s="550">
        <v>6.5100000000000005E-2</v>
      </c>
      <c r="I112" s="13" t="s">
        <v>214</v>
      </c>
      <c r="J112" s="14"/>
      <c r="K112" s="14"/>
      <c r="L112" s="14"/>
      <c r="M112" s="14"/>
      <c r="N112" s="14"/>
      <c r="O112" s="14"/>
      <c r="P112" s="14"/>
      <c r="Q112" s="14"/>
      <c r="R112" s="14"/>
      <c r="S112" s="14"/>
      <c r="T112" s="14"/>
      <c r="U112" s="15"/>
      <c r="V112" s="6"/>
    </row>
    <row r="113" spans="2:22" x14ac:dyDescent="0.25">
      <c r="B113" s="233" t="s">
        <v>215</v>
      </c>
      <c r="C113" s="195"/>
      <c r="D113" s="312"/>
      <c r="E113" s="312"/>
      <c r="F113" s="312"/>
      <c r="H113" s="117" t="s">
        <v>216</v>
      </c>
      <c r="I113" s="14"/>
      <c r="J113" s="14"/>
      <c r="K113" s="14"/>
      <c r="L113" s="14"/>
      <c r="M113" s="14"/>
      <c r="N113" s="14"/>
      <c r="O113" s="14"/>
      <c r="P113" s="14"/>
      <c r="Q113" s="14"/>
      <c r="R113" s="14"/>
      <c r="S113" s="14"/>
      <c r="T113" s="14"/>
      <c r="U113" s="15"/>
      <c r="V113" s="6"/>
    </row>
    <row r="114" spans="2:22" x14ac:dyDescent="0.25">
      <c r="B114" s="233" t="s">
        <v>217</v>
      </c>
      <c r="C114" s="203"/>
      <c r="D114" s="305"/>
      <c r="E114" s="305"/>
      <c r="F114" s="305"/>
      <c r="H114" s="13" t="s">
        <v>218</v>
      </c>
      <c r="I114" s="14"/>
      <c r="J114" s="14"/>
      <c r="K114" s="14"/>
      <c r="L114" s="14"/>
      <c r="M114" s="14"/>
      <c r="N114" s="14"/>
      <c r="O114" s="14"/>
      <c r="P114" s="14"/>
      <c r="Q114" s="14"/>
      <c r="R114" s="14"/>
      <c r="S114" s="14"/>
      <c r="T114" s="14"/>
      <c r="U114" s="15"/>
      <c r="V114" s="6"/>
    </row>
    <row r="115" spans="2:22" ht="12" thickBot="1" x14ac:dyDescent="0.3">
      <c r="B115" s="244" t="s">
        <v>219</v>
      </c>
      <c r="C115" s="286">
        <v>4.0000000000000002E-4</v>
      </c>
      <c r="D115" s="305"/>
      <c r="E115" s="305"/>
      <c r="F115" s="305"/>
      <c r="H115" s="13" t="s">
        <v>220</v>
      </c>
      <c r="I115" s="14"/>
      <c r="J115" s="14"/>
      <c r="K115" s="14"/>
      <c r="L115" s="14"/>
      <c r="M115" s="14"/>
      <c r="N115" s="14"/>
      <c r="O115" s="14"/>
      <c r="P115" s="14"/>
      <c r="Q115" s="14"/>
      <c r="R115" s="14"/>
      <c r="S115" s="14"/>
      <c r="T115" s="14"/>
      <c r="U115" s="15"/>
      <c r="V115" s="6"/>
    </row>
    <row r="116" spans="2:22" ht="12" thickTop="1" x14ac:dyDescent="0.25">
      <c r="B116" s="241" t="s">
        <v>221</v>
      </c>
      <c r="C116" s="316">
        <f>SUM(C110:C115)</f>
        <v>6.5500000000000003E-2</v>
      </c>
      <c r="D116" s="295"/>
      <c r="E116" s="287"/>
      <c r="F116" s="287"/>
      <c r="G116" s="287"/>
      <c r="H116" s="287"/>
      <c r="I116" s="287"/>
      <c r="J116" s="287"/>
      <c r="K116" s="287"/>
      <c r="L116" s="287"/>
      <c r="M116" s="287"/>
      <c r="N116" s="287"/>
      <c r="O116" s="287"/>
      <c r="P116" s="287"/>
      <c r="Q116" s="287"/>
      <c r="R116" s="287"/>
      <c r="S116" s="287"/>
      <c r="T116" s="287"/>
      <c r="U116" s="287"/>
      <c r="V116" s="6"/>
    </row>
    <row r="117" spans="2:22" x14ac:dyDescent="0.25">
      <c r="B117" s="11"/>
      <c r="C117" s="292"/>
      <c r="D117" s="295"/>
      <c r="E117" s="287"/>
      <c r="F117" s="287"/>
      <c r="G117" s="287"/>
      <c r="H117" s="287"/>
      <c r="I117" s="287"/>
      <c r="J117" s="287"/>
      <c r="K117" s="287"/>
      <c r="L117" s="287"/>
      <c r="M117" s="287"/>
      <c r="N117" s="287"/>
      <c r="O117" s="287"/>
      <c r="P117" s="287"/>
      <c r="Q117" s="287"/>
      <c r="R117" s="287"/>
      <c r="S117" s="287"/>
      <c r="T117" s="287"/>
      <c r="U117" s="287"/>
      <c r="V117" s="6"/>
    </row>
    <row r="118" spans="2:22" x14ac:dyDescent="0.25">
      <c r="B118" s="301" t="s">
        <v>222</v>
      </c>
      <c r="C118" s="317"/>
      <c r="D118" s="318">
        <f>D107+$C116</f>
        <v>6.5500000000000003E-2</v>
      </c>
      <c r="E118" s="318">
        <f t="shared" ref="E118:I118" si="39">E107+$C116</f>
        <v>6.5500000000000003E-2</v>
      </c>
      <c r="F118" s="318">
        <f t="shared" si="39"/>
        <v>6.5500000000000003E-2</v>
      </c>
      <c r="G118" s="318">
        <f>G107+$C116</f>
        <v>6.5500000000000003E-2</v>
      </c>
      <c r="H118" s="318">
        <f t="shared" si="39"/>
        <v>6.5500000000000003E-2</v>
      </c>
      <c r="I118" s="318">
        <f t="shared" si="39"/>
        <v>6.5500000000000003E-2</v>
      </c>
      <c r="J118" s="318">
        <f>IF(OR($J$63="",$J$63=0),0,J107)+$C116</f>
        <v>6.5500000000000003E-2</v>
      </c>
      <c r="K118" s="287"/>
      <c r="L118" s="287"/>
      <c r="M118" s="287"/>
      <c r="N118" s="287"/>
      <c r="O118" s="287"/>
      <c r="P118" s="287"/>
      <c r="Q118" s="287"/>
      <c r="R118" s="287"/>
      <c r="S118" s="287"/>
      <c r="T118" s="287"/>
      <c r="U118" s="287"/>
      <c r="V118" s="6"/>
    </row>
    <row r="119" spans="2:22" x14ac:dyDescent="0.25">
      <c r="B119" s="226"/>
      <c r="C119" s="319"/>
      <c r="D119" s="320"/>
      <c r="E119" s="320"/>
      <c r="F119" s="320"/>
      <c r="G119" s="320"/>
      <c r="H119" s="320"/>
      <c r="I119" s="320"/>
      <c r="J119" s="287"/>
      <c r="K119" s="287"/>
      <c r="L119" s="287"/>
      <c r="M119" s="287"/>
      <c r="N119" s="287"/>
      <c r="O119" s="287"/>
      <c r="P119" s="287"/>
      <c r="Q119" s="287"/>
      <c r="R119" s="287"/>
      <c r="S119" s="287"/>
      <c r="T119" s="287"/>
      <c r="U119" s="287"/>
      <c r="V119" s="6"/>
    </row>
    <row r="120" spans="2:22" x14ac:dyDescent="0.25">
      <c r="B120" s="276" t="s">
        <v>223</v>
      </c>
      <c r="C120" s="321"/>
      <c r="D120" s="318">
        <f>IF($C$87="Opslag",$C$91,D118)</f>
        <v>6.5500000000000003E-2</v>
      </c>
      <c r="E120" s="318">
        <f t="shared" ref="E120:I120" si="40">IF($C$87="Opslag",$C$91,E118)</f>
        <v>6.5500000000000003E-2</v>
      </c>
      <c r="F120" s="318">
        <f t="shared" si="40"/>
        <v>6.5500000000000003E-2</v>
      </c>
      <c r="G120" s="318">
        <f t="shared" si="40"/>
        <v>6.5500000000000003E-2</v>
      </c>
      <c r="H120" s="318">
        <f t="shared" si="40"/>
        <v>6.5500000000000003E-2</v>
      </c>
      <c r="I120" s="318">
        <f t="shared" si="40"/>
        <v>6.5500000000000003E-2</v>
      </c>
      <c r="J120" s="318">
        <f>IF($C$87="Opslag",$C$91,J118)</f>
        <v>6.5500000000000003E-2</v>
      </c>
      <c r="K120" s="287"/>
      <c r="L120" s="287"/>
      <c r="M120" s="287"/>
      <c r="N120" s="287"/>
      <c r="O120" s="287"/>
      <c r="P120" s="287"/>
      <c r="Q120" s="287"/>
      <c r="R120" s="287"/>
      <c r="S120" s="287"/>
      <c r="T120" s="287"/>
      <c r="U120" s="287"/>
      <c r="V120" s="596"/>
    </row>
    <row r="121" spans="2:22" x14ac:dyDescent="0.25">
      <c r="B121" s="11"/>
      <c r="C121" s="292"/>
      <c r="D121" s="295"/>
      <c r="E121" s="287"/>
      <c r="F121" s="287"/>
      <c r="G121" s="287"/>
      <c r="H121" s="287"/>
      <c r="I121" s="287"/>
      <c r="J121" s="287"/>
      <c r="K121" s="287"/>
      <c r="L121" s="287"/>
      <c r="M121" s="287"/>
      <c r="N121" s="287"/>
      <c r="O121" s="287"/>
      <c r="P121" s="287"/>
      <c r="Q121" s="287"/>
      <c r="R121" s="287"/>
      <c r="S121" s="287"/>
      <c r="T121" s="287"/>
      <c r="U121" s="287"/>
      <c r="V121" s="6"/>
    </row>
    <row r="122" spans="2:22" x14ac:dyDescent="0.25">
      <c r="B122" s="209"/>
      <c r="C122" s="209"/>
      <c r="D122" s="209"/>
      <c r="E122" s="209"/>
      <c r="F122" s="209"/>
      <c r="G122" s="209"/>
      <c r="H122" s="209"/>
      <c r="I122" s="209"/>
      <c r="J122" s="209"/>
      <c r="K122" s="209"/>
      <c r="L122" s="209"/>
      <c r="M122" s="209"/>
      <c r="N122" s="209"/>
      <c r="O122" s="209"/>
      <c r="P122" s="209"/>
      <c r="Q122" s="209"/>
      <c r="R122" s="209"/>
      <c r="S122" s="209"/>
      <c r="T122" s="209"/>
      <c r="U122" s="209"/>
      <c r="V122" s="209"/>
    </row>
    <row r="123" spans="2:22" x14ac:dyDescent="0.25">
      <c r="B123" s="215" t="s">
        <v>19</v>
      </c>
      <c r="C123" s="216"/>
      <c r="D123" s="217"/>
      <c r="E123" s="217"/>
      <c r="F123" s="217"/>
      <c r="G123" s="217"/>
      <c r="H123" s="217"/>
      <c r="I123" s="217"/>
      <c r="J123" s="217"/>
      <c r="K123" s="217"/>
      <c r="L123" s="217"/>
      <c r="M123" s="217"/>
      <c r="N123" s="217"/>
      <c r="O123" s="217"/>
      <c r="P123" s="217"/>
      <c r="Q123" s="217"/>
      <c r="R123" s="217"/>
      <c r="S123" s="217"/>
      <c r="T123" s="217"/>
      <c r="U123" s="217"/>
      <c r="V123" s="218"/>
    </row>
    <row r="124" spans="2:22" x14ac:dyDescent="0.25">
      <c r="B124" s="275" t="s">
        <v>224</v>
      </c>
      <c r="C124" s="5"/>
      <c r="D124" s="5"/>
      <c r="E124" s="5"/>
      <c r="F124" s="5"/>
      <c r="G124" s="5"/>
      <c r="H124" s="5"/>
      <c r="I124" s="5"/>
      <c r="J124" s="5"/>
      <c r="K124" s="5"/>
      <c r="L124" s="5"/>
      <c r="M124" s="5"/>
      <c r="N124" s="5"/>
      <c r="O124" s="5"/>
      <c r="P124" s="5"/>
      <c r="Q124" s="5"/>
      <c r="R124" s="5"/>
      <c r="S124" s="5"/>
      <c r="T124" s="5"/>
      <c r="U124" s="5"/>
      <c r="V124" s="6"/>
    </row>
    <row r="125" spans="2:22" x14ac:dyDescent="0.25">
      <c r="B125" s="323"/>
      <c r="C125" s="221" t="s">
        <v>225</v>
      </c>
      <c r="D125" s="221" t="s">
        <v>226</v>
      </c>
      <c r="E125" s="221" t="s">
        <v>189</v>
      </c>
      <c r="F125" s="536" t="s">
        <v>227</v>
      </c>
      <c r="G125" s="221"/>
      <c r="H125" s="221"/>
      <c r="I125" s="221"/>
      <c r="J125" s="221"/>
      <c r="K125" s="221"/>
      <c r="L125" s="221"/>
      <c r="M125" s="221"/>
      <c r="N125" s="221"/>
      <c r="O125" s="221"/>
      <c r="P125" s="221"/>
      <c r="Q125" s="221"/>
      <c r="R125" s="221"/>
      <c r="S125" s="221"/>
      <c r="T125" s="221"/>
      <c r="U125" s="221"/>
      <c r="V125" s="223"/>
    </row>
    <row r="126" spans="2:22" x14ac:dyDescent="0.25">
      <c r="B126" s="11"/>
      <c r="D126" s="5"/>
      <c r="E126" s="5"/>
      <c r="F126" s="5"/>
      <c r="G126" s="5"/>
      <c r="H126" s="5"/>
      <c r="I126" s="5"/>
      <c r="J126" s="5"/>
      <c r="K126" s="5"/>
      <c r="L126" s="5"/>
      <c r="M126" s="5"/>
      <c r="N126" s="5"/>
      <c r="O126" s="5"/>
      <c r="P126" s="5"/>
      <c r="Q126" s="5"/>
      <c r="R126" s="5"/>
      <c r="S126" s="5"/>
      <c r="T126" s="5"/>
      <c r="U126" s="5"/>
      <c r="V126" s="6"/>
    </row>
    <row r="127" spans="2:22" ht="12" thickBot="1" x14ac:dyDescent="0.3">
      <c r="B127" s="324" t="s">
        <v>228</v>
      </c>
      <c r="C127" s="325"/>
      <c r="D127" s="326">
        <v>1878</v>
      </c>
      <c r="E127" s="327"/>
      <c r="F127" s="599"/>
      <c r="G127" s="328" t="s">
        <v>229</v>
      </c>
      <c r="H127" s="14"/>
      <c r="I127" s="14"/>
      <c r="J127" s="14"/>
      <c r="K127" s="14"/>
      <c r="L127" s="14"/>
      <c r="M127" s="14"/>
      <c r="N127" s="14"/>
      <c r="O127" s="14"/>
      <c r="P127" s="14"/>
      <c r="Q127" s="14"/>
      <c r="R127" s="14"/>
      <c r="S127" s="14"/>
      <c r="T127" s="14"/>
      <c r="U127" s="15"/>
      <c r="V127" s="6"/>
    </row>
    <row r="128" spans="2:22" ht="12" thickTop="1" x14ac:dyDescent="0.25">
      <c r="B128" s="329" t="s">
        <v>230</v>
      </c>
      <c r="C128" s="385" t="s">
        <v>231</v>
      </c>
      <c r="D128" s="330">
        <f>D$127*E128</f>
        <v>0</v>
      </c>
      <c r="E128" s="387"/>
      <c r="F128" s="385" t="s">
        <v>232</v>
      </c>
      <c r="G128" s="551">
        <f>(9.48%+9.04%+9.09%)/3</f>
        <v>9.2033333333333342E-2</v>
      </c>
      <c r="H128" s="14" t="s">
        <v>233</v>
      </c>
      <c r="I128" s="14"/>
      <c r="J128" s="14"/>
      <c r="K128" s="14"/>
      <c r="L128" s="14"/>
      <c r="M128" s="14"/>
      <c r="N128" s="14"/>
      <c r="O128" s="14"/>
      <c r="P128" s="14"/>
      <c r="Q128" s="14"/>
      <c r="R128" s="14"/>
      <c r="S128" s="14"/>
      <c r="T128" s="14"/>
      <c r="U128" s="15"/>
      <c r="V128" s="6"/>
    </row>
    <row r="129" spans="2:22" x14ac:dyDescent="0.25">
      <c r="B129" s="331" t="s">
        <v>234</v>
      </c>
      <c r="C129" s="385" t="s">
        <v>231</v>
      </c>
      <c r="D129" s="332">
        <f>(144+58.4+35)</f>
        <v>237.4</v>
      </c>
      <c r="E129" s="447"/>
      <c r="F129" s="385" t="s">
        <v>232</v>
      </c>
      <c r="G129" s="328" t="s">
        <v>235</v>
      </c>
      <c r="H129" s="14"/>
      <c r="I129" s="14"/>
      <c r="J129" s="14"/>
      <c r="K129" s="14"/>
      <c r="L129" s="14"/>
      <c r="M129" s="14"/>
      <c r="N129" s="14"/>
      <c r="O129" s="14"/>
      <c r="P129" s="14"/>
      <c r="Q129" s="14"/>
      <c r="R129" s="14"/>
      <c r="S129" s="14"/>
      <c r="T129" s="14"/>
      <c r="U129" s="15"/>
      <c r="V129" s="6"/>
    </row>
    <row r="130" spans="2:22" x14ac:dyDescent="0.25">
      <c r="B130" s="329" t="s">
        <v>236</v>
      </c>
      <c r="C130" s="385" t="s">
        <v>231</v>
      </c>
      <c r="D130" s="386"/>
      <c r="E130" s="334"/>
      <c r="F130" s="385" t="s">
        <v>232</v>
      </c>
      <c r="G130" s="328" t="s">
        <v>237</v>
      </c>
      <c r="H130" s="14"/>
      <c r="I130" s="14"/>
      <c r="J130" s="14"/>
      <c r="K130" s="14"/>
      <c r="L130" s="14"/>
      <c r="M130" s="14"/>
      <c r="N130" s="14"/>
      <c r="O130" s="14"/>
      <c r="P130" s="14"/>
      <c r="Q130" s="14"/>
      <c r="R130" s="14"/>
      <c r="S130" s="14"/>
      <c r="T130" s="14"/>
      <c r="U130" s="15"/>
      <c r="V130" s="6"/>
    </row>
    <row r="131" spans="2:22" x14ac:dyDescent="0.25">
      <c r="B131" s="329" t="s">
        <v>238</v>
      </c>
      <c r="C131" s="385" t="s">
        <v>231</v>
      </c>
      <c r="D131" s="386"/>
      <c r="E131" s="448"/>
      <c r="F131" s="385" t="s">
        <v>232</v>
      </c>
      <c r="G131" s="328" t="s">
        <v>239</v>
      </c>
      <c r="H131" s="14"/>
      <c r="I131" s="14"/>
      <c r="J131" s="14"/>
      <c r="K131" s="14"/>
      <c r="L131" s="14"/>
      <c r="M131" s="14"/>
      <c r="N131" s="14"/>
      <c r="O131" s="14"/>
      <c r="P131" s="14"/>
      <c r="Q131" s="14"/>
      <c r="R131" s="14"/>
      <c r="S131" s="14"/>
      <c r="T131" s="14"/>
      <c r="U131" s="15"/>
      <c r="V131" s="6"/>
    </row>
    <row r="132" spans="2:22" x14ac:dyDescent="0.25">
      <c r="B132" s="329" t="s">
        <v>240</v>
      </c>
      <c r="C132" s="385" t="s">
        <v>231</v>
      </c>
      <c r="D132" s="330">
        <f>D$127*E132</f>
        <v>0</v>
      </c>
      <c r="E132" s="387"/>
      <c r="F132" s="385" t="s">
        <v>231</v>
      </c>
      <c r="G132" s="337">
        <v>0.02</v>
      </c>
      <c r="H132" s="14" t="s">
        <v>241</v>
      </c>
      <c r="I132" s="14"/>
      <c r="J132" s="14"/>
      <c r="K132" s="14"/>
      <c r="L132" s="14"/>
      <c r="M132" s="14"/>
      <c r="N132" s="14"/>
      <c r="O132" s="14"/>
      <c r="P132" s="14"/>
      <c r="Q132" s="14"/>
      <c r="R132" s="14"/>
      <c r="S132" s="14"/>
      <c r="T132" s="14"/>
      <c r="U132" s="15"/>
      <c r="V132" s="6"/>
    </row>
    <row r="133" spans="2:22" x14ac:dyDescent="0.25">
      <c r="B133" s="329" t="s">
        <v>242</v>
      </c>
      <c r="C133" s="385" t="s">
        <v>231</v>
      </c>
      <c r="D133" s="330">
        <f>D$127*E133</f>
        <v>0</v>
      </c>
      <c r="E133" s="387"/>
      <c r="F133" s="385" t="s">
        <v>231</v>
      </c>
      <c r="G133" s="117" t="s">
        <v>243</v>
      </c>
      <c r="H133" s="14"/>
      <c r="I133" s="14"/>
      <c r="J133" s="14"/>
      <c r="K133" s="14"/>
      <c r="L133" s="14"/>
      <c r="M133" s="14"/>
      <c r="N133" s="14"/>
      <c r="O133" s="14"/>
      <c r="P133" s="14"/>
      <c r="Q133" s="14"/>
      <c r="R133" s="14"/>
      <c r="S133" s="14"/>
      <c r="T133" s="14"/>
      <c r="U133" s="15"/>
      <c r="V133" s="6"/>
    </row>
    <row r="134" spans="2:22" x14ac:dyDescent="0.25">
      <c r="B134" s="329" t="s">
        <v>244</v>
      </c>
      <c r="C134" s="385" t="s">
        <v>231</v>
      </c>
      <c r="D134" s="386"/>
      <c r="E134" s="447"/>
      <c r="F134" s="385" t="s">
        <v>231</v>
      </c>
      <c r="G134" s="13" t="s">
        <v>245</v>
      </c>
      <c r="H134" s="14"/>
      <c r="I134" s="14"/>
      <c r="J134" s="14"/>
      <c r="K134" s="14"/>
      <c r="L134" s="14"/>
      <c r="M134" s="14"/>
      <c r="N134" s="14"/>
      <c r="O134" s="14"/>
      <c r="P134" s="14"/>
      <c r="Q134" s="14"/>
      <c r="R134" s="14"/>
      <c r="S134" s="14"/>
      <c r="T134" s="14"/>
      <c r="U134" s="15"/>
      <c r="V134" s="6"/>
    </row>
    <row r="135" spans="2:22" x14ac:dyDescent="0.25">
      <c r="B135" s="554" t="s">
        <v>246</v>
      </c>
      <c r="C135" s="385" t="s">
        <v>231</v>
      </c>
      <c r="D135" s="330">
        <f>D$127*E135</f>
        <v>0</v>
      </c>
      <c r="E135" s="387"/>
      <c r="F135" s="385" t="s">
        <v>231</v>
      </c>
      <c r="G135" s="13" t="s">
        <v>247</v>
      </c>
      <c r="H135" s="14"/>
      <c r="I135" s="14"/>
      <c r="J135" s="14"/>
      <c r="K135" s="14"/>
      <c r="L135" s="14"/>
      <c r="M135" s="14"/>
      <c r="N135" s="14"/>
      <c r="O135" s="14"/>
      <c r="P135" s="14"/>
      <c r="Q135" s="14"/>
      <c r="R135" s="14"/>
      <c r="S135" s="14"/>
      <c r="T135" s="14"/>
      <c r="U135" s="15"/>
      <c r="V135" s="6"/>
    </row>
    <row r="136" spans="2:22" x14ac:dyDescent="0.25">
      <c r="B136" s="554" t="s">
        <v>248</v>
      </c>
      <c r="C136" s="385" t="s">
        <v>231</v>
      </c>
      <c r="D136" s="330">
        <f>D$127*E136</f>
        <v>0</v>
      </c>
      <c r="E136" s="387"/>
      <c r="F136" s="385" t="s">
        <v>231</v>
      </c>
      <c r="G136" s="13" t="s">
        <v>249</v>
      </c>
      <c r="H136" s="14"/>
      <c r="I136" s="14"/>
      <c r="J136" s="14"/>
      <c r="K136" s="14"/>
      <c r="L136" s="14"/>
      <c r="M136" s="14"/>
      <c r="N136" s="14"/>
      <c r="O136" s="14"/>
      <c r="P136" s="14"/>
      <c r="Q136" s="14"/>
      <c r="R136" s="14"/>
      <c r="S136" s="14"/>
      <c r="T136" s="14"/>
      <c r="U136" s="15"/>
      <c r="V136" s="6"/>
    </row>
    <row r="137" spans="2:22" ht="12" thickBot="1" x14ac:dyDescent="0.3">
      <c r="B137" s="339" t="s">
        <v>250</v>
      </c>
      <c r="C137" s="385" t="s">
        <v>231</v>
      </c>
      <c r="D137" s="340">
        <f>D$127*E137</f>
        <v>0</v>
      </c>
      <c r="E137" s="389"/>
      <c r="F137" s="385" t="s">
        <v>231</v>
      </c>
      <c r="G137" s="13" t="s">
        <v>251</v>
      </c>
      <c r="H137" s="14"/>
      <c r="I137" s="14"/>
      <c r="J137" s="14"/>
      <c r="K137" s="14"/>
      <c r="L137" s="14"/>
      <c r="M137" s="14"/>
      <c r="N137" s="14"/>
      <c r="O137" s="14"/>
      <c r="P137" s="14"/>
      <c r="Q137" s="14"/>
      <c r="R137" s="14"/>
      <c r="S137" s="14"/>
      <c r="T137" s="14"/>
      <c r="U137" s="15"/>
      <c r="V137" s="6"/>
    </row>
    <row r="138" spans="2:22" ht="12" thickTop="1" x14ac:dyDescent="0.25">
      <c r="B138" s="284" t="s">
        <v>252</v>
      </c>
      <c r="C138" s="341"/>
      <c r="D138" s="198">
        <f>D127-SUMIFS(D128:D137,C128:C137,"Ja")</f>
        <v>1640.6</v>
      </c>
      <c r="E138" s="342"/>
      <c r="F138" s="198">
        <f>D127-SUMIFS(D128:D137,F128:F137,"Ja")</f>
        <v>1878</v>
      </c>
      <c r="G138" s="5"/>
      <c r="H138" s="5"/>
      <c r="I138" s="5"/>
      <c r="J138" s="5"/>
      <c r="K138" s="5"/>
      <c r="L138" s="5"/>
      <c r="M138" s="5"/>
      <c r="N138" s="5"/>
      <c r="O138" s="5"/>
      <c r="P138" s="5"/>
      <c r="Q138" s="5"/>
      <c r="R138" s="5"/>
      <c r="S138" s="5"/>
      <c r="T138" s="5"/>
      <c r="U138" s="5"/>
      <c r="V138" s="6"/>
    </row>
    <row r="139" spans="2:22" x14ac:dyDescent="0.25">
      <c r="B139" s="7"/>
      <c r="C139" s="229"/>
      <c r="D139" s="229"/>
      <c r="E139" s="8"/>
      <c r="F139" s="8"/>
      <c r="G139" s="5"/>
      <c r="H139" s="5"/>
      <c r="I139" s="5"/>
      <c r="J139" s="5"/>
      <c r="K139" s="5"/>
      <c r="L139" s="5"/>
      <c r="M139" s="5"/>
      <c r="N139" s="5"/>
      <c r="O139" s="5"/>
      <c r="P139" s="5"/>
      <c r="Q139" s="5"/>
      <c r="R139" s="5"/>
      <c r="S139" s="5"/>
      <c r="T139" s="5"/>
      <c r="U139" s="5"/>
      <c r="V139" s="6"/>
    </row>
    <row r="140" spans="2:22" x14ac:dyDescent="0.25">
      <c r="B140" s="228" t="s">
        <v>253</v>
      </c>
      <c r="C140" s="140"/>
      <c r="D140" s="600">
        <f>D138/D127</f>
        <v>0.87358892438764635</v>
      </c>
      <c r="E140" s="555"/>
      <c r="F140" s="556">
        <f>F138/D127</f>
        <v>1</v>
      </c>
      <c r="G140" s="5"/>
      <c r="H140" s="5"/>
      <c r="I140" s="5"/>
      <c r="J140" s="5"/>
      <c r="K140" s="5"/>
      <c r="L140" s="5"/>
      <c r="M140" s="5"/>
      <c r="N140" s="5"/>
      <c r="O140" s="5"/>
      <c r="P140" s="5"/>
      <c r="Q140" s="5"/>
      <c r="R140" s="5"/>
      <c r="S140" s="5"/>
      <c r="T140" s="5"/>
      <c r="U140" s="5"/>
      <c r="V140" s="6"/>
    </row>
    <row r="141" spans="2:22" x14ac:dyDescent="0.25">
      <c r="B141" s="7"/>
      <c r="C141" s="344"/>
      <c r="D141" s="344"/>
      <c r="E141" s="8"/>
      <c r="F141" s="8"/>
      <c r="G141" s="8"/>
      <c r="H141" s="8"/>
      <c r="I141" s="8"/>
      <c r="J141" s="8"/>
      <c r="K141" s="8"/>
      <c r="L141" s="8"/>
      <c r="M141" s="8"/>
      <c r="N141" s="8"/>
      <c r="O141" s="8"/>
      <c r="P141" s="8"/>
      <c r="Q141" s="8"/>
      <c r="R141" s="8"/>
      <c r="S141" s="8"/>
      <c r="T141" s="8"/>
      <c r="U141" s="8"/>
      <c r="V141" s="9"/>
    </row>
    <row r="142" spans="2:22" x14ac:dyDescent="0.25">
      <c r="B142" s="5"/>
      <c r="C142" s="345"/>
      <c r="D142" s="345"/>
      <c r="E142" s="5"/>
      <c r="F142" s="5"/>
      <c r="G142" s="5"/>
      <c r="H142" s="5"/>
      <c r="I142" s="5"/>
      <c r="J142" s="5"/>
      <c r="K142" s="5"/>
      <c r="L142" s="5"/>
      <c r="M142" s="5"/>
      <c r="N142" s="5"/>
      <c r="O142" s="5"/>
      <c r="P142" s="5"/>
      <c r="Q142" s="5"/>
      <c r="R142" s="5"/>
      <c r="S142" s="5"/>
      <c r="T142" s="5"/>
      <c r="U142" s="5"/>
      <c r="V142" s="5"/>
    </row>
    <row r="143" spans="2:22" x14ac:dyDescent="0.25">
      <c r="B143" s="215" t="s">
        <v>20</v>
      </c>
      <c r="C143" s="216"/>
      <c r="D143" s="217"/>
      <c r="E143" s="217"/>
      <c r="F143" s="217"/>
      <c r="G143" s="217"/>
      <c r="H143" s="217"/>
      <c r="I143" s="217"/>
      <c r="J143" s="217"/>
      <c r="K143" s="217"/>
      <c r="L143" s="217"/>
      <c r="M143" s="217"/>
      <c r="N143" s="217"/>
      <c r="O143" s="217"/>
      <c r="P143" s="217"/>
      <c r="Q143" s="217"/>
      <c r="R143" s="217"/>
      <c r="S143" s="217"/>
      <c r="T143" s="217"/>
      <c r="U143" s="217"/>
      <c r="V143" s="218"/>
    </row>
    <row r="144" spans="2:22" x14ac:dyDescent="0.25">
      <c r="B144" s="275"/>
      <c r="C144" s="346"/>
      <c r="D144" s="346"/>
      <c r="E144" s="209"/>
      <c r="F144" s="209"/>
      <c r="G144" s="209"/>
      <c r="H144" s="209"/>
      <c r="I144" s="209"/>
      <c r="J144" s="209"/>
      <c r="K144" s="209"/>
      <c r="L144" s="209"/>
      <c r="M144" s="209"/>
      <c r="N144" s="209"/>
      <c r="O144" s="209"/>
      <c r="P144" s="209"/>
      <c r="Q144" s="209"/>
      <c r="R144" s="209"/>
      <c r="S144" s="209"/>
      <c r="T144" s="209"/>
      <c r="U144" s="209"/>
      <c r="V144" s="210"/>
    </row>
    <row r="145" spans="2:22" x14ac:dyDescent="0.25">
      <c r="B145" s="323"/>
      <c r="C145" s="221" t="s">
        <v>254</v>
      </c>
      <c r="D145" s="221"/>
      <c r="E145" s="221"/>
      <c r="F145" s="221"/>
      <c r="G145" s="221"/>
      <c r="H145" s="221"/>
      <c r="I145" s="221"/>
      <c r="J145" s="221"/>
      <c r="K145" s="221"/>
      <c r="L145" s="221"/>
      <c r="M145" s="221"/>
      <c r="N145" s="221"/>
      <c r="O145" s="221"/>
      <c r="P145" s="221"/>
      <c r="Q145" s="221"/>
      <c r="R145" s="221"/>
      <c r="S145" s="221"/>
      <c r="T145" s="221"/>
      <c r="U145" s="221"/>
      <c r="V145" s="223"/>
    </row>
    <row r="146" spans="2:22" x14ac:dyDescent="0.25">
      <c r="B146" s="11"/>
      <c r="C146" s="345"/>
      <c r="E146" s="5"/>
      <c r="F146" s="5"/>
      <c r="G146" s="5"/>
      <c r="H146" s="5"/>
      <c r="I146" s="5"/>
      <c r="J146" s="5"/>
      <c r="K146" s="5"/>
      <c r="L146" s="5"/>
      <c r="M146" s="5"/>
      <c r="N146" s="5"/>
      <c r="O146" s="5"/>
      <c r="P146" s="5"/>
      <c r="Q146" s="5"/>
      <c r="R146" s="5"/>
      <c r="S146" s="5"/>
      <c r="T146" s="5"/>
      <c r="U146" s="5"/>
      <c r="V146" s="6"/>
    </row>
    <row r="147" spans="2:22" ht="10.5" customHeight="1" x14ac:dyDescent="0.25">
      <c r="B147" s="233" t="s">
        <v>255</v>
      </c>
      <c r="C147" s="204"/>
      <c r="E147" s="13" t="s">
        <v>256</v>
      </c>
      <c r="F147" s="14"/>
      <c r="G147" s="14"/>
      <c r="H147" s="14"/>
      <c r="I147" s="14"/>
      <c r="J147" s="14"/>
      <c r="K147" s="14"/>
      <c r="L147" s="14"/>
      <c r="M147" s="14"/>
      <c r="N147" s="14"/>
      <c r="O147" s="14"/>
      <c r="P147" s="14"/>
      <c r="Q147" s="14"/>
      <c r="R147" s="14"/>
      <c r="S147" s="14"/>
      <c r="T147" s="14"/>
      <c r="U147" s="15"/>
      <c r="V147" s="6"/>
    </row>
    <row r="148" spans="2:22" ht="12" thickBot="1" x14ac:dyDescent="0.3">
      <c r="B148" s="311" t="s">
        <v>257</v>
      </c>
      <c r="C148" s="205"/>
      <c r="E148" s="13" t="s">
        <v>256</v>
      </c>
      <c r="F148" s="14"/>
      <c r="G148" s="14"/>
      <c r="H148" s="14"/>
      <c r="I148" s="14"/>
      <c r="J148" s="14"/>
      <c r="K148" s="14"/>
      <c r="L148" s="14"/>
      <c r="M148" s="14"/>
      <c r="N148" s="14"/>
      <c r="O148" s="14"/>
      <c r="P148" s="14"/>
      <c r="Q148" s="14"/>
      <c r="R148" s="14"/>
      <c r="S148" s="14"/>
      <c r="T148" s="14"/>
      <c r="U148" s="15"/>
      <c r="V148" s="6"/>
    </row>
    <row r="149" spans="2:22" ht="12" thickTop="1" x14ac:dyDescent="0.25">
      <c r="B149" s="347" t="s">
        <v>258</v>
      </c>
      <c r="C149" s="348">
        <f>SUM(C147:C148)</f>
        <v>0</v>
      </c>
      <c r="E149" s="5"/>
      <c r="F149" s="5"/>
      <c r="G149" s="5"/>
      <c r="H149" s="5"/>
      <c r="I149" s="5"/>
      <c r="J149" s="5"/>
      <c r="K149" s="5"/>
      <c r="L149" s="5"/>
      <c r="M149" s="5"/>
      <c r="N149" s="5"/>
      <c r="O149" s="5"/>
      <c r="P149" s="5"/>
      <c r="Q149" s="5"/>
      <c r="R149" s="5"/>
      <c r="S149" s="5"/>
      <c r="T149" s="5"/>
      <c r="U149" s="5"/>
      <c r="V149" s="6"/>
    </row>
    <row r="150" spans="2:22" x14ac:dyDescent="0.25">
      <c r="B150" s="349"/>
      <c r="C150" s="288"/>
      <c r="D150" s="350"/>
      <c r="E150" s="8"/>
      <c r="F150" s="8"/>
      <c r="G150" s="8"/>
      <c r="H150" s="8"/>
      <c r="I150" s="8"/>
      <c r="J150" s="8"/>
      <c r="K150" s="8"/>
      <c r="L150" s="8"/>
      <c r="M150" s="8"/>
      <c r="N150" s="8"/>
      <c r="O150" s="8"/>
      <c r="P150" s="8"/>
      <c r="Q150" s="8"/>
      <c r="R150" s="8"/>
      <c r="S150" s="8"/>
      <c r="T150" s="8"/>
      <c r="U150" s="8"/>
      <c r="V150" s="9"/>
    </row>
    <row r="151" spans="2:22" x14ac:dyDescent="0.25">
      <c r="B151" s="209"/>
      <c r="C151" s="209"/>
      <c r="D151" s="209"/>
      <c r="E151" s="209"/>
      <c r="F151" s="209"/>
      <c r="G151" s="209"/>
      <c r="H151" s="209"/>
      <c r="I151" s="209"/>
      <c r="J151" s="209"/>
      <c r="K151" s="209"/>
      <c r="L151" s="209"/>
      <c r="M151" s="209"/>
      <c r="N151" s="209"/>
      <c r="O151" s="209"/>
      <c r="P151" s="209"/>
      <c r="Q151" s="209"/>
      <c r="R151" s="209"/>
      <c r="S151" s="209"/>
      <c r="T151" s="209"/>
      <c r="U151" s="209"/>
      <c r="V151" s="209"/>
    </row>
    <row r="152" spans="2:22" x14ac:dyDescent="0.25">
      <c r="B152" s="215" t="s">
        <v>21</v>
      </c>
      <c r="C152" s="216"/>
      <c r="D152" s="217"/>
      <c r="E152" s="217"/>
      <c r="F152" s="217"/>
      <c r="G152" s="217"/>
      <c r="H152" s="217"/>
      <c r="I152" s="217"/>
      <c r="J152" s="217"/>
      <c r="K152" s="217"/>
      <c r="L152" s="217"/>
      <c r="M152" s="217"/>
      <c r="N152" s="217"/>
      <c r="O152" s="217"/>
      <c r="P152" s="217"/>
      <c r="Q152" s="217"/>
      <c r="R152" s="217"/>
      <c r="S152" s="217"/>
      <c r="T152" s="217"/>
      <c r="U152" s="217"/>
      <c r="V152" s="218"/>
    </row>
    <row r="153" spans="2:22" x14ac:dyDescent="0.25">
      <c r="B153" s="351" t="s">
        <v>259</v>
      </c>
      <c r="C153" s="345"/>
      <c r="D153" s="345"/>
      <c r="E153" s="5"/>
      <c r="F153" s="5"/>
      <c r="G153" s="5"/>
      <c r="H153" s="5"/>
      <c r="I153" s="5"/>
      <c r="J153" s="5"/>
      <c r="K153" s="5"/>
      <c r="L153" s="5"/>
      <c r="M153" s="5"/>
      <c r="N153" s="5"/>
      <c r="O153" s="5"/>
      <c r="P153" s="5"/>
      <c r="Q153" s="5"/>
      <c r="R153" s="5"/>
      <c r="S153" s="5"/>
      <c r="T153" s="5"/>
      <c r="U153" s="5"/>
      <c r="V153" s="6"/>
    </row>
    <row r="154" spans="2:22" x14ac:dyDescent="0.25">
      <c r="B154" s="323"/>
      <c r="C154" s="221" t="s">
        <v>260</v>
      </c>
      <c r="D154" s="221"/>
      <c r="E154" s="221"/>
      <c r="F154" s="221"/>
      <c r="G154" s="221"/>
      <c r="H154" s="221"/>
      <c r="I154" s="221"/>
      <c r="J154" s="221"/>
      <c r="K154" s="221"/>
      <c r="L154" s="221"/>
      <c r="M154" s="221"/>
      <c r="N154" s="221"/>
      <c r="O154" s="221"/>
      <c r="P154" s="221"/>
      <c r="Q154" s="221"/>
      <c r="R154" s="221"/>
      <c r="S154" s="221"/>
      <c r="T154" s="221"/>
      <c r="U154" s="221"/>
      <c r="V154" s="223"/>
    </row>
    <row r="155" spans="2:22" x14ac:dyDescent="0.25">
      <c r="B155" s="11"/>
      <c r="C155" s="345"/>
      <c r="D155" s="5"/>
      <c r="E155" s="5"/>
      <c r="F155" s="5"/>
      <c r="G155" s="5"/>
      <c r="H155" s="5"/>
      <c r="I155" s="5"/>
      <c r="J155" s="5"/>
      <c r="K155" s="5"/>
      <c r="L155" s="5"/>
      <c r="M155" s="5"/>
      <c r="N155" s="5"/>
      <c r="O155" s="5"/>
      <c r="P155" s="5"/>
      <c r="Q155" s="5"/>
      <c r="R155" s="5"/>
      <c r="S155" s="5"/>
      <c r="T155" s="5"/>
      <c r="U155" s="5"/>
      <c r="V155" s="6"/>
    </row>
    <row r="156" spans="2:22" ht="11.25" customHeight="1" x14ac:dyDescent="0.25">
      <c r="B156" s="352" t="s">
        <v>261</v>
      </c>
      <c r="C156" s="17"/>
      <c r="D156" s="5"/>
      <c r="E156" s="5"/>
      <c r="F156" s="551">
        <v>0.105</v>
      </c>
      <c r="G156" s="14" t="s">
        <v>262</v>
      </c>
      <c r="H156" s="14"/>
      <c r="I156" s="14"/>
      <c r="J156" s="14"/>
      <c r="K156" s="14"/>
      <c r="L156" s="14"/>
      <c r="M156" s="14"/>
      <c r="N156" s="14"/>
      <c r="O156" s="14"/>
      <c r="P156" s="14"/>
      <c r="Q156" s="14"/>
      <c r="R156" s="14"/>
      <c r="S156" s="14"/>
      <c r="T156" s="14"/>
      <c r="U156" s="15"/>
      <c r="V156" s="6"/>
    </row>
    <row r="157" spans="2:22" x14ac:dyDescent="0.25">
      <c r="B157" s="352" t="s">
        <v>263</v>
      </c>
      <c r="C157" s="17">
        <v>0.15</v>
      </c>
      <c r="D157" s="5"/>
      <c r="E157" s="5"/>
      <c r="F157" s="551">
        <v>1.0999999999999999E-2</v>
      </c>
      <c r="G157" s="14" t="s">
        <v>262</v>
      </c>
      <c r="H157" s="14"/>
      <c r="I157" s="14"/>
      <c r="J157" s="14"/>
      <c r="K157" s="14"/>
      <c r="L157" s="14"/>
      <c r="M157" s="14"/>
      <c r="N157" s="14"/>
      <c r="O157" s="14"/>
      <c r="P157" s="14"/>
      <c r="Q157" s="14"/>
      <c r="R157" s="14"/>
      <c r="S157" s="14"/>
      <c r="T157" s="14"/>
      <c r="U157" s="15"/>
      <c r="V157" s="6"/>
    </row>
    <row r="158" spans="2:22" ht="12" thickBot="1" x14ac:dyDescent="0.3">
      <c r="B158" s="353" t="s">
        <v>264</v>
      </c>
      <c r="C158" s="18"/>
      <c r="D158" s="5"/>
      <c r="E158" s="5"/>
      <c r="F158" s="551">
        <v>5.8000000000000003E-2</v>
      </c>
      <c r="G158" s="14" t="s">
        <v>265</v>
      </c>
      <c r="H158" s="14"/>
      <c r="I158" s="14"/>
      <c r="J158" s="14"/>
      <c r="K158" s="14"/>
      <c r="L158" s="14"/>
      <c r="M158" s="14"/>
      <c r="N158" s="14"/>
      <c r="O158" s="14"/>
      <c r="P158" s="14"/>
      <c r="Q158" s="14"/>
      <c r="R158" s="14"/>
      <c r="S158" s="14"/>
      <c r="T158" s="14"/>
      <c r="U158" s="15"/>
      <c r="V158" s="6"/>
    </row>
    <row r="159" spans="2:22" ht="12" thickTop="1" x14ac:dyDescent="0.25">
      <c r="B159" s="354" t="s">
        <v>266</v>
      </c>
      <c r="C159" s="355">
        <f>SUM(C156:C158)</f>
        <v>0.15</v>
      </c>
      <c r="D159" s="5"/>
      <c r="E159" s="5"/>
      <c r="F159" s="423"/>
      <c r="G159" s="5"/>
      <c r="H159" s="5"/>
      <c r="I159" s="5"/>
      <c r="J159" s="5"/>
      <c r="K159" s="5"/>
      <c r="L159" s="5"/>
      <c r="M159" s="5"/>
      <c r="N159" s="5"/>
      <c r="O159" s="5"/>
      <c r="P159" s="5"/>
      <c r="Q159" s="5"/>
      <c r="R159" s="5"/>
      <c r="S159" s="5"/>
      <c r="T159" s="5"/>
      <c r="U159" s="5"/>
      <c r="V159" s="6"/>
    </row>
    <row r="160" spans="2:22" x14ac:dyDescent="0.25">
      <c r="B160" s="253"/>
      <c r="C160" s="345"/>
      <c r="D160" s="345"/>
      <c r="E160" s="5"/>
      <c r="F160" s="423"/>
      <c r="G160" s="5"/>
      <c r="H160" s="5"/>
      <c r="I160" s="5"/>
      <c r="J160" s="5"/>
      <c r="K160" s="5"/>
      <c r="L160" s="5"/>
      <c r="M160" s="5"/>
      <c r="N160" s="5"/>
      <c r="O160" s="5"/>
      <c r="P160" s="5"/>
      <c r="Q160" s="5"/>
      <c r="R160" s="5"/>
      <c r="S160" s="5"/>
      <c r="T160" s="5"/>
      <c r="U160" s="5"/>
      <c r="V160" s="6"/>
    </row>
    <row r="161" spans="2:22" x14ac:dyDescent="0.25">
      <c r="B161" s="233" t="s">
        <v>267</v>
      </c>
      <c r="C161" s="421"/>
      <c r="D161" s="345"/>
      <c r="E161" s="5"/>
      <c r="F161" s="552" t="s">
        <v>268</v>
      </c>
      <c r="G161" s="13"/>
      <c r="H161" s="14"/>
      <c r="I161" s="14"/>
      <c r="J161" s="14"/>
      <c r="K161" s="14"/>
      <c r="L161" s="14"/>
      <c r="M161" s="14"/>
      <c r="N161" s="14"/>
      <c r="O161" s="14"/>
      <c r="P161" s="14"/>
      <c r="Q161" s="14"/>
      <c r="R161" s="14"/>
      <c r="S161" s="14"/>
      <c r="T161" s="14"/>
      <c r="U161" s="15"/>
      <c r="V161" s="6"/>
    </row>
    <row r="162" spans="2:22" x14ac:dyDescent="0.25">
      <c r="B162" s="356"/>
      <c r="C162" s="345"/>
      <c r="D162" s="345"/>
      <c r="E162" s="5"/>
      <c r="F162" s="423"/>
      <c r="G162" s="5"/>
      <c r="H162" s="5"/>
      <c r="I162" s="5"/>
      <c r="J162" s="5"/>
      <c r="K162" s="5"/>
      <c r="L162" s="5"/>
      <c r="M162" s="5"/>
      <c r="N162" s="5"/>
      <c r="O162" s="5"/>
      <c r="P162" s="5"/>
      <c r="Q162" s="5"/>
      <c r="R162" s="5"/>
      <c r="S162" s="5"/>
      <c r="T162" s="5"/>
      <c r="U162" s="5"/>
      <c r="V162" s="6"/>
    </row>
    <row r="163" spans="2:22" x14ac:dyDescent="0.25">
      <c r="B163" s="233" t="s">
        <v>269</v>
      </c>
      <c r="C163" s="421"/>
      <c r="D163" s="345"/>
      <c r="E163" s="5"/>
      <c r="F163" s="551">
        <v>2.778435507722574E-2</v>
      </c>
      <c r="G163" s="14" t="s">
        <v>270</v>
      </c>
      <c r="H163" s="14"/>
      <c r="I163" s="14"/>
      <c r="J163" s="14"/>
      <c r="K163" s="14"/>
      <c r="L163" s="14"/>
      <c r="M163" s="14"/>
      <c r="N163" s="14"/>
      <c r="O163" s="14"/>
      <c r="P163" s="14"/>
      <c r="Q163" s="14"/>
      <c r="R163" s="14"/>
      <c r="S163" s="14"/>
      <c r="T163" s="14"/>
      <c r="U163" s="15"/>
      <c r="V163" s="6"/>
    </row>
    <row r="164" spans="2:22" x14ac:dyDescent="0.25">
      <c r="B164" s="449"/>
      <c r="C164" s="288"/>
      <c r="D164" s="344"/>
      <c r="E164" s="8"/>
      <c r="F164" s="553"/>
      <c r="G164" s="8"/>
      <c r="H164" s="8"/>
      <c r="I164" s="8"/>
      <c r="J164" s="8"/>
      <c r="K164" s="8"/>
      <c r="L164" s="8"/>
      <c r="M164" s="8"/>
      <c r="N164" s="8"/>
      <c r="O164" s="8"/>
      <c r="P164" s="8"/>
      <c r="Q164" s="8"/>
      <c r="R164" s="8"/>
      <c r="S164" s="8"/>
      <c r="T164" s="8"/>
      <c r="U164" s="8"/>
      <c r="V164" s="9"/>
    </row>
    <row r="165" spans="2:22" x14ac:dyDescent="0.25">
      <c r="B165" s="209"/>
      <c r="C165" s="209"/>
      <c r="D165" s="209"/>
      <c r="E165" s="209"/>
      <c r="F165" s="209"/>
      <c r="G165" s="209"/>
      <c r="H165" s="209"/>
      <c r="I165" s="209"/>
      <c r="J165" s="209"/>
      <c r="K165" s="209"/>
      <c r="L165" s="209"/>
      <c r="M165" s="209"/>
      <c r="N165" s="209"/>
      <c r="O165" s="209"/>
      <c r="P165" s="209"/>
      <c r="Q165" s="209"/>
      <c r="R165" s="209"/>
      <c r="S165" s="209"/>
      <c r="T165" s="209"/>
      <c r="U165" s="209"/>
      <c r="V165" s="209"/>
    </row>
    <row r="166" spans="2:22" x14ac:dyDescent="0.25">
      <c r="B166" s="215" t="s">
        <v>271</v>
      </c>
      <c r="C166" s="216"/>
      <c r="D166" s="217"/>
      <c r="E166" s="217"/>
      <c r="F166" s="217"/>
      <c r="G166" s="217"/>
      <c r="H166" s="217"/>
      <c r="I166" s="217"/>
      <c r="J166" s="217"/>
      <c r="K166" s="217"/>
      <c r="L166" s="217"/>
      <c r="M166" s="217"/>
      <c r="N166" s="217"/>
      <c r="O166" s="217"/>
      <c r="P166" s="217"/>
      <c r="Q166" s="217"/>
      <c r="R166" s="217"/>
      <c r="S166" s="217"/>
      <c r="T166" s="217"/>
      <c r="U166" s="217"/>
      <c r="V166" s="218"/>
    </row>
    <row r="167" spans="2:22" x14ac:dyDescent="0.25">
      <c r="B167" s="351"/>
      <c r="C167" s="357"/>
      <c r="D167" s="357"/>
      <c r="E167" s="5"/>
      <c r="F167" s="5"/>
      <c r="G167" s="5"/>
      <c r="H167" s="5"/>
      <c r="I167" s="5"/>
      <c r="J167" s="5"/>
      <c r="K167" s="5"/>
      <c r="L167" s="5"/>
      <c r="M167" s="5"/>
      <c r="N167" s="5"/>
      <c r="O167" s="5"/>
      <c r="P167" s="5"/>
      <c r="Q167" s="5"/>
      <c r="R167" s="5"/>
      <c r="S167" s="5"/>
      <c r="T167" s="5"/>
      <c r="U167" s="5"/>
      <c r="V167" s="6"/>
    </row>
    <row r="168" spans="2:22" x14ac:dyDescent="0.25">
      <c r="B168" s="323"/>
      <c r="C168" s="221" t="s">
        <v>148</v>
      </c>
      <c r="D168" s="221" t="s">
        <v>149</v>
      </c>
      <c r="E168" s="221" t="s">
        <v>150</v>
      </c>
      <c r="F168" s="221" t="s">
        <v>151</v>
      </c>
      <c r="G168" s="221" t="s">
        <v>152</v>
      </c>
      <c r="H168" s="221"/>
      <c r="I168" s="221"/>
      <c r="J168" s="221"/>
      <c r="K168" s="221"/>
      <c r="L168" s="221"/>
      <c r="M168" s="221"/>
      <c r="N168" s="221"/>
      <c r="O168" s="221"/>
      <c r="P168" s="221"/>
      <c r="Q168" s="221"/>
      <c r="R168" s="221"/>
      <c r="S168" s="221"/>
      <c r="T168" s="221"/>
      <c r="U168" s="221"/>
      <c r="V168" s="223"/>
    </row>
    <row r="169" spans="2:22" x14ac:dyDescent="0.25">
      <c r="B169" s="11"/>
      <c r="C169" s="357"/>
      <c r="D169" s="357"/>
      <c r="E169" s="5"/>
      <c r="F169" s="5"/>
      <c r="G169" s="5"/>
      <c r="H169" s="5"/>
      <c r="I169" s="5"/>
      <c r="J169" s="5"/>
      <c r="K169" s="5"/>
      <c r="L169" s="5"/>
      <c r="M169" s="5"/>
      <c r="N169" s="5"/>
      <c r="O169" s="5"/>
      <c r="P169" s="5"/>
      <c r="Q169" s="5"/>
      <c r="R169" s="5"/>
      <c r="S169" s="5"/>
      <c r="T169" s="5"/>
      <c r="U169" s="5"/>
      <c r="V169" s="6"/>
    </row>
    <row r="170" spans="2:22" x14ac:dyDescent="0.25">
      <c r="B170" s="233" t="s">
        <v>272</v>
      </c>
      <c r="C170" s="421"/>
      <c r="D170" s="421"/>
      <c r="E170" s="421"/>
      <c r="F170" s="421"/>
      <c r="G170" s="421"/>
      <c r="I170" s="13" t="s">
        <v>273</v>
      </c>
      <c r="J170" s="14"/>
      <c r="K170" s="14"/>
      <c r="L170" s="14"/>
      <c r="M170" s="14"/>
      <c r="N170" s="14"/>
      <c r="O170" s="14"/>
      <c r="P170" s="14"/>
      <c r="Q170" s="14"/>
      <c r="R170" s="14"/>
      <c r="S170" s="14"/>
      <c r="T170" s="14"/>
      <c r="U170" s="15"/>
      <c r="V170" s="6"/>
    </row>
    <row r="171" spans="2:22" x14ac:dyDescent="0.25">
      <c r="B171" s="233" t="s">
        <v>274</v>
      </c>
      <c r="C171" s="421"/>
      <c r="D171" s="421"/>
      <c r="E171" s="421"/>
      <c r="F171" s="421"/>
      <c r="G171" s="421"/>
      <c r="I171" s="13" t="s">
        <v>275</v>
      </c>
      <c r="J171" s="14"/>
      <c r="K171" s="14"/>
      <c r="L171" s="14"/>
      <c r="M171" s="14"/>
      <c r="N171" s="14"/>
      <c r="O171" s="14"/>
      <c r="P171" s="14"/>
      <c r="Q171" s="14"/>
      <c r="R171" s="14"/>
      <c r="S171" s="14"/>
      <c r="T171" s="14"/>
      <c r="U171" s="15"/>
      <c r="V171" s="6"/>
    </row>
    <row r="172" spans="2:22" x14ac:dyDescent="0.25">
      <c r="B172" s="7"/>
      <c r="C172" s="288"/>
      <c r="D172" s="344"/>
      <c r="E172" s="8"/>
      <c r="F172" s="8"/>
      <c r="G172" s="8"/>
      <c r="H172" s="8"/>
      <c r="I172" s="8"/>
      <c r="J172" s="8"/>
      <c r="K172" s="8"/>
      <c r="L172" s="8"/>
      <c r="M172" s="8"/>
      <c r="N172" s="8"/>
      <c r="O172" s="8"/>
      <c r="P172" s="8"/>
      <c r="Q172" s="8"/>
      <c r="R172" s="8"/>
      <c r="S172" s="8"/>
      <c r="T172" s="8"/>
      <c r="U172" s="8"/>
      <c r="V172" s="9"/>
    </row>
    <row r="173" spans="2:22" x14ac:dyDescent="0.25">
      <c r="B173" s="209"/>
      <c r="C173" s="209"/>
      <c r="D173" s="209"/>
      <c r="E173" s="209"/>
      <c r="F173" s="209"/>
      <c r="G173" s="209"/>
      <c r="H173" s="209"/>
      <c r="I173" s="209"/>
      <c r="J173" s="209"/>
      <c r="K173" s="209"/>
      <c r="L173" s="209"/>
      <c r="M173" s="209"/>
      <c r="N173" s="209"/>
      <c r="O173" s="209"/>
      <c r="P173" s="209"/>
      <c r="Q173" s="209"/>
      <c r="R173" s="209"/>
      <c r="S173" s="209"/>
      <c r="T173" s="209"/>
      <c r="U173" s="209"/>
      <c r="V173" s="209"/>
    </row>
    <row r="174" spans="2:22" x14ac:dyDescent="0.25">
      <c r="B174" s="215" t="s">
        <v>23</v>
      </c>
      <c r="C174" s="216"/>
      <c r="D174" s="217"/>
      <c r="E174" s="217"/>
      <c r="F174" s="217"/>
      <c r="G174" s="217"/>
      <c r="H174" s="217"/>
      <c r="I174" s="217"/>
      <c r="J174" s="217"/>
      <c r="K174" s="217"/>
      <c r="L174" s="217"/>
      <c r="M174" s="217"/>
      <c r="N174" s="217"/>
      <c r="O174" s="217"/>
      <c r="P174" s="217"/>
      <c r="Q174" s="217"/>
      <c r="R174" s="217"/>
      <c r="S174" s="217"/>
      <c r="T174" s="217"/>
      <c r="U174" s="217"/>
      <c r="V174" s="218"/>
    </row>
    <row r="175" spans="2:22" x14ac:dyDescent="0.25">
      <c r="B175" s="351"/>
      <c r="C175" s="345"/>
      <c r="D175" s="345"/>
      <c r="E175" s="5"/>
      <c r="F175" s="5"/>
      <c r="G175" s="5"/>
      <c r="H175" s="5"/>
      <c r="I175" s="5"/>
      <c r="J175" s="5"/>
      <c r="K175" s="5"/>
      <c r="L175" s="5"/>
      <c r="M175" s="5"/>
      <c r="N175" s="5"/>
      <c r="O175" s="5"/>
      <c r="P175" s="5"/>
      <c r="Q175" s="5"/>
      <c r="R175" s="5"/>
      <c r="S175" s="5"/>
      <c r="T175" s="5"/>
      <c r="U175" s="5"/>
      <c r="V175" s="6"/>
    </row>
    <row r="176" spans="2:22" x14ac:dyDescent="0.25">
      <c r="B176" s="323"/>
      <c r="C176" s="221"/>
      <c r="D176" s="221"/>
      <c r="E176" s="221"/>
      <c r="F176" s="221"/>
      <c r="G176" s="221"/>
      <c r="H176" s="221"/>
      <c r="I176" s="221"/>
      <c r="J176" s="221"/>
      <c r="K176" s="221"/>
      <c r="L176" s="221"/>
      <c r="M176" s="221"/>
      <c r="N176" s="221"/>
      <c r="O176" s="221"/>
      <c r="P176" s="221"/>
      <c r="Q176" s="221"/>
      <c r="R176" s="221"/>
      <c r="S176" s="221"/>
      <c r="T176" s="221"/>
      <c r="U176" s="221"/>
      <c r="V176" s="223"/>
    </row>
    <row r="177" spans="1:22" x14ac:dyDescent="0.25">
      <c r="B177" s="11"/>
      <c r="C177" s="345"/>
      <c r="D177" s="345"/>
      <c r="E177" s="5"/>
      <c r="F177" s="5"/>
      <c r="G177" s="5"/>
      <c r="H177" s="5"/>
      <c r="I177" s="5"/>
      <c r="J177" s="5"/>
      <c r="K177" s="5"/>
      <c r="L177" s="5"/>
      <c r="M177" s="5"/>
      <c r="N177" s="5"/>
      <c r="O177" s="5"/>
      <c r="P177" s="5"/>
      <c r="Q177" s="5"/>
      <c r="R177" s="5"/>
      <c r="S177" s="5"/>
      <c r="T177" s="5"/>
      <c r="U177" s="5"/>
      <c r="V177" s="6"/>
    </row>
    <row r="178" spans="1:22" x14ac:dyDescent="0.25">
      <c r="A178" s="274"/>
      <c r="B178" s="233" t="s">
        <v>276</v>
      </c>
      <c r="C178" s="421"/>
      <c r="D178" s="345"/>
      <c r="E178" s="5"/>
      <c r="F178" s="13" t="s">
        <v>277</v>
      </c>
      <c r="G178" s="14"/>
      <c r="H178" s="14"/>
      <c r="I178" s="14"/>
      <c r="J178" s="14"/>
      <c r="K178" s="14"/>
      <c r="L178" s="14"/>
      <c r="M178" s="14"/>
      <c r="N178" s="14"/>
      <c r="O178" s="14"/>
      <c r="P178" s="14"/>
      <c r="Q178" s="14"/>
      <c r="R178" s="14"/>
      <c r="S178" s="14"/>
      <c r="T178" s="14"/>
      <c r="U178" s="15"/>
      <c r="V178" s="6"/>
    </row>
    <row r="179" spans="1:22" x14ac:dyDescent="0.25">
      <c r="B179" s="7"/>
      <c r="C179" s="344"/>
      <c r="D179" s="344"/>
      <c r="E179" s="8"/>
      <c r="F179" s="8"/>
      <c r="G179" s="8"/>
      <c r="H179" s="8"/>
      <c r="I179" s="8"/>
      <c r="J179" s="8"/>
      <c r="K179" s="8"/>
      <c r="L179" s="8"/>
      <c r="M179" s="8"/>
      <c r="N179" s="8"/>
      <c r="O179" s="8"/>
      <c r="P179" s="8"/>
      <c r="Q179" s="8"/>
      <c r="R179" s="8"/>
      <c r="S179" s="8"/>
      <c r="T179" s="8"/>
      <c r="U179" s="8"/>
      <c r="V179" s="9"/>
    </row>
    <row r="180" spans="1:22" x14ac:dyDescent="0.25">
      <c r="B180" s="209"/>
      <c r="C180" s="429"/>
      <c r="D180" s="209"/>
      <c r="E180" s="209"/>
      <c r="F180" s="209"/>
      <c r="G180" s="209"/>
      <c r="H180" s="209"/>
      <c r="I180" s="209"/>
      <c r="J180" s="209"/>
      <c r="K180" s="209"/>
      <c r="L180" s="209"/>
      <c r="M180" s="209"/>
      <c r="N180" s="209"/>
      <c r="O180" s="209"/>
      <c r="P180" s="209"/>
      <c r="Q180" s="209"/>
      <c r="R180" s="209"/>
      <c r="S180" s="209"/>
      <c r="T180" s="209"/>
      <c r="U180" s="209"/>
      <c r="V180" s="209"/>
    </row>
    <row r="181" spans="1:22" x14ac:dyDescent="0.25">
      <c r="B181" s="215" t="s">
        <v>278</v>
      </c>
      <c r="C181" s="430"/>
      <c r="D181" s="217"/>
      <c r="E181" s="217"/>
      <c r="F181" s="217"/>
      <c r="G181" s="217"/>
      <c r="H181" s="217"/>
      <c r="I181" s="217"/>
      <c r="J181" s="217"/>
      <c r="K181" s="217"/>
      <c r="L181" s="217"/>
      <c r="M181" s="217"/>
      <c r="N181" s="217"/>
      <c r="O181" s="217"/>
      <c r="P181" s="217"/>
      <c r="Q181" s="217"/>
      <c r="R181" s="217"/>
      <c r="S181" s="217"/>
      <c r="T181" s="217"/>
      <c r="U181" s="217"/>
      <c r="V181" s="218"/>
    </row>
    <row r="182" spans="1:22" x14ac:dyDescent="0.25">
      <c r="B182" s="351"/>
      <c r="C182" s="345"/>
      <c r="D182" s="345"/>
      <c r="E182" s="5"/>
      <c r="F182" s="5"/>
      <c r="G182" s="5"/>
      <c r="H182" s="5"/>
      <c r="I182" s="5"/>
      <c r="J182" s="5"/>
      <c r="K182" s="5"/>
      <c r="L182" s="5"/>
      <c r="M182" s="5"/>
      <c r="N182" s="5"/>
      <c r="O182" s="5"/>
      <c r="P182" s="5"/>
      <c r="Q182" s="5"/>
      <c r="R182" s="5"/>
      <c r="S182" s="5"/>
      <c r="T182" s="5"/>
      <c r="U182" s="5"/>
      <c r="V182" s="6"/>
    </row>
    <row r="183" spans="1:22" x14ac:dyDescent="0.25">
      <c r="B183" s="323"/>
      <c r="C183" s="431" t="s">
        <v>189</v>
      </c>
      <c r="D183" s="221"/>
      <c r="E183" s="221"/>
      <c r="F183" s="221"/>
      <c r="G183" s="221"/>
      <c r="H183" s="221"/>
      <c r="I183" s="221"/>
      <c r="J183" s="221"/>
      <c r="K183" s="221"/>
      <c r="L183" s="221"/>
      <c r="M183" s="221"/>
      <c r="N183" s="221"/>
      <c r="O183" s="221"/>
      <c r="P183" s="221"/>
      <c r="Q183" s="221"/>
      <c r="R183" s="221"/>
      <c r="S183" s="221"/>
      <c r="T183" s="221"/>
      <c r="U183" s="221"/>
      <c r="V183" s="223"/>
    </row>
    <row r="184" spans="1:22" x14ac:dyDescent="0.25">
      <c r="B184" s="11"/>
      <c r="C184" s="345"/>
      <c r="D184" s="345"/>
      <c r="E184" s="5"/>
      <c r="F184" s="5"/>
      <c r="G184" s="5"/>
      <c r="H184" s="5"/>
      <c r="I184" s="5"/>
      <c r="J184" s="5"/>
      <c r="K184" s="5"/>
      <c r="L184" s="5"/>
      <c r="M184" s="5"/>
      <c r="N184" s="5"/>
      <c r="O184" s="5"/>
      <c r="P184" s="5"/>
      <c r="Q184" s="5"/>
      <c r="R184" s="5"/>
      <c r="S184" s="5"/>
      <c r="T184" s="5"/>
      <c r="U184" s="5"/>
      <c r="V184" s="6"/>
    </row>
    <row r="185" spans="1:22" x14ac:dyDescent="0.25">
      <c r="B185" s="233" t="s">
        <v>279</v>
      </c>
      <c r="C185" s="421"/>
      <c r="D185" s="345"/>
      <c r="E185" s="5"/>
      <c r="F185" s="13" t="s">
        <v>280</v>
      </c>
      <c r="G185" s="14"/>
      <c r="H185" s="14"/>
      <c r="I185" s="14"/>
      <c r="J185" s="14"/>
      <c r="K185" s="14"/>
      <c r="L185" s="14"/>
      <c r="M185" s="14"/>
      <c r="N185" s="14"/>
      <c r="O185" s="14"/>
      <c r="P185" s="14"/>
      <c r="Q185" s="14"/>
      <c r="R185" s="14"/>
      <c r="S185" s="14"/>
      <c r="T185" s="14"/>
      <c r="U185" s="15"/>
      <c r="V185" s="6"/>
    </row>
    <row r="186" spans="1:22" x14ac:dyDescent="0.25">
      <c r="B186" s="233" t="s">
        <v>281</v>
      </c>
      <c r="C186" s="421"/>
      <c r="D186" s="345"/>
      <c r="E186" s="5"/>
      <c r="F186" s="13"/>
      <c r="G186" s="14"/>
      <c r="H186" s="14"/>
      <c r="I186" s="14"/>
      <c r="J186" s="14"/>
      <c r="K186" s="14"/>
      <c r="L186" s="14"/>
      <c r="M186" s="14"/>
      <c r="N186" s="14"/>
      <c r="O186" s="14"/>
      <c r="P186" s="14"/>
      <c r="Q186" s="14"/>
      <c r="R186" s="14"/>
      <c r="S186" s="14"/>
      <c r="T186" s="14"/>
      <c r="U186" s="15"/>
      <c r="V186" s="6"/>
    </row>
    <row r="187" spans="1:22" ht="12" thickBot="1" x14ac:dyDescent="0.3">
      <c r="B187" s="233" t="s">
        <v>282</v>
      </c>
      <c r="C187" s="421"/>
      <c r="D187" s="345"/>
      <c r="E187" s="5"/>
      <c r="F187" s="13"/>
      <c r="G187" s="14"/>
      <c r="H187" s="14"/>
      <c r="I187" s="14"/>
      <c r="J187" s="14"/>
      <c r="K187" s="14"/>
      <c r="L187" s="14"/>
      <c r="M187" s="14"/>
      <c r="N187" s="14"/>
      <c r="O187" s="14"/>
      <c r="P187" s="14"/>
      <c r="Q187" s="14"/>
      <c r="R187" s="14"/>
      <c r="S187" s="14"/>
      <c r="T187" s="14"/>
      <c r="U187" s="15"/>
      <c r="V187" s="6"/>
    </row>
    <row r="188" spans="1:22" ht="12" thickTop="1" x14ac:dyDescent="0.25">
      <c r="B188" s="347" t="s">
        <v>283</v>
      </c>
      <c r="C188" s="422">
        <f>SUM(C185:C187)</f>
        <v>0</v>
      </c>
      <c r="D188" s="345"/>
      <c r="E188" s="5"/>
      <c r="F188" s="5"/>
      <c r="G188" s="5"/>
      <c r="H188" s="5"/>
      <c r="I188" s="5"/>
      <c r="J188" s="5"/>
      <c r="K188" s="5"/>
      <c r="L188" s="5"/>
      <c r="M188" s="5"/>
      <c r="N188" s="5"/>
      <c r="O188" s="5"/>
      <c r="P188" s="5"/>
      <c r="Q188" s="5"/>
      <c r="R188" s="5"/>
      <c r="S188" s="5"/>
      <c r="T188" s="5"/>
      <c r="U188" s="5"/>
      <c r="V188" s="6"/>
    </row>
    <row r="189" spans="1:22" x14ac:dyDescent="0.25">
      <c r="B189" s="349"/>
      <c r="C189" s="358"/>
      <c r="D189" s="344"/>
      <c r="E189" s="8"/>
      <c r="F189" s="8"/>
      <c r="G189" s="8"/>
      <c r="H189" s="8"/>
      <c r="I189" s="8"/>
      <c r="J189" s="8"/>
      <c r="K189" s="8"/>
      <c r="L189" s="8"/>
      <c r="M189" s="8"/>
      <c r="N189" s="8"/>
      <c r="O189" s="8"/>
      <c r="P189" s="8"/>
      <c r="Q189" s="8"/>
      <c r="R189" s="8"/>
      <c r="S189" s="8"/>
      <c r="T189" s="8"/>
      <c r="U189" s="8"/>
      <c r="V189" s="9"/>
    </row>
    <row r="190" spans="1:22" x14ac:dyDescent="0.25">
      <c r="B190" s="359"/>
      <c r="C190" s="319"/>
      <c r="D190" s="345"/>
      <c r="E190" s="5"/>
      <c r="F190" s="5"/>
      <c r="G190" s="5"/>
      <c r="H190" s="5"/>
      <c r="I190" s="5"/>
      <c r="J190" s="5"/>
      <c r="K190" s="5"/>
      <c r="L190" s="5"/>
      <c r="M190" s="5"/>
      <c r="N190" s="5"/>
      <c r="O190" s="5"/>
      <c r="P190" s="5"/>
      <c r="Q190" s="5"/>
      <c r="R190" s="5"/>
      <c r="S190" s="5"/>
      <c r="T190" s="5"/>
    </row>
    <row r="191" spans="1:22" x14ac:dyDescent="0.25">
      <c r="B191" s="360" t="s">
        <v>284</v>
      </c>
      <c r="C191" s="361"/>
      <c r="D191" s="361"/>
      <c r="E191" s="361"/>
      <c r="F191" s="361"/>
      <c r="G191" s="361"/>
      <c r="H191" s="361"/>
      <c r="I191" s="361"/>
      <c r="J191" s="361"/>
      <c r="K191" s="361"/>
      <c r="L191" s="361"/>
      <c r="M191" s="361"/>
      <c r="N191" s="361"/>
      <c r="O191" s="361"/>
      <c r="P191" s="361"/>
      <c r="Q191" s="361"/>
      <c r="R191" s="361"/>
      <c r="S191" s="361"/>
      <c r="T191" s="361"/>
      <c r="U191" s="361"/>
      <c r="V191" s="362"/>
    </row>
    <row r="192" spans="1:22" x14ac:dyDescent="0.25">
      <c r="B192" s="11"/>
      <c r="C192" s="5"/>
      <c r="D192" s="5"/>
      <c r="E192" s="5"/>
      <c r="F192" s="5"/>
      <c r="G192" s="5"/>
      <c r="H192" s="5"/>
      <c r="I192" s="5"/>
      <c r="J192" s="5"/>
      <c r="K192" s="5"/>
      <c r="L192" s="5"/>
      <c r="M192" s="5"/>
      <c r="N192" s="5"/>
      <c r="O192" s="5"/>
      <c r="P192" s="5"/>
      <c r="Q192" s="5"/>
      <c r="R192" s="5"/>
      <c r="S192" s="5"/>
      <c r="T192" s="5"/>
      <c r="U192" s="5"/>
      <c r="V192" s="6"/>
    </row>
    <row r="193" spans="2:22" ht="34.200000000000003" x14ac:dyDescent="0.25">
      <c r="B193" s="190" t="s">
        <v>285</v>
      </c>
      <c r="C193" s="19" t="s">
        <v>286</v>
      </c>
      <c r="D193" s="191"/>
      <c r="E193" s="19" t="s">
        <v>287</v>
      </c>
      <c r="F193" s="193"/>
      <c r="G193" s="629"/>
      <c r="H193" s="629"/>
      <c r="I193" s="629"/>
      <c r="J193" s="193"/>
      <c r="K193" s="193"/>
      <c r="L193" s="363"/>
      <c r="M193" s="193"/>
      <c r="N193" s="19"/>
      <c r="O193" s="193"/>
      <c r="P193" s="193"/>
      <c r="Q193" s="193"/>
      <c r="R193" s="193"/>
      <c r="S193" s="193"/>
      <c r="T193" s="193"/>
      <c r="U193" s="193"/>
      <c r="V193" s="364"/>
    </row>
    <row r="194" spans="2:22" x14ac:dyDescent="0.25">
      <c r="B194" s="61" t="s">
        <v>288</v>
      </c>
      <c r="C194" s="10">
        <f>100%-SUM(C195:C197)</f>
        <v>0.85</v>
      </c>
      <c r="D194" s="193"/>
      <c r="E194" s="21"/>
      <c r="F194" s="5"/>
      <c r="G194" s="630"/>
      <c r="H194" s="630"/>
      <c r="I194" s="630"/>
      <c r="J194" s="5"/>
      <c r="K194" s="5"/>
      <c r="L194" s="20"/>
      <c r="M194" s="5"/>
      <c r="N194" s="20"/>
      <c r="O194" s="343"/>
      <c r="P194" s="343"/>
      <c r="Q194" s="343"/>
      <c r="R194" s="343"/>
      <c r="S194" s="343"/>
      <c r="T194" s="343"/>
      <c r="U194" s="343"/>
      <c r="V194" s="6"/>
    </row>
    <row r="195" spans="2:22" x14ac:dyDescent="0.25">
      <c r="B195" s="61" t="str">
        <f>B159</f>
        <v>Totale overheadkosten (% van totale kosten)</v>
      </c>
      <c r="C195" s="10">
        <f>C159</f>
        <v>0.15</v>
      </c>
      <c r="D195" s="193"/>
      <c r="E195" s="10">
        <f>C195/$C$194</f>
        <v>0.17647058823529413</v>
      </c>
      <c r="F195" s="5"/>
      <c r="G195" s="4"/>
      <c r="H195" s="4"/>
      <c r="I195" s="4"/>
      <c r="J195" s="5"/>
      <c r="K195" s="5"/>
      <c r="L195" s="20"/>
      <c r="M195" s="5"/>
      <c r="N195" s="20"/>
      <c r="O195" s="343"/>
      <c r="P195" s="343"/>
      <c r="Q195" s="343"/>
      <c r="R195" s="343"/>
      <c r="S195" s="343"/>
      <c r="T195" s="343"/>
      <c r="U195" s="343"/>
      <c r="V195" s="6"/>
    </row>
    <row r="196" spans="2:22" x14ac:dyDescent="0.25">
      <c r="B196" s="61" t="str">
        <f>B161</f>
        <v>Kosten voor vastgoed (% van totale kosten)</v>
      </c>
      <c r="C196" s="10">
        <f>C161</f>
        <v>0</v>
      </c>
      <c r="D196" s="193"/>
      <c r="E196" s="10">
        <f>C196/$C$194</f>
        <v>0</v>
      </c>
      <c r="F196" s="5"/>
      <c r="H196" s="4"/>
      <c r="I196" s="4"/>
      <c r="J196" s="5"/>
      <c r="K196" s="5"/>
      <c r="L196" s="20"/>
      <c r="M196" s="5"/>
      <c r="N196" s="20"/>
      <c r="O196" s="343"/>
      <c r="P196" s="343"/>
      <c r="Q196" s="343"/>
      <c r="R196" s="343"/>
      <c r="S196" s="343"/>
      <c r="T196" s="343"/>
      <c r="U196" s="343"/>
      <c r="V196" s="6"/>
    </row>
    <row r="197" spans="2:22" x14ac:dyDescent="0.25">
      <c r="B197" s="61" t="str">
        <f>B163</f>
        <v>Overige personele kosten (% van totale kosten)</v>
      </c>
      <c r="C197" s="10">
        <f>C163</f>
        <v>0</v>
      </c>
      <c r="D197" s="193"/>
      <c r="E197" s="10">
        <f>C197/$C$194</f>
        <v>0</v>
      </c>
      <c r="F197" s="5"/>
      <c r="H197" s="4"/>
      <c r="I197" s="4"/>
      <c r="J197" s="5"/>
      <c r="K197" s="5"/>
      <c r="L197" s="20"/>
      <c r="M197" s="5"/>
      <c r="N197" s="20"/>
      <c r="O197" s="343"/>
      <c r="P197" s="343"/>
      <c r="Q197" s="343"/>
      <c r="R197" s="343"/>
      <c r="S197" s="343"/>
      <c r="T197" s="343"/>
      <c r="U197" s="343"/>
      <c r="V197" s="6"/>
    </row>
    <row r="198" spans="2:22" x14ac:dyDescent="0.25">
      <c r="B198" s="7"/>
      <c r="C198" s="8"/>
      <c r="D198" s="8"/>
      <c r="E198" s="8"/>
      <c r="F198" s="8"/>
      <c r="G198" s="8"/>
      <c r="H198" s="8"/>
      <c r="I198" s="8"/>
      <c r="J198" s="8"/>
      <c r="K198" s="8"/>
      <c r="L198" s="8"/>
      <c r="M198" s="8"/>
      <c r="N198" s="8"/>
      <c r="O198" s="8"/>
      <c r="P198" s="8"/>
      <c r="Q198" s="8"/>
      <c r="R198" s="8"/>
      <c r="S198" s="8"/>
      <c r="T198" s="8"/>
      <c r="U198" s="8"/>
      <c r="V198" s="9"/>
    </row>
    <row r="199" spans="2:22" x14ac:dyDescent="0.25"/>
    <row r="200" spans="2:22" x14ac:dyDescent="0.25"/>
    <row r="201" spans="2:22" x14ac:dyDescent="0.25"/>
    <row r="202" spans="2:22" x14ac:dyDescent="0.25"/>
    <row r="203" spans="2:22" x14ac:dyDescent="0.25"/>
    <row r="204" spans="2:22" x14ac:dyDescent="0.25"/>
    <row r="205" spans="2:22" x14ac:dyDescent="0.25"/>
    <row r="206" spans="2:22" x14ac:dyDescent="0.25"/>
    <row r="207" spans="2:22" x14ac:dyDescent="0.25"/>
    <row r="208" spans="2:22"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spans="2:22" x14ac:dyDescent="0.25"/>
    <row r="226" spans="2:22" x14ac:dyDescent="0.25"/>
    <row r="227" spans="2:22" x14ac:dyDescent="0.25"/>
    <row r="228" spans="2:22" x14ac:dyDescent="0.25"/>
    <row r="229" spans="2:22" x14ac:dyDescent="0.25"/>
    <row r="230" spans="2:22" x14ac:dyDescent="0.25"/>
    <row r="231" spans="2:22" x14ac:dyDescent="0.25"/>
    <row r="232" spans="2:22" x14ac:dyDescent="0.25"/>
    <row r="233" spans="2:22" x14ac:dyDescent="0.25"/>
    <row r="234" spans="2:22" x14ac:dyDescent="0.25">
      <c r="B234" s="365" t="s">
        <v>289</v>
      </c>
      <c r="C234" s="365"/>
      <c r="D234" s="365"/>
      <c r="E234" s="365"/>
      <c r="F234" s="365"/>
      <c r="G234" s="365"/>
      <c r="H234" s="365"/>
      <c r="I234" s="365"/>
      <c r="J234" s="365"/>
      <c r="K234" s="365"/>
      <c r="L234" s="365"/>
      <c r="M234" s="365"/>
      <c r="N234" s="365"/>
      <c r="O234" s="365"/>
      <c r="P234" s="365"/>
      <c r="Q234" s="365"/>
      <c r="R234" s="365"/>
      <c r="S234" s="365"/>
      <c r="T234" s="366"/>
    </row>
    <row r="235" spans="2:22" x14ac:dyDescent="0.25">
      <c r="B235" s="367"/>
      <c r="C235" s="368"/>
      <c r="D235" s="368"/>
      <c r="E235" s="368"/>
      <c r="F235" s="368"/>
      <c r="G235" s="368"/>
      <c r="H235" s="368"/>
      <c r="I235" s="368"/>
      <c r="J235" s="368"/>
      <c r="K235" s="368"/>
      <c r="L235" s="368"/>
      <c r="M235" s="368"/>
      <c r="N235" s="368"/>
      <c r="O235" s="368"/>
      <c r="P235" s="368"/>
      <c r="Q235" s="368"/>
      <c r="R235" s="368"/>
      <c r="S235" s="368"/>
      <c r="T235" s="369"/>
      <c r="U235" s="5"/>
      <c r="V235" s="5"/>
    </row>
    <row r="236" spans="2:22" x14ac:dyDescent="0.25">
      <c r="B236" s="370"/>
      <c r="C236" s="279" t="str">
        <f t="shared" ref="C236:I238" si="41">D18</f>
        <v>hbh</v>
      </c>
      <c r="D236" s="279" t="str">
        <f t="shared" si="41"/>
        <v>hbh</v>
      </c>
      <c r="E236" s="279" t="str">
        <f t="shared" si="41"/>
        <v>hbh</v>
      </c>
      <c r="F236" s="279" t="str">
        <f t="shared" si="41"/>
        <v>hbh</v>
      </c>
      <c r="G236" s="279" t="str">
        <f t="shared" si="41"/>
        <v>hbh</v>
      </c>
      <c r="H236" s="279" t="str">
        <f t="shared" si="41"/>
        <v>hbh</v>
      </c>
      <c r="I236" s="279" t="str">
        <f t="shared" si="41"/>
        <v>hbh</v>
      </c>
      <c r="J236" s="27"/>
      <c r="K236" s="27"/>
      <c r="L236" s="27"/>
      <c r="M236" s="27"/>
      <c r="N236" s="27"/>
      <c r="O236" s="27"/>
      <c r="P236" s="27"/>
      <c r="Q236" s="27"/>
      <c r="R236" s="27"/>
      <c r="S236" s="27"/>
      <c r="T236" s="281"/>
    </row>
    <row r="237" spans="2:22" x14ac:dyDescent="0.25">
      <c r="B237" s="371"/>
      <c r="C237" s="279">
        <f t="shared" si="41"/>
        <v>0</v>
      </c>
      <c r="D237" s="279">
        <f t="shared" si="41"/>
        <v>1</v>
      </c>
      <c r="E237" s="279">
        <f t="shared" si="41"/>
        <v>2</v>
      </c>
      <c r="F237" s="279">
        <f t="shared" si="41"/>
        <v>3</v>
      </c>
      <c r="G237" s="279">
        <f t="shared" si="41"/>
        <v>4</v>
      </c>
      <c r="H237" s="279">
        <f t="shared" si="41"/>
        <v>5</v>
      </c>
      <c r="I237" s="279" t="str">
        <f t="shared" si="41"/>
        <v>5+</v>
      </c>
      <c r="J237" s="27"/>
      <c r="K237" s="27"/>
      <c r="L237" s="27"/>
      <c r="M237" s="27"/>
      <c r="N237" s="27"/>
      <c r="O237" s="27"/>
      <c r="P237" s="27"/>
      <c r="Q237" s="27"/>
      <c r="R237" s="27"/>
      <c r="S237" s="27"/>
      <c r="T237" s="281"/>
    </row>
    <row r="238" spans="2:22" x14ac:dyDescent="0.25">
      <c r="B238" s="372" t="s">
        <v>125</v>
      </c>
      <c r="C238" s="373">
        <f t="shared" si="41"/>
        <v>14.280000000000001</v>
      </c>
      <c r="D238" s="373">
        <f t="shared" si="41"/>
        <v>14.885</v>
      </c>
      <c r="E238" s="373">
        <f t="shared" si="41"/>
        <v>15.484999999999999</v>
      </c>
      <c r="F238" s="373">
        <f t="shared" si="41"/>
        <v>16.094999999999999</v>
      </c>
      <c r="G238" s="373">
        <f t="shared" si="41"/>
        <v>16.695</v>
      </c>
      <c r="H238" s="373">
        <f t="shared" si="41"/>
        <v>17.309999999999999</v>
      </c>
      <c r="I238" s="373" t="str">
        <f t="shared" si="41"/>
        <v>0</v>
      </c>
      <c r="J238" s="27"/>
      <c r="K238" s="27"/>
      <c r="L238" s="27"/>
      <c r="M238" s="27"/>
      <c r="N238" s="27"/>
      <c r="O238" s="27"/>
      <c r="P238" s="27"/>
      <c r="Q238" s="27"/>
      <c r="R238" s="27"/>
      <c r="S238" s="27"/>
      <c r="T238" s="281"/>
    </row>
    <row r="239" spans="2:22" x14ac:dyDescent="0.25">
      <c r="B239" s="372" t="s">
        <v>290</v>
      </c>
      <c r="C239" s="374">
        <f t="shared" ref="C239:I239" si="42">SUM(D21:D24)</f>
        <v>2.7541320553780615</v>
      </c>
      <c r="D239" s="374">
        <f t="shared" si="42"/>
        <v>2.7541320553780615</v>
      </c>
      <c r="E239" s="374">
        <f t="shared" si="42"/>
        <v>2.7541320553780615</v>
      </c>
      <c r="F239" s="374">
        <f t="shared" si="42"/>
        <v>2.7541320553780615</v>
      </c>
      <c r="G239" s="374">
        <f t="shared" si="42"/>
        <v>2.7541320553780615</v>
      </c>
      <c r="H239" s="374">
        <f t="shared" si="42"/>
        <v>2.8267229999999999</v>
      </c>
      <c r="I239" s="374">
        <f t="shared" si="42"/>
        <v>2.7541320553780615</v>
      </c>
      <c r="J239" s="27"/>
      <c r="K239" s="27"/>
      <c r="L239" s="27"/>
      <c r="M239" s="27"/>
      <c r="N239" s="27"/>
      <c r="O239" s="27"/>
      <c r="P239" s="27"/>
      <c r="Q239" s="27"/>
      <c r="R239" s="27"/>
      <c r="S239" s="27"/>
      <c r="T239" s="281"/>
    </row>
    <row r="240" spans="2:22" x14ac:dyDescent="0.25">
      <c r="B240" s="372" t="s">
        <v>36</v>
      </c>
      <c r="C240" s="374">
        <f t="shared" ref="C240:I240" si="43">D28</f>
        <v>1.1157356496272632</v>
      </c>
      <c r="D240" s="374">
        <f t="shared" si="43"/>
        <v>1.1553631496272629</v>
      </c>
      <c r="E240" s="374">
        <f t="shared" si="43"/>
        <v>1.1946631496272631</v>
      </c>
      <c r="F240" s="374">
        <f t="shared" si="43"/>
        <v>1.234618149627263</v>
      </c>
      <c r="G240" s="374">
        <f t="shared" si="43"/>
        <v>1.2739181496272631</v>
      </c>
      <c r="H240" s="374">
        <f t="shared" si="43"/>
        <v>1.3189553564999998</v>
      </c>
      <c r="I240" s="374">
        <f t="shared" si="43"/>
        <v>0.18039564962726304</v>
      </c>
      <c r="J240" s="27"/>
      <c r="K240" s="27"/>
      <c r="L240" s="27"/>
      <c r="M240" s="27"/>
      <c r="N240" s="27"/>
      <c r="O240" s="27"/>
      <c r="P240" s="27"/>
      <c r="Q240" s="27"/>
      <c r="R240" s="27"/>
      <c r="S240" s="27"/>
      <c r="T240" s="281"/>
    </row>
    <row r="241" spans="2:20" x14ac:dyDescent="0.25">
      <c r="B241" s="375" t="s">
        <v>291</v>
      </c>
      <c r="C241" s="374">
        <f t="shared" ref="C241:I241" si="44">D30-D29</f>
        <v>2.6263431629698069</v>
      </c>
      <c r="D241" s="374">
        <f t="shared" si="44"/>
        <v>2.7196227975547167</v>
      </c>
      <c r="E241" s="374">
        <f t="shared" si="44"/>
        <v>2.8121315260686757</v>
      </c>
      <c r="F241" s="374">
        <f t="shared" si="44"/>
        <v>2.9061820667245328</v>
      </c>
      <c r="G241" s="374">
        <f t="shared" si="44"/>
        <v>2.9986907952384918</v>
      </c>
      <c r="H241" s="374">
        <f t="shared" si="44"/>
        <v>3.1047044019463002</v>
      </c>
      <c r="I241" s="374">
        <f t="shared" si="44"/>
        <v>0.42463542433759871</v>
      </c>
      <c r="J241" s="27"/>
      <c r="K241" s="27"/>
      <c r="L241" s="27"/>
      <c r="M241" s="27"/>
      <c r="N241" s="27"/>
      <c r="O241" s="27"/>
      <c r="P241" s="27"/>
      <c r="Q241" s="27"/>
      <c r="R241" s="27"/>
      <c r="S241" s="27"/>
      <c r="T241" s="281"/>
    </row>
    <row r="242" spans="2:20" x14ac:dyDescent="0.25">
      <c r="B242" s="375" t="s">
        <v>20</v>
      </c>
      <c r="C242" s="374">
        <f t="shared" ref="C242:I242" si="45">D31</f>
        <v>0</v>
      </c>
      <c r="D242" s="374">
        <f t="shared" si="45"/>
        <v>0</v>
      </c>
      <c r="E242" s="374">
        <f t="shared" si="45"/>
        <v>0</v>
      </c>
      <c r="F242" s="374">
        <f t="shared" si="45"/>
        <v>0</v>
      </c>
      <c r="G242" s="374">
        <f t="shared" si="45"/>
        <v>0</v>
      </c>
      <c r="H242" s="374">
        <f t="shared" si="45"/>
        <v>0</v>
      </c>
      <c r="I242" s="374">
        <f t="shared" si="45"/>
        <v>0</v>
      </c>
      <c r="J242" s="27"/>
      <c r="K242" s="27"/>
      <c r="L242" s="27"/>
      <c r="M242" s="27"/>
      <c r="N242" s="27"/>
      <c r="O242" s="27"/>
      <c r="P242" s="27"/>
      <c r="Q242" s="27"/>
      <c r="R242" s="27"/>
      <c r="S242" s="27"/>
      <c r="T242" s="281"/>
    </row>
    <row r="243" spans="2:20" x14ac:dyDescent="0.25">
      <c r="B243" s="372" t="s">
        <v>292</v>
      </c>
      <c r="C243" s="374">
        <f t="shared" ref="C243:I243" si="46">SUM(D34:D36)</f>
        <v>3.6663901531720828</v>
      </c>
      <c r="D243" s="374">
        <f t="shared" si="46"/>
        <v>3.7966090592753012</v>
      </c>
      <c r="E243" s="374">
        <f t="shared" si="46"/>
        <v>3.9257517760718827</v>
      </c>
      <c r="F243" s="374">
        <f t="shared" si="46"/>
        <v>4.0570468714817398</v>
      </c>
      <c r="G243" s="374">
        <f t="shared" si="46"/>
        <v>4.1861895882783209</v>
      </c>
      <c r="H243" s="374">
        <f t="shared" si="46"/>
        <v>4.3341851926669932</v>
      </c>
      <c r="I243" s="374">
        <f t="shared" si="46"/>
        <v>0.59279349341345711</v>
      </c>
      <c r="J243" s="27"/>
      <c r="K243" s="27"/>
      <c r="L243" s="27"/>
      <c r="M243" s="27"/>
      <c r="N243" s="27"/>
      <c r="O243" s="27"/>
      <c r="P243" s="27"/>
      <c r="Q243" s="27"/>
      <c r="R243" s="27"/>
      <c r="S243" s="27"/>
      <c r="T243" s="281"/>
    </row>
    <row r="244" spans="2:20" x14ac:dyDescent="0.25">
      <c r="B244" s="375" t="s">
        <v>293</v>
      </c>
      <c r="C244" s="373">
        <f>D38</f>
        <v>0</v>
      </c>
      <c r="D244" s="373">
        <f t="shared" ref="D244:I244" si="47">E38</f>
        <v>0</v>
      </c>
      <c r="E244" s="373">
        <f t="shared" si="47"/>
        <v>0</v>
      </c>
      <c r="F244" s="373">
        <f t="shared" si="47"/>
        <v>0</v>
      </c>
      <c r="G244" s="373">
        <f t="shared" si="47"/>
        <v>0</v>
      </c>
      <c r="H244" s="373">
        <f t="shared" si="47"/>
        <v>0</v>
      </c>
      <c r="I244" s="373">
        <f t="shared" si="47"/>
        <v>0</v>
      </c>
      <c r="J244" s="27"/>
      <c r="K244" s="27"/>
      <c r="L244" s="27"/>
      <c r="M244" s="27"/>
      <c r="N244" s="27"/>
      <c r="O244" s="27"/>
      <c r="P244" s="27"/>
      <c r="Q244" s="27"/>
      <c r="R244" s="27"/>
      <c r="S244" s="27"/>
      <c r="T244" s="281"/>
    </row>
    <row r="245" spans="2:20" x14ac:dyDescent="0.25">
      <c r="B245" s="372" t="s">
        <v>294</v>
      </c>
      <c r="C245" s="374">
        <f>D39</f>
        <v>0</v>
      </c>
      <c r="D245" s="374">
        <f t="shared" ref="D245:I245" si="48">E39</f>
        <v>0</v>
      </c>
      <c r="E245" s="374">
        <f t="shared" si="48"/>
        <v>0</v>
      </c>
      <c r="F245" s="374">
        <f t="shared" si="48"/>
        <v>0</v>
      </c>
      <c r="G245" s="374">
        <f t="shared" si="48"/>
        <v>0</v>
      </c>
      <c r="H245" s="374">
        <f t="shared" si="48"/>
        <v>0</v>
      </c>
      <c r="I245" s="374">
        <f t="shared" si="48"/>
        <v>0</v>
      </c>
      <c r="J245" s="27"/>
      <c r="K245" s="27"/>
      <c r="L245" s="27"/>
      <c r="M245" s="27"/>
      <c r="N245" s="27"/>
      <c r="O245" s="27"/>
      <c r="P245" s="27"/>
      <c r="Q245" s="27"/>
      <c r="R245" s="27"/>
      <c r="S245" s="27"/>
      <c r="T245" s="281"/>
    </row>
    <row r="246" spans="2:20" x14ac:dyDescent="0.25">
      <c r="B246" s="372" t="s">
        <v>144</v>
      </c>
      <c r="C246" s="376">
        <f>D42</f>
        <v>0</v>
      </c>
      <c r="D246" s="376">
        <f t="shared" ref="D246:I246" si="49">E42</f>
        <v>0</v>
      </c>
      <c r="E246" s="376">
        <f t="shared" si="49"/>
        <v>0</v>
      </c>
      <c r="F246" s="376">
        <f t="shared" si="49"/>
        <v>0</v>
      </c>
      <c r="G246" s="376">
        <f t="shared" si="49"/>
        <v>0</v>
      </c>
      <c r="H246" s="376">
        <f t="shared" si="49"/>
        <v>0</v>
      </c>
      <c r="I246" s="376">
        <f t="shared" si="49"/>
        <v>0</v>
      </c>
      <c r="J246" s="27"/>
      <c r="K246" s="27"/>
      <c r="L246" s="27"/>
      <c r="M246" s="27"/>
      <c r="N246" s="27"/>
      <c r="O246" s="27"/>
      <c r="P246" s="27"/>
      <c r="Q246" s="27"/>
      <c r="R246" s="27"/>
      <c r="S246" s="27"/>
      <c r="T246" s="281"/>
    </row>
    <row r="247" spans="2:20" x14ac:dyDescent="0.25">
      <c r="B247" s="370"/>
      <c r="C247" s="27"/>
      <c r="D247" s="27"/>
      <c r="E247" s="27"/>
      <c r="F247" s="27"/>
      <c r="G247" s="27"/>
      <c r="H247" s="27"/>
      <c r="I247" s="27"/>
      <c r="J247" s="27"/>
      <c r="K247" s="27"/>
      <c r="L247" s="27"/>
      <c r="M247" s="27"/>
      <c r="N247" s="27"/>
      <c r="O247" s="27"/>
      <c r="P247" s="27"/>
      <c r="Q247" s="27"/>
      <c r="R247" s="27"/>
      <c r="S247" s="27"/>
      <c r="T247" s="281"/>
    </row>
    <row r="248" spans="2:20" x14ac:dyDescent="0.25">
      <c r="B248" s="370"/>
      <c r="C248" s="279" t="s">
        <v>123</v>
      </c>
      <c r="D248" s="27"/>
      <c r="E248" s="27"/>
      <c r="F248" s="27"/>
      <c r="G248" s="27"/>
      <c r="H248" s="27"/>
      <c r="I248" s="27"/>
      <c r="J248" s="27"/>
      <c r="K248" s="27"/>
      <c r="L248" s="27"/>
      <c r="M248" s="27"/>
      <c r="N248" s="27"/>
      <c r="O248" s="27"/>
      <c r="P248" s="27"/>
      <c r="Q248" s="27"/>
      <c r="R248" s="27"/>
      <c r="S248" s="27"/>
      <c r="T248" s="281"/>
    </row>
    <row r="249" spans="2:20" x14ac:dyDescent="0.25">
      <c r="B249" s="370"/>
      <c r="C249" s="27"/>
      <c r="D249" s="27"/>
      <c r="E249" s="27"/>
      <c r="F249" s="27"/>
      <c r="G249" s="27"/>
      <c r="H249" s="27"/>
      <c r="I249" s="27"/>
      <c r="J249" s="27"/>
      <c r="K249" s="27"/>
      <c r="L249" s="27"/>
      <c r="M249" s="27"/>
      <c r="N249" s="27"/>
      <c r="O249" s="27"/>
      <c r="P249" s="27"/>
      <c r="Q249" s="27"/>
      <c r="R249" s="27"/>
      <c r="S249" s="27"/>
      <c r="T249" s="281"/>
    </row>
    <row r="250" spans="2:20" ht="22.8" x14ac:dyDescent="0.25">
      <c r="B250" s="377" t="s">
        <v>295</v>
      </c>
      <c r="C250" s="373">
        <f>SUMPRODUCT($C$246:$I$246,C238:I238)</f>
        <v>0</v>
      </c>
      <c r="D250" s="27"/>
      <c r="E250" s="27"/>
      <c r="F250" s="373"/>
      <c r="G250" s="27"/>
      <c r="H250" s="27"/>
      <c r="I250" s="27"/>
      <c r="J250" s="27"/>
      <c r="K250" s="27"/>
      <c r="L250" s="27"/>
      <c r="M250" s="27"/>
      <c r="N250" s="27"/>
      <c r="O250" s="27"/>
      <c r="P250" s="27"/>
      <c r="Q250" s="27"/>
      <c r="R250" s="27"/>
      <c r="S250" s="27"/>
      <c r="T250" s="281"/>
    </row>
    <row r="251" spans="2:20" ht="34.200000000000003" x14ac:dyDescent="0.25">
      <c r="B251" s="377" t="s">
        <v>296</v>
      </c>
      <c r="C251" s="373">
        <f>SUMPRODUCT($C$246:$I$246,C239:I239)</f>
        <v>0</v>
      </c>
      <c r="D251" s="27"/>
      <c r="E251" s="373"/>
      <c r="F251" s="27"/>
      <c r="G251" s="27"/>
      <c r="H251" s="27"/>
      <c r="I251" s="27"/>
      <c r="J251" s="27"/>
      <c r="K251" s="27"/>
      <c r="L251" s="27"/>
      <c r="M251" s="27"/>
      <c r="N251" s="27"/>
      <c r="O251" s="27"/>
      <c r="P251" s="27"/>
      <c r="Q251" s="27"/>
      <c r="R251" s="27"/>
      <c r="S251" s="27"/>
      <c r="T251" s="281"/>
    </row>
    <row r="252" spans="2:20" ht="22.8" x14ac:dyDescent="0.25">
      <c r="B252" s="377" t="s">
        <v>297</v>
      </c>
      <c r="C252" s="373">
        <f>SUMPRODUCT($C$246:$I$246,C240:I240)</f>
        <v>0</v>
      </c>
      <c r="D252" s="27"/>
      <c r="E252" s="374"/>
      <c r="F252" s="27"/>
      <c r="G252" s="27"/>
      <c r="H252" s="27"/>
      <c r="I252" s="27"/>
      <c r="J252" s="27"/>
      <c r="K252" s="27"/>
      <c r="L252" s="27"/>
      <c r="M252" s="27"/>
      <c r="N252" s="27"/>
      <c r="O252" s="27"/>
      <c r="P252" s="27"/>
      <c r="Q252" s="27"/>
      <c r="R252" s="27"/>
      <c r="S252" s="27"/>
      <c r="T252" s="281"/>
    </row>
    <row r="253" spans="2:20" ht="22.8" x14ac:dyDescent="0.25">
      <c r="B253" s="378" t="s">
        <v>298</v>
      </c>
      <c r="C253" s="373">
        <f>SUMPRODUCT($C$246:$I$246,C241:I241)</f>
        <v>0</v>
      </c>
      <c r="D253" s="373"/>
      <c r="E253" s="27"/>
      <c r="F253" s="27"/>
      <c r="G253" s="27"/>
      <c r="H253" s="27"/>
      <c r="I253" s="27"/>
      <c r="J253" s="27"/>
      <c r="K253" s="27"/>
      <c r="L253" s="27"/>
      <c r="M253" s="27"/>
      <c r="N253" s="27"/>
      <c r="O253" s="27"/>
      <c r="P253" s="27"/>
      <c r="Q253" s="27"/>
      <c r="R253" s="27"/>
      <c r="S253" s="27"/>
      <c r="T253" s="281"/>
    </row>
    <row r="254" spans="2:20" ht="22.8" x14ac:dyDescent="0.25">
      <c r="B254" s="379" t="s">
        <v>299</v>
      </c>
      <c r="C254" s="373">
        <f>SUM(C250:C253)</f>
        <v>0</v>
      </c>
      <c r="D254" s="373"/>
      <c r="E254" s="27"/>
      <c r="F254" s="27"/>
      <c r="G254" s="27"/>
      <c r="H254" s="27"/>
      <c r="I254" s="27"/>
      <c r="J254" s="27"/>
      <c r="K254" s="27"/>
      <c r="L254" s="27"/>
      <c r="M254" s="27"/>
      <c r="N254" s="27"/>
      <c r="O254" s="27"/>
      <c r="P254" s="27"/>
      <c r="Q254" s="27"/>
      <c r="R254" s="27"/>
      <c r="S254" s="27"/>
      <c r="T254" s="281"/>
    </row>
    <row r="255" spans="2:20" x14ac:dyDescent="0.25">
      <c r="B255" s="375" t="s">
        <v>20</v>
      </c>
      <c r="C255" s="373">
        <f>SUMPRODUCT($C$246:$I$246,C242:I242)</f>
        <v>0</v>
      </c>
      <c r="D255" s="27"/>
      <c r="E255" s="27"/>
      <c r="F255" s="27"/>
      <c r="G255" s="27"/>
      <c r="H255" s="27"/>
      <c r="I255" s="27"/>
      <c r="J255" s="27"/>
      <c r="K255" s="27"/>
      <c r="L255" s="27"/>
      <c r="M255" s="27"/>
      <c r="N255" s="27"/>
      <c r="O255" s="27"/>
      <c r="P255" s="27"/>
      <c r="Q255" s="27"/>
      <c r="R255" s="27"/>
      <c r="S255" s="27"/>
      <c r="T255" s="281"/>
    </row>
    <row r="256" spans="2:20" ht="34.200000000000003" x14ac:dyDescent="0.25">
      <c r="B256" s="379" t="s">
        <v>300</v>
      </c>
      <c r="C256" s="373">
        <f>SUM(C254:C255)</f>
        <v>0</v>
      </c>
      <c r="D256" s="27"/>
      <c r="E256" s="27"/>
      <c r="F256" s="27"/>
      <c r="G256" s="27"/>
      <c r="H256" s="27"/>
      <c r="I256" s="27"/>
      <c r="J256" s="27"/>
      <c r="K256" s="27"/>
      <c r="L256" s="27"/>
      <c r="M256" s="27"/>
      <c r="N256" s="27"/>
      <c r="O256" s="27"/>
      <c r="P256" s="27"/>
      <c r="Q256" s="27"/>
      <c r="R256" s="27"/>
      <c r="S256" s="27"/>
      <c r="T256" s="281"/>
    </row>
    <row r="257" spans="2:20" ht="22.8" x14ac:dyDescent="0.25">
      <c r="B257" s="377" t="s">
        <v>301</v>
      </c>
      <c r="C257" s="373">
        <f>SUMPRODUCT($C$246:$I$246,C243:I243)</f>
        <v>0</v>
      </c>
      <c r="D257" s="27"/>
      <c r="E257" s="27"/>
      <c r="F257" s="27"/>
      <c r="G257" s="27"/>
      <c r="H257" s="27"/>
      <c r="I257" s="27"/>
      <c r="J257" s="27"/>
      <c r="K257" s="27"/>
      <c r="L257" s="27"/>
      <c r="M257" s="27"/>
      <c r="N257" s="27"/>
      <c r="O257" s="27"/>
      <c r="P257" s="27"/>
      <c r="Q257" s="27"/>
      <c r="R257" s="27"/>
      <c r="S257" s="27"/>
      <c r="T257" s="281"/>
    </row>
    <row r="258" spans="2:20" ht="22.8" x14ac:dyDescent="0.25">
      <c r="B258" s="377" t="s">
        <v>302</v>
      </c>
      <c r="C258" s="373">
        <f>SUM(C256:C257)</f>
        <v>0</v>
      </c>
      <c r="D258" s="27"/>
      <c r="E258" s="27"/>
      <c r="F258" s="27"/>
      <c r="G258" s="27"/>
      <c r="H258" s="27"/>
      <c r="I258" s="27"/>
      <c r="J258" s="27"/>
      <c r="K258" s="27"/>
      <c r="L258" s="27"/>
      <c r="M258" s="27"/>
      <c r="N258" s="27"/>
      <c r="O258" s="27"/>
      <c r="P258" s="27"/>
      <c r="Q258" s="27"/>
      <c r="R258" s="27"/>
      <c r="S258" s="27"/>
      <c r="T258" s="281"/>
    </row>
    <row r="259" spans="2:20" ht="34.200000000000003" x14ac:dyDescent="0.25">
      <c r="B259" s="378" t="s">
        <v>303</v>
      </c>
      <c r="C259" s="373">
        <f>SUMPRODUCT($C$246:$I$246,C244:I244)</f>
        <v>0</v>
      </c>
      <c r="D259" s="27"/>
      <c r="E259" s="27"/>
      <c r="F259" s="27"/>
      <c r="G259" s="27"/>
      <c r="H259" s="27"/>
      <c r="I259" s="27"/>
      <c r="J259" s="27"/>
      <c r="K259" s="27"/>
      <c r="L259" s="27"/>
      <c r="M259" s="27"/>
      <c r="N259" s="27"/>
      <c r="O259" s="27"/>
      <c r="P259" s="27"/>
      <c r="Q259" s="27"/>
      <c r="R259" s="27"/>
      <c r="S259" s="27"/>
      <c r="T259" s="281"/>
    </row>
    <row r="260" spans="2:20" x14ac:dyDescent="0.25">
      <c r="B260" s="372" t="s">
        <v>294</v>
      </c>
      <c r="C260" s="373">
        <f>SUMPRODUCT($C$246:$I$246,C245:I245)</f>
        <v>0</v>
      </c>
      <c r="D260" s="373"/>
      <c r="E260" s="27"/>
      <c r="F260" s="27"/>
      <c r="G260" s="27"/>
      <c r="H260" s="27"/>
      <c r="I260" s="27"/>
      <c r="J260" s="27"/>
      <c r="K260" s="27"/>
      <c r="L260" s="27"/>
      <c r="M260" s="27"/>
      <c r="N260" s="27"/>
      <c r="O260" s="27"/>
      <c r="P260" s="27"/>
      <c r="Q260" s="27"/>
      <c r="R260" s="27"/>
      <c r="S260" s="27"/>
      <c r="T260" s="281"/>
    </row>
    <row r="261" spans="2:20" ht="22.8" x14ac:dyDescent="0.25">
      <c r="B261" s="378" t="s">
        <v>304</v>
      </c>
      <c r="C261" s="374">
        <f>SUM(C258:C260)</f>
        <v>0</v>
      </c>
      <c r="D261" s="373"/>
      <c r="E261" s="27"/>
      <c r="F261" s="27"/>
      <c r="G261" s="27"/>
      <c r="H261" s="27"/>
      <c r="I261" s="27"/>
      <c r="J261" s="27"/>
      <c r="K261" s="27"/>
      <c r="L261" s="27"/>
      <c r="M261" s="27"/>
      <c r="N261" s="27"/>
      <c r="O261" s="27"/>
      <c r="P261" s="27"/>
      <c r="Q261" s="27"/>
      <c r="R261" s="27"/>
      <c r="S261" s="27"/>
      <c r="T261" s="281"/>
    </row>
    <row r="262" spans="2:20" x14ac:dyDescent="0.25">
      <c r="B262" s="375"/>
      <c r="C262" s="374"/>
      <c r="D262" s="373"/>
      <c r="E262" s="27"/>
      <c r="F262" s="27"/>
      <c r="G262" s="27"/>
      <c r="H262" s="27"/>
      <c r="I262" s="27"/>
      <c r="J262" s="27"/>
      <c r="K262" s="27"/>
      <c r="L262" s="27"/>
      <c r="M262" s="27"/>
      <c r="N262" s="27"/>
      <c r="O262" s="27"/>
      <c r="P262" s="27"/>
      <c r="Q262" s="27"/>
      <c r="R262" s="27"/>
      <c r="S262" s="27"/>
      <c r="T262" s="281"/>
    </row>
    <row r="263" spans="2:20" x14ac:dyDescent="0.25">
      <c r="B263" s="375"/>
      <c r="C263" s="374"/>
      <c r="D263" s="373"/>
      <c r="E263" s="27"/>
      <c r="F263" s="27"/>
      <c r="G263" s="27"/>
      <c r="H263" s="27"/>
      <c r="I263" s="27"/>
      <c r="J263" s="27"/>
      <c r="K263" s="27"/>
      <c r="L263" s="27"/>
      <c r="M263" s="27"/>
      <c r="N263" s="27"/>
      <c r="O263" s="27"/>
      <c r="P263" s="27"/>
      <c r="Q263" s="27"/>
      <c r="R263" s="27"/>
      <c r="S263" s="27"/>
      <c r="T263" s="281"/>
    </row>
    <row r="264" spans="2:20" x14ac:dyDescent="0.25">
      <c r="B264" s="380"/>
      <c r="C264" s="381"/>
      <c r="D264" s="381"/>
      <c r="E264" s="381"/>
      <c r="F264" s="381"/>
      <c r="G264" s="381"/>
      <c r="H264" s="381"/>
      <c r="I264" s="381"/>
      <c r="J264" s="381"/>
      <c r="K264" s="381"/>
      <c r="L264" s="381"/>
      <c r="M264" s="381"/>
      <c r="N264" s="381"/>
      <c r="O264" s="381"/>
      <c r="P264" s="381"/>
      <c r="Q264" s="381"/>
      <c r="R264" s="381"/>
      <c r="S264" s="381"/>
      <c r="T264" s="382"/>
    </row>
    <row r="265" spans="2:20" x14ac:dyDescent="0.25"/>
    <row r="266" spans="2:20" x14ac:dyDescent="0.25"/>
    <row r="267" spans="2:20" x14ac:dyDescent="0.25"/>
    <row r="268" spans="2:20" x14ac:dyDescent="0.25"/>
    <row r="269" spans="2:20" x14ac:dyDescent="0.25"/>
    <row r="270" spans="2:20" x14ac:dyDescent="0.25"/>
  </sheetData>
  <sheetProtection algorithmName="SHA-512" hashValue="ivxHl1ohUekWyA2NiN/zLHQaBtmM+p9zx1RSkJx2E0SpwWyJpi0sduw2VydxuA4dM7aUE52/MA2SzR22a1mf7A==" saltValue="0qOzs6plufyE46uaxbLmVQ==" spinCount="100000" sheet="1" objects="1" scenarios="1"/>
  <protectedRanges>
    <protectedRange algorithmName="SHA-512" hashValue="zrr1YC170iD4z5ngO6i+dvye2WxwMuZwyCItKXOM0Fb0EC895yDhie8vErJXeoL6fSMcx6aoO1sn5XcoWfI8lg==" saltValue="T/jZUAo6mJPMXMKTIHv+sw==" spinCount="100000" sqref="C77 C79 C87 C91 E128 D130:D131 E132:E133 D134 C147:C148 C156:C158 C161 C163 C178 C185:C187 C128:C137 E135:E137 C170:G171 C64 C81 C83 D66:K66" name="Inputcellen"/>
    <protectedRange algorithmName="SHA-512" hashValue="yYn6eaaIA2bt4MnPlyryMOoBiRQtN28H/lUAld9/CBPTKr3kjbXSrTbYDVV4nygyhvlU9YIRKSq+bH8Ei/MMFQ==" saltValue="52nDEcetB+PGYSBCEJvlgQ==" spinCount="100000" sqref="K59:K60" name="Input_3"/>
    <protectedRange algorithmName="SHA-512" hashValue="yYn6eaaIA2bt4MnPlyryMOoBiRQtN28H/lUAld9/CBPTKr3kjbXSrTbYDVV4nygyhvlU9YIRKSq+bH8Ei/MMFQ==" saltValue="52nDEcetB+PGYSBCEJvlgQ==" spinCount="100000" sqref="F132:F137" name="Input_5_1"/>
    <protectedRange algorithmName="SHA-512" hashValue="yYn6eaaIA2bt4MnPlyryMOoBiRQtN28H/lUAld9/CBPTKr3kjbXSrTbYDVV4nygyhvlU9YIRKSq+bH8Ei/MMFQ==" saltValue="52nDEcetB+PGYSBCEJvlgQ==" spinCount="100000" sqref="F128:F131" name="Input_6_1"/>
    <protectedRange algorithmName="SHA-512" hashValue="zrr1YC170iD4z5ngO6i+dvye2WxwMuZwyCItKXOM0Fb0EC895yDhie8vErJXeoL6fSMcx6aoO1sn5XcoWfI8lg==" saltValue="T/jZUAo6mJPMXMKTIHv+sw==" spinCount="100000" sqref="C115" name="Inputcellen_1"/>
    <protectedRange algorithmName="SHA-512" hashValue="n6RwP11KSexJQw3QYPO3wPLssl4QlDmpg0Y48SsVzSlQ5/qjWPrBazxTelNRSQFId3p852OXiJ3nxarrm5305A==" saltValue="VV6Ka6DGFJjln5D4DSpgQg==" spinCount="100000" sqref="C113:C114" name="Input_3_3"/>
    <protectedRange algorithmName="SHA-512" hashValue="1vywcizgoC4Gzts3htW1KT3tf0vB+X5k2x/TxhYBVkfET6mByYLA2VBrM0ORutDf3U0XzxO8W8elgCxjk6wJfQ==" saltValue="lsZzVpG4PztiWzv0/DzoeQ==" spinCount="100000" sqref="C111" name="Input_4_1_1_2"/>
  </protectedRanges>
  <mergeCells count="3">
    <mergeCell ref="G193:I193"/>
    <mergeCell ref="G194:I194"/>
    <mergeCell ref="M59:U60"/>
  </mergeCells>
  <conditionalFormatting sqref="C8:C9">
    <cfRule type="cellIs" dxfId="97" priority="17" operator="lessThan">
      <formula>1</formula>
    </cfRule>
    <cfRule type="cellIs" dxfId="96" priority="18" operator="equal">
      <formula>1</formula>
    </cfRule>
  </conditionalFormatting>
  <conditionalFormatting sqref="C67">
    <cfRule type="cellIs" dxfId="95" priority="16" operator="greaterThan">
      <formula>1</formula>
    </cfRule>
    <cfRule type="cellIs" dxfId="94" priority="21" operator="lessThan">
      <formula>1</formula>
    </cfRule>
    <cfRule type="cellIs" dxfId="93" priority="22" operator="equal">
      <formula>1</formula>
    </cfRule>
  </conditionalFormatting>
  <conditionalFormatting sqref="C91">
    <cfRule type="expression" dxfId="92" priority="14">
      <formula>C87="Berekening"</formula>
    </cfRule>
  </conditionalFormatting>
  <conditionalFormatting sqref="C99:C100 C102:C104 C106">
    <cfRule type="expression" dxfId="91" priority="13">
      <formula>$C$87="Opslag"</formula>
    </cfRule>
  </conditionalFormatting>
  <conditionalFormatting sqref="C110">
    <cfRule type="expression" dxfId="90" priority="8">
      <formula>$C$77="Opslag"</formula>
    </cfRule>
  </conditionalFormatting>
  <conditionalFormatting sqref="C111:C112">
    <cfRule type="expression" dxfId="89" priority="2">
      <formula>$C$48="Opslag"</formula>
    </cfRule>
  </conditionalFormatting>
  <conditionalFormatting sqref="C113:C114">
    <cfRule type="expression" dxfId="88" priority="9">
      <formula>$C$84="Opslag"</formula>
    </cfRule>
  </conditionalFormatting>
  <conditionalFormatting sqref="C115">
    <cfRule type="expression" dxfId="87" priority="1">
      <formula>$C$48="Opslag"</formula>
    </cfRule>
  </conditionalFormatting>
  <conditionalFormatting sqref="D111:E111">
    <cfRule type="expression" dxfId="86" priority="6">
      <formula>$C$48="Opslag"</formula>
    </cfRule>
  </conditionalFormatting>
  <conditionalFormatting sqref="F111">
    <cfRule type="cellIs" dxfId="85" priority="3" operator="greaterThan">
      <formula>1</formula>
    </cfRule>
    <cfRule type="cellIs" dxfId="84" priority="4" operator="lessThan">
      <formula>1</formula>
    </cfRule>
    <cfRule type="cellIs" dxfId="83" priority="5" operator="equal">
      <formula>1</formula>
    </cfRule>
  </conditionalFormatting>
  <dataValidations count="2">
    <dataValidation type="list" allowBlank="1" showInputMessage="1" showErrorMessage="1" sqref="C87" xr:uid="{9DDA967F-80C6-4283-8AE7-5810DF86D0C0}">
      <formula1>Pensioen_dropdown</formula1>
    </dataValidation>
    <dataValidation type="decimal" allowBlank="1" showInputMessage="1" showErrorMessage="1" errorTitle="Percentage" error="In dit invulveld kan een percentage worden ingevuld tussen de 0% en 100%." sqref="C111:E111" xr:uid="{1D708601-0437-4B97-BB7A-27A6DC4A6657}">
      <formula1>0</formula1>
      <formula2>1</formula2>
    </dataValidation>
  </dataValidations>
  <hyperlinks>
    <hyperlink ref="B14" location="'1. Integraal uurtarief-GGZ&amp;RIBW'!B42" display="Salarislasten per uur" xr:uid="{0075A2D2-CCA9-4B2C-B351-8B4EB7913ED8}"/>
  </hyperlinks>
  <pageMargins left="0.7" right="0.7" top="0.75" bottom="0.75" header="0.3" footer="0.3"/>
  <pageSetup paperSize="9" orientation="portrait" r:id="rId1"/>
  <ignoredErrors>
    <ignoredError sqref="C27:C39 C21:C23"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4CE49C-A0F3-4224-B770-490406033B4E}">
          <x14:formula1>
            <xm:f>Data_overig!$A$7:$A$8</xm:f>
          </x14:formula1>
          <xm:sqref>C128:C137 F128:F137</xm:sqref>
        </x14:dataValidation>
        <x14:dataValidation type="list" allowBlank="1" showInputMessage="1" showErrorMessage="1" xr:uid="{C2C46E2E-08DA-4109-8AC4-50317E3DDAA5}">
          <x14:formula1>
            <xm:f>Data_overig!$C$7:$C$10</xm:f>
          </x14:formula1>
          <xm:sqref>C110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9202-0BCC-445E-84FB-A7200A877E97}">
  <sheetPr codeName="Blad4">
    <tabColor theme="7"/>
  </sheetPr>
  <dimension ref="A1:AJ281"/>
  <sheetViews>
    <sheetView showGridLines="0" topLeftCell="A41" zoomScaleNormal="100" workbookViewId="0">
      <selection activeCell="H81" sqref="H81"/>
    </sheetView>
  </sheetViews>
  <sheetFormatPr defaultColWidth="0" defaultRowHeight="11.4" zeroHeight="1" x14ac:dyDescent="0.25"/>
  <cols>
    <col min="1" max="1" width="9" style="1" customWidth="1"/>
    <col min="2" max="2" width="46.09765625" style="1" customWidth="1"/>
    <col min="3" max="3" width="9" style="1" customWidth="1"/>
    <col min="4" max="4" width="11.09765625" style="1" bestFit="1" customWidth="1"/>
    <col min="5" max="17" width="9" style="1" customWidth="1"/>
    <col min="18" max="18" width="9.5" style="1" customWidth="1"/>
    <col min="19" max="19" width="11.09765625" style="1" customWidth="1"/>
    <col min="20" max="22" width="9" style="1" customWidth="1"/>
    <col min="23" max="23" width="10.19921875" style="1" customWidth="1"/>
    <col min="24" max="35" width="9" style="1" customWidth="1"/>
    <col min="36" max="36" width="0" style="1" hidden="1" customWidth="1"/>
    <col min="37" max="16384" width="9" style="1" hidden="1"/>
  </cols>
  <sheetData>
    <row r="1" spans="1:33" s="207" customFormat="1" ht="16.8" x14ac:dyDescent="0.4">
      <c r="A1" s="134" t="s">
        <v>305</v>
      </c>
      <c r="B1" s="206"/>
    </row>
    <row r="2" spans="1:33" s="5" customFormat="1" x14ac:dyDescent="0.25">
      <c r="A2" s="208"/>
    </row>
    <row r="3" spans="1:33" s="5" customFormat="1" x14ac:dyDescent="0.25">
      <c r="A3" s="208"/>
      <c r="B3" s="171" t="s">
        <v>109</v>
      </c>
      <c r="C3" s="140"/>
      <c r="K3" s="43"/>
      <c r="L3" s="4"/>
    </row>
    <row r="4" spans="1:33" s="5" customFormat="1" x14ac:dyDescent="0.25">
      <c r="A4" s="208"/>
      <c r="B4" s="11" t="s">
        <v>110</v>
      </c>
      <c r="C4" s="3"/>
      <c r="K4" s="4"/>
    </row>
    <row r="5" spans="1:33" s="5" customFormat="1" x14ac:dyDescent="0.25">
      <c r="A5" s="208"/>
      <c r="B5" s="11" t="s">
        <v>111</v>
      </c>
      <c r="C5" s="115"/>
      <c r="K5" s="4"/>
    </row>
    <row r="6" spans="1:33" s="5" customFormat="1" x14ac:dyDescent="0.25">
      <c r="A6" s="208"/>
      <c r="B6" s="11" t="s">
        <v>112</v>
      </c>
      <c r="C6" s="416"/>
      <c r="K6" s="4"/>
    </row>
    <row r="7" spans="1:33" s="5" customFormat="1" x14ac:dyDescent="0.25">
      <c r="A7" s="208"/>
      <c r="B7" s="11" t="s">
        <v>113</v>
      </c>
      <c r="C7" s="116"/>
      <c r="K7" s="4"/>
    </row>
    <row r="8" spans="1:33" s="5" customFormat="1" x14ac:dyDescent="0.25">
      <c r="A8" s="208"/>
      <c r="B8" s="11" t="s">
        <v>114</v>
      </c>
      <c r="C8" s="118">
        <v>1</v>
      </c>
      <c r="K8" s="319"/>
    </row>
    <row r="9" spans="1:33" s="5" customFormat="1" x14ac:dyDescent="0.25">
      <c r="A9" s="208"/>
      <c r="B9" s="7" t="s">
        <v>115</v>
      </c>
      <c r="C9" s="118">
        <v>0.9</v>
      </c>
      <c r="K9" s="319"/>
    </row>
    <row r="10" spans="1:33" s="5" customFormat="1" x14ac:dyDescent="0.25">
      <c r="A10" s="208"/>
    </row>
    <row r="11" spans="1:33" s="213" customFormat="1" ht="16.8" x14ac:dyDescent="0.4">
      <c r="A11" s="212" t="s">
        <v>116</v>
      </c>
      <c r="C11" s="212"/>
    </row>
    <row r="12" spans="1:33" s="5" customFormat="1" x14ac:dyDescent="0.25">
      <c r="A12" s="214"/>
      <c r="C12" s="214"/>
    </row>
    <row r="13" spans="1:33" s="5" customFormat="1" x14ac:dyDescent="0.25">
      <c r="A13" s="214"/>
      <c r="B13" s="215" t="s">
        <v>117</v>
      </c>
      <c r="C13" s="216"/>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8"/>
    </row>
    <row r="14" spans="1:33" s="5" customFormat="1" x14ac:dyDescent="0.25">
      <c r="A14" s="214"/>
      <c r="B14" s="219" t="s">
        <v>118</v>
      </c>
      <c r="C14" s="220"/>
      <c r="D14" s="221"/>
      <c r="E14" s="221"/>
      <c r="F14" s="221"/>
      <c r="G14" s="221"/>
      <c r="H14" s="221"/>
      <c r="I14" s="221"/>
      <c r="J14" s="221"/>
      <c r="K14" s="221"/>
      <c r="L14" s="221"/>
      <c r="M14" s="221"/>
      <c r="N14" s="221"/>
      <c r="O14" s="221"/>
      <c r="P14" s="221"/>
      <c r="Q14" s="221"/>
      <c r="R14" s="221"/>
      <c r="S14" s="221"/>
      <c r="T14" s="222"/>
      <c r="U14" s="222"/>
      <c r="V14" s="222"/>
      <c r="W14" s="222"/>
      <c r="X14" s="222"/>
      <c r="Y14" s="222"/>
      <c r="Z14" s="222"/>
      <c r="AA14" s="222"/>
      <c r="AB14" s="222"/>
      <c r="AC14" s="222"/>
      <c r="AD14" s="222"/>
      <c r="AE14" s="222"/>
      <c r="AF14" s="222"/>
      <c r="AG14" s="223"/>
    </row>
    <row r="15" spans="1:33" s="5" customFormat="1" x14ac:dyDescent="0.25">
      <c r="A15" s="214"/>
      <c r="B15" s="224"/>
      <c r="C15" s="225"/>
      <c r="D15" s="225"/>
      <c r="E15" s="225"/>
      <c r="F15" s="225"/>
      <c r="G15" s="225"/>
      <c r="H15" s="225"/>
      <c r="I15" s="225"/>
      <c r="J15" s="225"/>
      <c r="K15" s="225"/>
      <c r="L15" s="225"/>
      <c r="M15" s="225"/>
      <c r="N15" s="225"/>
      <c r="O15" s="225"/>
      <c r="P15" s="225"/>
      <c r="Q15" s="225"/>
      <c r="R15" s="225"/>
      <c r="S15" s="225"/>
      <c r="T15" s="225"/>
      <c r="AG15" s="6"/>
    </row>
    <row r="16" spans="1:33" s="5" customFormat="1" x14ac:dyDescent="0.25">
      <c r="A16" s="214"/>
      <c r="B16" s="226" t="s">
        <v>119</v>
      </c>
      <c r="C16" s="227" t="s">
        <v>120</v>
      </c>
      <c r="D16" s="24"/>
      <c r="E16" s="24"/>
      <c r="AG16" s="6"/>
    </row>
    <row r="17" spans="1:33" s="5" customFormat="1" x14ac:dyDescent="0.25">
      <c r="A17" s="214"/>
      <c r="B17" s="11"/>
      <c r="AG17" s="6"/>
    </row>
    <row r="18" spans="1:33" s="5" customFormat="1" x14ac:dyDescent="0.25">
      <c r="A18" s="214"/>
      <c r="B18" s="228" t="s">
        <v>121</v>
      </c>
      <c r="C18" s="229"/>
      <c r="D18" s="230">
        <f>IF(D59="","",D59)</f>
        <v>15</v>
      </c>
      <c r="E18" s="230">
        <f t="shared" ref="E18:Q18" si="0">IF(E59="","",E59)</f>
        <v>15</v>
      </c>
      <c r="F18" s="230">
        <f t="shared" si="0"/>
        <v>20</v>
      </c>
      <c r="G18" s="230">
        <f t="shared" si="0"/>
        <v>25</v>
      </c>
      <c r="H18" s="230">
        <f t="shared" si="0"/>
        <v>30</v>
      </c>
      <c r="I18" s="230">
        <f t="shared" si="0"/>
        <v>35</v>
      </c>
      <c r="J18" s="230">
        <f t="shared" si="0"/>
        <v>40</v>
      </c>
      <c r="K18" s="230">
        <f t="shared" si="0"/>
        <v>45</v>
      </c>
      <c r="L18" s="230">
        <f t="shared" si="0"/>
        <v>50</v>
      </c>
      <c r="M18" s="230">
        <f t="shared" si="0"/>
        <v>55</v>
      </c>
      <c r="N18" s="230">
        <f t="shared" si="0"/>
        <v>60</v>
      </c>
      <c r="O18" s="230">
        <f t="shared" si="0"/>
        <v>65</v>
      </c>
      <c r="P18" s="230">
        <f t="shared" si="0"/>
        <v>70</v>
      </c>
      <c r="Q18" s="230">
        <f t="shared" si="0"/>
        <v>75</v>
      </c>
      <c r="R18" s="230">
        <f t="shared" ref="R18" si="1">IF(R59="","",R59)</f>
        <v>80</v>
      </c>
      <c r="S18" s="231" t="s">
        <v>122</v>
      </c>
      <c r="T18" s="232" t="s">
        <v>123</v>
      </c>
      <c r="AG18" s="6"/>
    </row>
    <row r="19" spans="1:33" s="5" customFormat="1" x14ac:dyDescent="0.25">
      <c r="A19" s="214"/>
      <c r="B19" s="228" t="s">
        <v>306</v>
      </c>
      <c r="C19" s="229"/>
      <c r="D19" s="230">
        <f t="shared" ref="D19" si="2">IF(D60="","",D60)</f>
        <v>0</v>
      </c>
      <c r="E19" s="230">
        <f t="shared" ref="E19:S19" si="3">IF(E60="","",E60)</f>
        <v>5</v>
      </c>
      <c r="F19" s="230">
        <f t="shared" si="3"/>
        <v>5</v>
      </c>
      <c r="G19" s="230">
        <f t="shared" si="3"/>
        <v>5</v>
      </c>
      <c r="H19" s="230">
        <f t="shared" si="3"/>
        <v>6</v>
      </c>
      <c r="I19" s="230">
        <f t="shared" si="3"/>
        <v>6</v>
      </c>
      <c r="J19" s="230">
        <f t="shared" si="3"/>
        <v>8</v>
      </c>
      <c r="K19" s="230">
        <f t="shared" si="3"/>
        <v>6</v>
      </c>
      <c r="L19" s="230">
        <f t="shared" si="3"/>
        <v>6</v>
      </c>
      <c r="M19" s="230">
        <f t="shared" si="3"/>
        <v>6</v>
      </c>
      <c r="N19" s="230">
        <f t="shared" si="3"/>
        <v>8</v>
      </c>
      <c r="O19" s="230">
        <f t="shared" si="3"/>
        <v>8</v>
      </c>
      <c r="P19" s="230">
        <f t="shared" si="3"/>
        <v>5</v>
      </c>
      <c r="Q19" s="230">
        <f t="shared" si="3"/>
        <v>5</v>
      </c>
      <c r="R19" s="230">
        <f t="shared" ref="R19" si="4">IF(R60="","",R60)</f>
        <v>5</v>
      </c>
      <c r="S19" s="231" t="str">
        <f t="shared" si="3"/>
        <v>n.v.t.</v>
      </c>
      <c r="T19" s="232"/>
      <c r="AG19" s="6"/>
    </row>
    <row r="20" spans="1:33" s="5" customFormat="1" x14ac:dyDescent="0.25">
      <c r="A20" s="214"/>
      <c r="B20" s="233" t="s">
        <v>125</v>
      </c>
      <c r="C20" s="234"/>
      <c r="D20" s="235">
        <f>D64</f>
        <v>14.545</v>
      </c>
      <c r="E20" s="235">
        <f t="shared" ref="E20:S20" si="5">E64</f>
        <v>16.125</v>
      </c>
      <c r="F20" s="235">
        <f t="shared" si="5"/>
        <v>17.024999999999999</v>
      </c>
      <c r="G20" s="235">
        <f t="shared" si="5"/>
        <v>17.54</v>
      </c>
      <c r="H20" s="235">
        <f t="shared" si="5"/>
        <v>18.310000000000002</v>
      </c>
      <c r="I20" s="235">
        <f t="shared" si="5"/>
        <v>19.114999999999998</v>
      </c>
      <c r="J20" s="235">
        <f t="shared" si="5"/>
        <v>22.295000000000002</v>
      </c>
      <c r="K20" s="235">
        <f t="shared" si="5"/>
        <v>24.56</v>
      </c>
      <c r="L20" s="235">
        <f t="shared" si="5"/>
        <v>26.9</v>
      </c>
      <c r="M20" s="235">
        <f t="shared" si="5"/>
        <v>29.75</v>
      </c>
      <c r="N20" s="235">
        <f t="shared" si="5"/>
        <v>36.269999999999996</v>
      </c>
      <c r="O20" s="235">
        <f t="shared" si="5"/>
        <v>38.474999999999994</v>
      </c>
      <c r="P20" s="235">
        <f t="shared" si="5"/>
        <v>41.78</v>
      </c>
      <c r="Q20" s="235">
        <f t="shared" si="5"/>
        <v>46.305</v>
      </c>
      <c r="R20" s="235">
        <f t="shared" ref="R20" si="6">R64</f>
        <v>54.48</v>
      </c>
      <c r="S20" s="235">
        <f t="shared" si="5"/>
        <v>0</v>
      </c>
      <c r="T20" s="236"/>
      <c r="AG20" s="6"/>
    </row>
    <row r="21" spans="1:33" s="5" customFormat="1" x14ac:dyDescent="0.25">
      <c r="A21" s="214"/>
      <c r="B21" s="233" t="s">
        <v>126</v>
      </c>
      <c r="C21" s="12">
        <f>C69</f>
        <v>8.3299999999999999E-2</v>
      </c>
      <c r="D21" s="235">
        <f t="shared" ref="D21:R21" si="7">IFERROR(IF(D$20*$C21&lt;$C$71,$C$71,D$20*$C21),"")</f>
        <v>1.4145473908413206</v>
      </c>
      <c r="E21" s="235">
        <f t="shared" si="7"/>
        <v>1.4145473908413206</v>
      </c>
      <c r="F21" s="235">
        <f t="shared" si="7"/>
        <v>1.4181824999999999</v>
      </c>
      <c r="G21" s="235">
        <f t="shared" si="7"/>
        <v>1.461082</v>
      </c>
      <c r="H21" s="235">
        <f t="shared" si="7"/>
        <v>1.5252230000000002</v>
      </c>
      <c r="I21" s="235">
        <f t="shared" si="7"/>
        <v>1.5922794999999998</v>
      </c>
      <c r="J21" s="235">
        <f t="shared" si="7"/>
        <v>1.8571735</v>
      </c>
      <c r="K21" s="235">
        <f t="shared" si="7"/>
        <v>2.0458479999999999</v>
      </c>
      <c r="L21" s="235">
        <f t="shared" si="7"/>
        <v>2.2407699999999999</v>
      </c>
      <c r="M21" s="235">
        <f t="shared" si="7"/>
        <v>2.4781749999999998</v>
      </c>
      <c r="N21" s="235">
        <f t="shared" si="7"/>
        <v>3.0212909999999997</v>
      </c>
      <c r="O21" s="235">
        <f t="shared" si="7"/>
        <v>3.2049674999999995</v>
      </c>
      <c r="P21" s="235">
        <f t="shared" si="7"/>
        <v>3.4802740000000001</v>
      </c>
      <c r="Q21" s="235">
        <f t="shared" si="7"/>
        <v>3.8572064999999998</v>
      </c>
      <c r="R21" s="235">
        <f t="shared" si="7"/>
        <v>4.5381839999999993</v>
      </c>
      <c r="S21" s="235"/>
      <c r="T21" s="236"/>
      <c r="AG21" s="6"/>
    </row>
    <row r="22" spans="1:33" s="5" customFormat="1" x14ac:dyDescent="0.25">
      <c r="A22" s="214"/>
      <c r="B22" s="233" t="s">
        <v>127</v>
      </c>
      <c r="C22" s="22">
        <f>C73</f>
        <v>0.08</v>
      </c>
      <c r="D22" s="235">
        <f>IFERROR(IF(D20*$C22&lt;$C$75,$C$75,D20*$C22),"")</f>
        <v>1.3395846645367411</v>
      </c>
      <c r="E22" s="235">
        <f t="shared" ref="E22:Q22" si="8">IFERROR(IF(E20*$C22&lt;$C$75,$C$75,E20*$C22),"")</f>
        <v>1.3395846645367411</v>
      </c>
      <c r="F22" s="235">
        <f t="shared" si="8"/>
        <v>1.3619999999999999</v>
      </c>
      <c r="G22" s="235">
        <f t="shared" si="8"/>
        <v>1.4032</v>
      </c>
      <c r="H22" s="235">
        <f t="shared" si="8"/>
        <v>1.4648000000000001</v>
      </c>
      <c r="I22" s="235">
        <f t="shared" si="8"/>
        <v>1.5291999999999999</v>
      </c>
      <c r="J22" s="235">
        <f t="shared" si="8"/>
        <v>1.7836000000000001</v>
      </c>
      <c r="K22" s="235">
        <f t="shared" si="8"/>
        <v>1.9647999999999999</v>
      </c>
      <c r="L22" s="235">
        <f t="shared" si="8"/>
        <v>2.1520000000000001</v>
      </c>
      <c r="M22" s="235">
        <f t="shared" si="8"/>
        <v>2.38</v>
      </c>
      <c r="N22" s="235">
        <f t="shared" si="8"/>
        <v>2.9015999999999997</v>
      </c>
      <c r="O22" s="235">
        <f t="shared" si="8"/>
        <v>3.0779999999999994</v>
      </c>
      <c r="P22" s="235">
        <f t="shared" si="8"/>
        <v>3.3424</v>
      </c>
      <c r="Q22" s="235">
        <f t="shared" si="8"/>
        <v>3.7044000000000001</v>
      </c>
      <c r="R22" s="235">
        <f t="shared" ref="R22" si="9">IFERROR(IF(R20*$C22&lt;$C$75,$C$75,R20*$C22),"")</f>
        <v>4.3583999999999996</v>
      </c>
      <c r="S22" s="235"/>
      <c r="T22" s="237"/>
      <c r="AG22" s="6"/>
    </row>
    <row r="23" spans="1:33" s="5" customFormat="1" x14ac:dyDescent="0.25">
      <c r="A23" s="214"/>
      <c r="B23" s="238" t="s">
        <v>128</v>
      </c>
      <c r="C23" s="22">
        <f>C77</f>
        <v>0</v>
      </c>
      <c r="D23" s="239">
        <f>IFERROR(D$20*$C23,"")</f>
        <v>0</v>
      </c>
      <c r="E23" s="239">
        <f t="shared" ref="E23:R23" si="10">IFERROR(E$20*$C23,"")</f>
        <v>0</v>
      </c>
      <c r="F23" s="239">
        <f t="shared" si="10"/>
        <v>0</v>
      </c>
      <c r="G23" s="239">
        <f t="shared" si="10"/>
        <v>0</v>
      </c>
      <c r="H23" s="239">
        <f t="shared" si="10"/>
        <v>0</v>
      </c>
      <c r="I23" s="239">
        <f t="shared" si="10"/>
        <v>0</v>
      </c>
      <c r="J23" s="239">
        <f t="shared" si="10"/>
        <v>0</v>
      </c>
      <c r="K23" s="239">
        <f t="shared" si="10"/>
        <v>0</v>
      </c>
      <c r="L23" s="239">
        <f t="shared" si="10"/>
        <v>0</v>
      </c>
      <c r="M23" s="239">
        <f t="shared" si="10"/>
        <v>0</v>
      </c>
      <c r="N23" s="239">
        <f t="shared" si="10"/>
        <v>0</v>
      </c>
      <c r="O23" s="239">
        <f t="shared" si="10"/>
        <v>0</v>
      </c>
      <c r="P23" s="239">
        <f t="shared" si="10"/>
        <v>0</v>
      </c>
      <c r="Q23" s="239">
        <f t="shared" si="10"/>
        <v>0</v>
      </c>
      <c r="R23" s="239">
        <f t="shared" si="10"/>
        <v>0</v>
      </c>
      <c r="S23" s="239"/>
      <c r="T23" s="237"/>
      <c r="AG23" s="6"/>
    </row>
    <row r="24" spans="1:33" s="5" customFormat="1" x14ac:dyDescent="0.25">
      <c r="A24" s="214"/>
      <c r="B24" s="240" t="s">
        <v>129</v>
      </c>
      <c r="C24" s="234"/>
      <c r="D24" s="235">
        <f>IF(D20="","",$C$79/CAO_VVT!$D$9)</f>
        <v>0</v>
      </c>
      <c r="E24" s="235">
        <f>IF(E20="","",$C$79/CAO_VVT!$D$9)</f>
        <v>0</v>
      </c>
      <c r="F24" s="235">
        <f>IF(F20="","",$C$79/CAO_VVT!$D$9)</f>
        <v>0</v>
      </c>
      <c r="G24" s="235">
        <f>IF(G20="","",$C$79/CAO_VVT!$D$9)</f>
        <v>0</v>
      </c>
      <c r="H24" s="235">
        <f>IF(H20="","",$C$79/CAO_VVT!$D$9)</f>
        <v>0</v>
      </c>
      <c r="I24" s="235">
        <f>IF(I20="","",$C$79/CAO_VVT!$D$9)</f>
        <v>0</v>
      </c>
      <c r="J24" s="235">
        <f>IF(J20="","",$C$79/CAO_VVT!$D$9)</f>
        <v>0</v>
      </c>
      <c r="K24" s="235">
        <f>IF(K20="","",$C$79/CAO_VVT!$D$9)</f>
        <v>0</v>
      </c>
      <c r="L24" s="235">
        <f>IF(L20="","",$C$79/CAO_VVT!$D$9)</f>
        <v>0</v>
      </c>
      <c r="M24" s="235">
        <f>IF(M20="","",$C$79/CAO_VVT!$D$9)</f>
        <v>0</v>
      </c>
      <c r="N24" s="235">
        <f>IF(N20="","",$C$79/CAO_VVT!$D$9)</f>
        <v>0</v>
      </c>
      <c r="O24" s="235">
        <f>IF(O20="","",$C$79/CAO_VVT!$D$9)</f>
        <v>0</v>
      </c>
      <c r="P24" s="235">
        <f>IF(P20="","",$C$79/CAO_VVT!$D$9)</f>
        <v>0</v>
      </c>
      <c r="Q24" s="235">
        <f>IF(Q20="","",$C$79/CAO_VVT!$D$9)</f>
        <v>0</v>
      </c>
      <c r="R24" s="235">
        <f>IF(R20="","",$C$79/CAO_VVT!$D$9)</f>
        <v>0</v>
      </c>
      <c r="S24" s="235"/>
      <c r="T24" s="237"/>
      <c r="AG24" s="6"/>
    </row>
    <row r="25" spans="1:33" s="5" customFormat="1" x14ac:dyDescent="0.25">
      <c r="A25" s="214"/>
      <c r="B25" s="626" t="s">
        <v>130</v>
      </c>
      <c r="C25" s="22">
        <f>C81</f>
        <v>0</v>
      </c>
      <c r="D25" s="239">
        <f>D$20*$C81</f>
        <v>0</v>
      </c>
      <c r="E25" s="239">
        <f t="shared" ref="E25:R25" si="11">E$20*$C81</f>
        <v>0</v>
      </c>
      <c r="F25" s="239">
        <f t="shared" si="11"/>
        <v>0</v>
      </c>
      <c r="G25" s="239">
        <f t="shared" si="11"/>
        <v>0</v>
      </c>
      <c r="H25" s="239">
        <f t="shared" si="11"/>
        <v>0</v>
      </c>
      <c r="I25" s="239">
        <f t="shared" si="11"/>
        <v>0</v>
      </c>
      <c r="J25" s="239">
        <f t="shared" si="11"/>
        <v>0</v>
      </c>
      <c r="K25" s="239">
        <f t="shared" si="11"/>
        <v>0</v>
      </c>
      <c r="L25" s="239">
        <f t="shared" si="11"/>
        <v>0</v>
      </c>
      <c r="M25" s="239">
        <f t="shared" si="11"/>
        <v>0</v>
      </c>
      <c r="N25" s="239">
        <f t="shared" si="11"/>
        <v>0</v>
      </c>
      <c r="O25" s="239">
        <f t="shared" si="11"/>
        <v>0</v>
      </c>
      <c r="P25" s="239">
        <f t="shared" si="11"/>
        <v>0</v>
      </c>
      <c r="Q25" s="239">
        <f t="shared" si="11"/>
        <v>0</v>
      </c>
      <c r="R25" s="239">
        <f t="shared" si="11"/>
        <v>0</v>
      </c>
      <c r="S25" s="239"/>
      <c r="T25" s="237"/>
      <c r="AG25" s="6"/>
    </row>
    <row r="26" spans="1:33" s="5" customFormat="1" ht="12" thickBot="1" x14ac:dyDescent="0.3">
      <c r="A26" s="214"/>
      <c r="B26" s="626" t="s">
        <v>131</v>
      </c>
      <c r="C26" s="22">
        <f>C83</f>
        <v>0</v>
      </c>
      <c r="D26" s="239">
        <f>D$20*$C83</f>
        <v>0</v>
      </c>
      <c r="E26" s="239">
        <f t="shared" ref="E26:R26" si="12">E$20*$C83</f>
        <v>0</v>
      </c>
      <c r="F26" s="239">
        <f t="shared" si="12"/>
        <v>0</v>
      </c>
      <c r="G26" s="239">
        <f t="shared" si="12"/>
        <v>0</v>
      </c>
      <c r="H26" s="239">
        <f t="shared" si="12"/>
        <v>0</v>
      </c>
      <c r="I26" s="239">
        <f t="shared" si="12"/>
        <v>0</v>
      </c>
      <c r="J26" s="239">
        <f t="shared" si="12"/>
        <v>0</v>
      </c>
      <c r="K26" s="239">
        <f t="shared" si="12"/>
        <v>0</v>
      </c>
      <c r="L26" s="239">
        <f t="shared" si="12"/>
        <v>0</v>
      </c>
      <c r="M26" s="239">
        <f t="shared" si="12"/>
        <v>0</v>
      </c>
      <c r="N26" s="239">
        <f t="shared" si="12"/>
        <v>0</v>
      </c>
      <c r="O26" s="239">
        <f t="shared" si="12"/>
        <v>0</v>
      </c>
      <c r="P26" s="239">
        <f t="shared" si="12"/>
        <v>0</v>
      </c>
      <c r="Q26" s="239">
        <f t="shared" si="12"/>
        <v>0</v>
      </c>
      <c r="R26" s="239">
        <f t="shared" si="12"/>
        <v>0</v>
      </c>
      <c r="S26" s="239"/>
      <c r="T26" s="237"/>
      <c r="AG26" s="6"/>
    </row>
    <row r="27" spans="1:33" s="5" customFormat="1" ht="12" thickTop="1" x14ac:dyDescent="0.25">
      <c r="A27" s="214"/>
      <c r="B27" s="241" t="s">
        <v>132</v>
      </c>
      <c r="C27" s="425"/>
      <c r="D27" s="243">
        <f t="shared" ref="D27:R27" si="13">SUM(D20:D24)</f>
        <v>17.299132055378063</v>
      </c>
      <c r="E27" s="243">
        <f t="shared" si="13"/>
        <v>18.879132055378061</v>
      </c>
      <c r="F27" s="243">
        <f t="shared" si="13"/>
        <v>19.805182499999997</v>
      </c>
      <c r="G27" s="243">
        <f t="shared" si="13"/>
        <v>20.404282000000002</v>
      </c>
      <c r="H27" s="243">
        <f t="shared" si="13"/>
        <v>21.300023000000003</v>
      </c>
      <c r="I27" s="243">
        <f t="shared" si="13"/>
        <v>22.236479499999998</v>
      </c>
      <c r="J27" s="243">
        <f t="shared" si="13"/>
        <v>25.935773500000003</v>
      </c>
      <c r="K27" s="243">
        <f t="shared" si="13"/>
        <v>28.570647999999998</v>
      </c>
      <c r="L27" s="243">
        <f t="shared" si="13"/>
        <v>31.292770000000001</v>
      </c>
      <c r="M27" s="243">
        <f t="shared" si="13"/>
        <v>34.608175000000003</v>
      </c>
      <c r="N27" s="243">
        <f t="shared" si="13"/>
        <v>42.192890999999996</v>
      </c>
      <c r="O27" s="243">
        <f t="shared" si="13"/>
        <v>44.757967499999992</v>
      </c>
      <c r="P27" s="243">
        <f t="shared" si="13"/>
        <v>48.602674</v>
      </c>
      <c r="Q27" s="243">
        <f t="shared" si="13"/>
        <v>53.866606499999996</v>
      </c>
      <c r="R27" s="243">
        <f t="shared" si="13"/>
        <v>63.376583999999994</v>
      </c>
      <c r="S27" s="243">
        <f>SUM(S20:S24)</f>
        <v>0</v>
      </c>
      <c r="T27" s="236"/>
      <c r="AG27" s="6"/>
    </row>
    <row r="28" spans="1:33" s="5" customFormat="1" ht="12" thickBot="1" x14ac:dyDescent="0.3">
      <c r="A28" s="214"/>
      <c r="B28" s="244" t="s">
        <v>133</v>
      </c>
      <c r="C28" s="426"/>
      <c r="D28" s="246">
        <f t="shared" ref="D28:R28" si="14">D120*SUM(D20:D23)</f>
        <v>0</v>
      </c>
      <c r="E28" s="246">
        <f t="shared" si="14"/>
        <v>0</v>
      </c>
      <c r="F28" s="246">
        <f t="shared" si="14"/>
        <v>0</v>
      </c>
      <c r="G28" s="246">
        <f t="shared" si="14"/>
        <v>0</v>
      </c>
      <c r="H28" s="246">
        <f t="shared" si="14"/>
        <v>0</v>
      </c>
      <c r="I28" s="246">
        <f t="shared" si="14"/>
        <v>0</v>
      </c>
      <c r="J28" s="246">
        <f t="shared" si="14"/>
        <v>0</v>
      </c>
      <c r="K28" s="246">
        <f t="shared" si="14"/>
        <v>0</v>
      </c>
      <c r="L28" s="246">
        <f t="shared" si="14"/>
        <v>0</v>
      </c>
      <c r="M28" s="246">
        <f t="shared" si="14"/>
        <v>0</v>
      </c>
      <c r="N28" s="246">
        <f t="shared" si="14"/>
        <v>0</v>
      </c>
      <c r="O28" s="246">
        <f t="shared" si="14"/>
        <v>0</v>
      </c>
      <c r="P28" s="246">
        <f t="shared" si="14"/>
        <v>0</v>
      </c>
      <c r="Q28" s="246">
        <f t="shared" si="14"/>
        <v>0</v>
      </c>
      <c r="R28" s="246">
        <f t="shared" si="14"/>
        <v>0</v>
      </c>
      <c r="S28" s="246"/>
      <c r="T28" s="237"/>
      <c r="AG28" s="6"/>
    </row>
    <row r="29" spans="1:33" s="5" customFormat="1" ht="12.6" thickTop="1" thickBot="1" x14ac:dyDescent="0.3">
      <c r="A29" s="214"/>
      <c r="B29" s="247" t="s">
        <v>134</v>
      </c>
      <c r="C29" s="427"/>
      <c r="D29" s="249">
        <f>SUM(D27:D28)</f>
        <v>17.299132055378063</v>
      </c>
      <c r="E29" s="249">
        <f>SUM(E27:E28)</f>
        <v>18.879132055378061</v>
      </c>
      <c r="F29" s="249">
        <f>SUM(F27:F28)</f>
        <v>19.805182499999997</v>
      </c>
      <c r="G29" s="249">
        <f>SUM(G27:G28)</f>
        <v>20.404282000000002</v>
      </c>
      <c r="H29" s="249">
        <f>SUM(H27:H28)</f>
        <v>21.300023000000003</v>
      </c>
      <c r="I29" s="249">
        <f t="shared" ref="I29:O29" si="15">SUM(I27:I28)</f>
        <v>22.236479499999998</v>
      </c>
      <c r="J29" s="249">
        <f t="shared" si="15"/>
        <v>25.935773500000003</v>
      </c>
      <c r="K29" s="249">
        <f>SUM(K27:K28)</f>
        <v>28.570647999999998</v>
      </c>
      <c r="L29" s="249">
        <f>SUM(L27:L28)</f>
        <v>31.292770000000001</v>
      </c>
      <c r="M29" s="249">
        <f>SUM(M27:M28)</f>
        <v>34.608175000000003</v>
      </c>
      <c r="N29" s="249">
        <f>SUM(N27:N28)</f>
        <v>42.192890999999996</v>
      </c>
      <c r="O29" s="249">
        <f t="shared" si="15"/>
        <v>44.757967499999992</v>
      </c>
      <c r="P29" s="249">
        <f>SUM(P27:P28)</f>
        <v>48.602674</v>
      </c>
      <c r="Q29" s="249">
        <f>SUM(Q27:Q28)</f>
        <v>53.866606499999996</v>
      </c>
      <c r="R29" s="249">
        <f>SUM(R27:R28)</f>
        <v>63.376583999999994</v>
      </c>
      <c r="S29" s="249">
        <f>SUM(S27:S28)</f>
        <v>0</v>
      </c>
      <c r="T29" s="237"/>
      <c r="AG29" s="6"/>
    </row>
    <row r="30" spans="1:33" s="5" customFormat="1" ht="12" thickTop="1" x14ac:dyDescent="0.25">
      <c r="A30" s="214"/>
      <c r="B30" s="250" t="s">
        <v>135</v>
      </c>
      <c r="C30" s="419">
        <f>D148</f>
        <v>0.87358892438764635</v>
      </c>
      <c r="D30" s="243">
        <f>D29/$C30</f>
        <v>19.802371083749851</v>
      </c>
      <c r="E30" s="243">
        <f>E29/$C30</f>
        <v>21.611002072412532</v>
      </c>
      <c r="F30" s="243">
        <f>F29/$C30</f>
        <v>22.671054940265755</v>
      </c>
      <c r="G30" s="243">
        <f>G29/$C30</f>
        <v>23.356846029501405</v>
      </c>
      <c r="H30" s="243">
        <f>H29/$C30</f>
        <v>24.382203580397423</v>
      </c>
      <c r="I30" s="243">
        <f t="shared" ref="I30:L30" si="16">I29/$C30</f>
        <v>25.454168292697794</v>
      </c>
      <c r="J30" s="243">
        <f t="shared" si="16"/>
        <v>29.688761814580037</v>
      </c>
      <c r="K30" s="243">
        <f>K29/$C30</f>
        <v>32.704910974033893</v>
      </c>
      <c r="L30" s="243">
        <f t="shared" si="16"/>
        <v>35.820932622211387</v>
      </c>
      <c r="M30" s="243">
        <f t="shared" ref="M30:R30" si="17">M29/$C30</f>
        <v>39.616087193709625</v>
      </c>
      <c r="N30" s="243">
        <f t="shared" si="17"/>
        <v>48.29833554675119</v>
      </c>
      <c r="O30" s="243">
        <f t="shared" si="17"/>
        <v>51.234586715226136</v>
      </c>
      <c r="P30" s="243">
        <f t="shared" si="17"/>
        <v>55.63563438498111</v>
      </c>
      <c r="Q30" s="243">
        <f t="shared" si="17"/>
        <v>61.661274537973917</v>
      </c>
      <c r="R30" s="243">
        <f t="shared" si="17"/>
        <v>72.547375808850418</v>
      </c>
      <c r="S30" s="243">
        <f>S29/H148</f>
        <v>0</v>
      </c>
      <c r="AG30" s="6"/>
    </row>
    <row r="31" spans="1:33" s="5" customFormat="1" ht="12" thickBot="1" x14ac:dyDescent="0.3">
      <c r="A31" s="214"/>
      <c r="B31" s="251" t="s">
        <v>136</v>
      </c>
      <c r="C31" s="432"/>
      <c r="D31" s="252">
        <f t="shared" ref="D31:S31" si="18">IF(D20="","",$C$157)</f>
        <v>0</v>
      </c>
      <c r="E31" s="252">
        <f t="shared" si="18"/>
        <v>0</v>
      </c>
      <c r="F31" s="252">
        <f t="shared" si="18"/>
        <v>0</v>
      </c>
      <c r="G31" s="252">
        <f t="shared" si="18"/>
        <v>0</v>
      </c>
      <c r="H31" s="252">
        <f t="shared" si="18"/>
        <v>0</v>
      </c>
      <c r="I31" s="252">
        <f t="shared" si="18"/>
        <v>0</v>
      </c>
      <c r="J31" s="252">
        <f t="shared" si="18"/>
        <v>0</v>
      </c>
      <c r="K31" s="252">
        <f t="shared" si="18"/>
        <v>0</v>
      </c>
      <c r="L31" s="252">
        <f t="shared" si="18"/>
        <v>0</v>
      </c>
      <c r="M31" s="252">
        <f t="shared" si="18"/>
        <v>0</v>
      </c>
      <c r="N31" s="252">
        <f t="shared" si="18"/>
        <v>0</v>
      </c>
      <c r="O31" s="252">
        <f t="shared" si="18"/>
        <v>0</v>
      </c>
      <c r="P31" s="252">
        <f t="shared" si="18"/>
        <v>0</v>
      </c>
      <c r="Q31" s="252">
        <f t="shared" si="18"/>
        <v>0</v>
      </c>
      <c r="R31" s="252">
        <f t="shared" si="18"/>
        <v>0</v>
      </c>
      <c r="S31" s="252">
        <f t="shared" si="18"/>
        <v>0</v>
      </c>
      <c r="AG31" s="6"/>
    </row>
    <row r="32" spans="1:33" s="5" customFormat="1" ht="12" thickTop="1" x14ac:dyDescent="0.25">
      <c r="A32" s="214"/>
      <c r="B32" s="247" t="s">
        <v>137</v>
      </c>
      <c r="C32" s="427"/>
      <c r="D32" s="249">
        <f>SUM(D30:D31)</f>
        <v>19.802371083749851</v>
      </c>
      <c r="E32" s="249">
        <f t="shared" ref="E32:R32" si="19">SUM(E30:E31)</f>
        <v>21.611002072412532</v>
      </c>
      <c r="F32" s="249">
        <f t="shared" si="19"/>
        <v>22.671054940265755</v>
      </c>
      <c r="G32" s="249">
        <f t="shared" si="19"/>
        <v>23.356846029501405</v>
      </c>
      <c r="H32" s="249">
        <f t="shared" si="19"/>
        <v>24.382203580397423</v>
      </c>
      <c r="I32" s="249">
        <f>SUM(I30:I31)</f>
        <v>25.454168292697794</v>
      </c>
      <c r="J32" s="249">
        <f t="shared" si="19"/>
        <v>29.688761814580037</v>
      </c>
      <c r="K32" s="249">
        <f t="shared" si="19"/>
        <v>32.704910974033893</v>
      </c>
      <c r="L32" s="249">
        <f t="shared" si="19"/>
        <v>35.820932622211387</v>
      </c>
      <c r="M32" s="249">
        <f t="shared" si="19"/>
        <v>39.616087193709625</v>
      </c>
      <c r="N32" s="249">
        <f t="shared" si="19"/>
        <v>48.29833554675119</v>
      </c>
      <c r="O32" s="249">
        <f t="shared" si="19"/>
        <v>51.234586715226136</v>
      </c>
      <c r="P32" s="249">
        <f t="shared" si="19"/>
        <v>55.63563438498111</v>
      </c>
      <c r="Q32" s="249">
        <f t="shared" si="19"/>
        <v>61.661274537973917</v>
      </c>
      <c r="R32" s="249">
        <f t="shared" si="19"/>
        <v>72.547375808850418</v>
      </c>
      <c r="S32" s="249">
        <f>SUM(S30:S31)</f>
        <v>0</v>
      </c>
      <c r="AG32" s="6"/>
    </row>
    <row r="33" spans="1:33" s="5" customFormat="1" x14ac:dyDescent="0.25">
      <c r="A33" s="214"/>
      <c r="B33" s="253"/>
      <c r="C33" s="428"/>
      <c r="D33" s="209"/>
      <c r="E33" s="209"/>
      <c r="F33" s="229"/>
      <c r="G33" s="229"/>
      <c r="H33" s="229"/>
      <c r="I33" s="229"/>
      <c r="J33" s="229"/>
      <c r="K33" s="229"/>
      <c r="L33" s="229"/>
      <c r="M33" s="229"/>
      <c r="N33" s="229"/>
      <c r="O33" s="229"/>
      <c r="P33" s="229"/>
      <c r="Q33" s="229"/>
      <c r="R33" s="229"/>
      <c r="S33" s="140"/>
      <c r="AG33" s="6"/>
    </row>
    <row r="34" spans="1:33" s="5" customFormat="1" x14ac:dyDescent="0.25">
      <c r="A34" s="214"/>
      <c r="B34" s="255" t="s">
        <v>138</v>
      </c>
      <c r="C34" s="16">
        <f>E204</f>
        <v>0</v>
      </c>
      <c r="D34" s="235">
        <f>$C34*D$32</f>
        <v>0</v>
      </c>
      <c r="E34" s="235">
        <f t="shared" ref="E34:R36" si="20">$C34*E$32</f>
        <v>0</v>
      </c>
      <c r="F34" s="235">
        <f t="shared" si="20"/>
        <v>0</v>
      </c>
      <c r="G34" s="235">
        <f>$C34*G$32</f>
        <v>0</v>
      </c>
      <c r="H34" s="235">
        <f t="shared" si="20"/>
        <v>0</v>
      </c>
      <c r="I34" s="235">
        <f>$C34*I$32</f>
        <v>0</v>
      </c>
      <c r="J34" s="235">
        <f t="shared" si="20"/>
        <v>0</v>
      </c>
      <c r="K34" s="235">
        <f>$C34*K$32</f>
        <v>0</v>
      </c>
      <c r="L34" s="235">
        <f t="shared" si="20"/>
        <v>0</v>
      </c>
      <c r="M34" s="235">
        <f t="shared" si="20"/>
        <v>0</v>
      </c>
      <c r="N34" s="235">
        <f t="shared" si="20"/>
        <v>0</v>
      </c>
      <c r="O34" s="235">
        <f t="shared" si="20"/>
        <v>0</v>
      </c>
      <c r="P34" s="235">
        <f t="shared" si="20"/>
        <v>0</v>
      </c>
      <c r="Q34" s="235">
        <f t="shared" si="20"/>
        <v>0</v>
      </c>
      <c r="R34" s="235">
        <f t="shared" si="20"/>
        <v>0</v>
      </c>
      <c r="S34" s="235">
        <f>$C34*S$32</f>
        <v>0</v>
      </c>
      <c r="AG34" s="6"/>
    </row>
    <row r="35" spans="1:33" s="5" customFormat="1" x14ac:dyDescent="0.25">
      <c r="A35" s="214"/>
      <c r="B35" s="233" t="s">
        <v>139</v>
      </c>
      <c r="C35" s="16">
        <f>E205</f>
        <v>0</v>
      </c>
      <c r="D35" s="235">
        <f>$C35*D$32</f>
        <v>0</v>
      </c>
      <c r="E35" s="235">
        <f t="shared" si="20"/>
        <v>0</v>
      </c>
      <c r="F35" s="235">
        <f t="shared" si="20"/>
        <v>0</v>
      </c>
      <c r="G35" s="235">
        <f>$C35*G$32</f>
        <v>0</v>
      </c>
      <c r="H35" s="235">
        <f t="shared" si="20"/>
        <v>0</v>
      </c>
      <c r="I35" s="235">
        <f>$C35*I$32</f>
        <v>0</v>
      </c>
      <c r="J35" s="235">
        <f t="shared" si="20"/>
        <v>0</v>
      </c>
      <c r="K35" s="235">
        <f t="shared" si="20"/>
        <v>0</v>
      </c>
      <c r="L35" s="235">
        <f t="shared" si="20"/>
        <v>0</v>
      </c>
      <c r="M35" s="235">
        <f t="shared" si="20"/>
        <v>0</v>
      </c>
      <c r="N35" s="235">
        <f>$C35*N$32</f>
        <v>0</v>
      </c>
      <c r="O35" s="235">
        <f t="shared" si="20"/>
        <v>0</v>
      </c>
      <c r="P35" s="235">
        <f t="shared" si="20"/>
        <v>0</v>
      </c>
      <c r="Q35" s="235">
        <f t="shared" si="20"/>
        <v>0</v>
      </c>
      <c r="R35" s="235">
        <f t="shared" si="20"/>
        <v>0</v>
      </c>
      <c r="S35" s="235">
        <f>$C35*S$32</f>
        <v>0</v>
      </c>
      <c r="AG35" s="6"/>
    </row>
    <row r="36" spans="1:33" s="5" customFormat="1" ht="12" thickBot="1" x14ac:dyDescent="0.3">
      <c r="A36" s="214"/>
      <c r="B36" s="233" t="s">
        <v>140</v>
      </c>
      <c r="C36" s="16">
        <f>E206</f>
        <v>0</v>
      </c>
      <c r="D36" s="235">
        <f>$C36*D$32</f>
        <v>0</v>
      </c>
      <c r="E36" s="235">
        <f t="shared" si="20"/>
        <v>0</v>
      </c>
      <c r="F36" s="235">
        <f t="shared" si="20"/>
        <v>0</v>
      </c>
      <c r="G36" s="235">
        <f>$C36*G$32</f>
        <v>0</v>
      </c>
      <c r="H36" s="235">
        <f t="shared" si="20"/>
        <v>0</v>
      </c>
      <c r="I36" s="235">
        <f>$C36*I$32</f>
        <v>0</v>
      </c>
      <c r="J36" s="235">
        <f t="shared" si="20"/>
        <v>0</v>
      </c>
      <c r="K36" s="235">
        <f t="shared" si="20"/>
        <v>0</v>
      </c>
      <c r="L36" s="235">
        <f>$C36*L$32</f>
        <v>0</v>
      </c>
      <c r="M36" s="235">
        <f t="shared" si="20"/>
        <v>0</v>
      </c>
      <c r="N36" s="235">
        <f t="shared" si="20"/>
        <v>0</v>
      </c>
      <c r="O36" s="235">
        <f t="shared" si="20"/>
        <v>0</v>
      </c>
      <c r="P36" s="235">
        <f t="shared" si="20"/>
        <v>0</v>
      </c>
      <c r="Q36" s="235">
        <f t="shared" si="20"/>
        <v>0</v>
      </c>
      <c r="R36" s="235">
        <f t="shared" si="20"/>
        <v>0</v>
      </c>
      <c r="S36" s="235"/>
      <c r="AG36" s="6"/>
    </row>
    <row r="37" spans="1:33" s="5" customFormat="1" ht="12" thickTop="1" x14ac:dyDescent="0.25">
      <c r="A37" s="256"/>
      <c r="B37" s="250" t="s">
        <v>141</v>
      </c>
      <c r="C37" s="23"/>
      <c r="D37" s="243">
        <f>SUM(D32,D34:D36)</f>
        <v>19.802371083749851</v>
      </c>
      <c r="E37" s="243">
        <f t="shared" ref="E37:Q37" si="21">SUM(E32,E34:E36)</f>
        <v>21.611002072412532</v>
      </c>
      <c r="F37" s="243">
        <f t="shared" si="21"/>
        <v>22.671054940265755</v>
      </c>
      <c r="G37" s="243">
        <f t="shared" si="21"/>
        <v>23.356846029501405</v>
      </c>
      <c r="H37" s="243">
        <f>SUM(H32,H34:H36)</f>
        <v>24.382203580397423</v>
      </c>
      <c r="I37" s="243">
        <f t="shared" si="21"/>
        <v>25.454168292697794</v>
      </c>
      <c r="J37" s="243">
        <f t="shared" si="21"/>
        <v>29.688761814580037</v>
      </c>
      <c r="K37" s="243">
        <f t="shared" si="21"/>
        <v>32.704910974033893</v>
      </c>
      <c r="L37" s="243">
        <f>SUM(L32,L34:L36)</f>
        <v>35.820932622211387</v>
      </c>
      <c r="M37" s="243">
        <f t="shared" si="21"/>
        <v>39.616087193709625</v>
      </c>
      <c r="N37" s="243">
        <f>SUM(N32,N34:N36)</f>
        <v>48.29833554675119</v>
      </c>
      <c r="O37" s="243">
        <f t="shared" si="21"/>
        <v>51.234586715226136</v>
      </c>
      <c r="P37" s="243">
        <f t="shared" si="21"/>
        <v>55.63563438498111</v>
      </c>
      <c r="Q37" s="243">
        <f t="shared" si="21"/>
        <v>61.661274537973917</v>
      </c>
      <c r="R37" s="243">
        <f t="shared" ref="R37" si="22">SUM(R32,R34:R36)</f>
        <v>72.547375808850418</v>
      </c>
      <c r="S37" s="243">
        <f>SUM(S32,S34:S36)</f>
        <v>0</v>
      </c>
      <c r="AG37" s="6"/>
    </row>
    <row r="38" spans="1:33" s="5" customFormat="1" x14ac:dyDescent="0.25">
      <c r="A38" s="256"/>
      <c r="B38" s="257" t="str">
        <f>B187</f>
        <v>Opslag kosten gemeentelijke eisen</v>
      </c>
      <c r="C38" s="16">
        <f>C187</f>
        <v>0</v>
      </c>
      <c r="D38" s="246">
        <f>$C38*D$37</f>
        <v>0</v>
      </c>
      <c r="E38" s="246">
        <f t="shared" ref="E38:R39" si="23">$C38*E$37</f>
        <v>0</v>
      </c>
      <c r="F38" s="246">
        <f t="shared" si="23"/>
        <v>0</v>
      </c>
      <c r="G38" s="246">
        <f t="shared" si="23"/>
        <v>0</v>
      </c>
      <c r="H38" s="246">
        <f>$C38*H$37</f>
        <v>0</v>
      </c>
      <c r="I38" s="246">
        <f t="shared" si="23"/>
        <v>0</v>
      </c>
      <c r="J38" s="246">
        <f t="shared" si="23"/>
        <v>0</v>
      </c>
      <c r="K38" s="246">
        <f>$C38*K$37</f>
        <v>0</v>
      </c>
      <c r="L38" s="246">
        <f t="shared" si="23"/>
        <v>0</v>
      </c>
      <c r="M38" s="246">
        <f t="shared" si="23"/>
        <v>0</v>
      </c>
      <c r="N38" s="246">
        <f t="shared" si="23"/>
        <v>0</v>
      </c>
      <c r="O38" s="246">
        <f t="shared" si="23"/>
        <v>0</v>
      </c>
      <c r="P38" s="246">
        <f t="shared" si="23"/>
        <v>0</v>
      </c>
      <c r="Q38" s="246">
        <f t="shared" si="23"/>
        <v>0</v>
      </c>
      <c r="R38" s="246">
        <f t="shared" si="23"/>
        <v>0</v>
      </c>
      <c r="S38" s="246">
        <f>$C38*S$37</f>
        <v>0</v>
      </c>
      <c r="AG38" s="6"/>
    </row>
    <row r="39" spans="1:33" s="5" customFormat="1" ht="12" thickBot="1" x14ac:dyDescent="0.3">
      <c r="A39" s="256"/>
      <c r="B39" s="258" t="s">
        <v>142</v>
      </c>
      <c r="C39" s="25">
        <f>C197</f>
        <v>0</v>
      </c>
      <c r="D39" s="252">
        <f>$C39*D$37</f>
        <v>0</v>
      </c>
      <c r="E39" s="252">
        <f t="shared" si="23"/>
        <v>0</v>
      </c>
      <c r="F39" s="252">
        <f t="shared" si="23"/>
        <v>0</v>
      </c>
      <c r="G39" s="252">
        <f t="shared" si="23"/>
        <v>0</v>
      </c>
      <c r="H39" s="252">
        <f>$C39*H$37</f>
        <v>0</v>
      </c>
      <c r="I39" s="252">
        <f t="shared" si="23"/>
        <v>0</v>
      </c>
      <c r="J39" s="252">
        <f t="shared" si="23"/>
        <v>0</v>
      </c>
      <c r="K39" s="252">
        <f>$C39*K$37</f>
        <v>0</v>
      </c>
      <c r="L39" s="252">
        <f t="shared" si="23"/>
        <v>0</v>
      </c>
      <c r="M39" s="252">
        <f t="shared" si="23"/>
        <v>0</v>
      </c>
      <c r="N39" s="252">
        <f t="shared" si="23"/>
        <v>0</v>
      </c>
      <c r="O39" s="252">
        <f t="shared" si="23"/>
        <v>0</v>
      </c>
      <c r="P39" s="252">
        <f t="shared" si="23"/>
        <v>0</v>
      </c>
      <c r="Q39" s="252">
        <f t="shared" si="23"/>
        <v>0</v>
      </c>
      <c r="R39" s="252">
        <f t="shared" si="23"/>
        <v>0</v>
      </c>
      <c r="S39" s="252">
        <f>$C39*S$37</f>
        <v>0</v>
      </c>
      <c r="AG39" s="6"/>
    </row>
    <row r="40" spans="1:33" s="5" customFormat="1" ht="12" thickTop="1" x14ac:dyDescent="0.25">
      <c r="A40" s="256"/>
      <c r="B40" s="250" t="s">
        <v>307</v>
      </c>
      <c r="C40" s="23"/>
      <c r="D40" s="243">
        <f>SUM(D37:D39)</f>
        <v>19.802371083749851</v>
      </c>
      <c r="E40" s="243">
        <f>SUM(E37:E39)</f>
        <v>21.611002072412532</v>
      </c>
      <c r="F40" s="243">
        <f t="shared" ref="F40:L40" si="24">SUM(F37:F39)</f>
        <v>22.671054940265755</v>
      </c>
      <c r="G40" s="243">
        <f t="shared" si="24"/>
        <v>23.356846029501405</v>
      </c>
      <c r="H40" s="243">
        <f>SUM(H37:H39)</f>
        <v>24.382203580397423</v>
      </c>
      <c r="I40" s="243">
        <f>SUM(I37:I39)</f>
        <v>25.454168292697794</v>
      </c>
      <c r="J40" s="243">
        <f t="shared" si="24"/>
        <v>29.688761814580037</v>
      </c>
      <c r="K40" s="243">
        <f>SUM(K37:K39)</f>
        <v>32.704910974033893</v>
      </c>
      <c r="L40" s="243">
        <f t="shared" si="24"/>
        <v>35.820932622211387</v>
      </c>
      <c r="M40" s="243">
        <f>SUM(M37:M39)</f>
        <v>39.616087193709625</v>
      </c>
      <c r="N40" s="243">
        <f t="shared" ref="N40:R40" si="25">SUM(N37:N39)</f>
        <v>48.29833554675119</v>
      </c>
      <c r="O40" s="243">
        <f>SUM(O37:O39)</f>
        <v>51.234586715226136</v>
      </c>
      <c r="P40" s="243">
        <f t="shared" si="25"/>
        <v>55.63563438498111</v>
      </c>
      <c r="Q40" s="243">
        <f t="shared" si="25"/>
        <v>61.661274537973917</v>
      </c>
      <c r="R40" s="243">
        <f t="shared" si="25"/>
        <v>72.547375808850418</v>
      </c>
      <c r="S40" s="243">
        <f>SUM(S37:S39)</f>
        <v>0</v>
      </c>
      <c r="AG40" s="6"/>
    </row>
    <row r="41" spans="1:33" s="5" customFormat="1" x14ac:dyDescent="0.25">
      <c r="A41" s="256"/>
      <c r="B41" s="259"/>
      <c r="C41" s="141"/>
      <c r="D41" s="260"/>
      <c r="E41" s="260"/>
      <c r="F41" s="260"/>
      <c r="G41" s="260"/>
      <c r="H41" s="260"/>
      <c r="I41" s="260"/>
      <c r="J41" s="260"/>
      <c r="K41" s="260"/>
      <c r="L41" s="260"/>
      <c r="M41" s="260"/>
      <c r="N41" s="260"/>
      <c r="O41" s="260"/>
      <c r="P41" s="260"/>
      <c r="Q41" s="260"/>
      <c r="R41" s="260"/>
      <c r="S41" s="261"/>
      <c r="AG41" s="6"/>
    </row>
    <row r="42" spans="1:33" s="5" customFormat="1" x14ac:dyDescent="0.25">
      <c r="A42" s="256"/>
      <c r="B42" s="233" t="s">
        <v>308</v>
      </c>
      <c r="C42" s="433"/>
      <c r="D42" s="263">
        <f t="shared" ref="D42:S42" si="26">D66</f>
        <v>0</v>
      </c>
      <c r="E42" s="263">
        <f t="shared" si="26"/>
        <v>0</v>
      </c>
      <c r="F42" s="263">
        <f t="shared" si="26"/>
        <v>0</v>
      </c>
      <c r="G42" s="263">
        <f t="shared" si="26"/>
        <v>0</v>
      </c>
      <c r="H42" s="263">
        <f t="shared" si="26"/>
        <v>0</v>
      </c>
      <c r="I42" s="263">
        <f t="shared" si="26"/>
        <v>0</v>
      </c>
      <c r="J42" s="263">
        <f t="shared" si="26"/>
        <v>0</v>
      </c>
      <c r="K42" s="263">
        <f t="shared" si="26"/>
        <v>0</v>
      </c>
      <c r="L42" s="263">
        <f t="shared" si="26"/>
        <v>0</v>
      </c>
      <c r="M42" s="263">
        <f t="shared" si="26"/>
        <v>0</v>
      </c>
      <c r="N42" s="263">
        <f t="shared" si="26"/>
        <v>0</v>
      </c>
      <c r="O42" s="263">
        <f t="shared" si="26"/>
        <v>0</v>
      </c>
      <c r="P42" s="263">
        <f t="shared" si="26"/>
        <v>0</v>
      </c>
      <c r="Q42" s="263">
        <f t="shared" si="26"/>
        <v>0</v>
      </c>
      <c r="R42" s="263">
        <f t="shared" si="26"/>
        <v>0</v>
      </c>
      <c r="S42" s="263">
        <f t="shared" si="26"/>
        <v>0</v>
      </c>
      <c r="T42" s="264"/>
      <c r="AG42" s="6"/>
    </row>
    <row r="43" spans="1:33" s="5" customFormat="1" x14ac:dyDescent="0.25">
      <c r="A43" s="256"/>
      <c r="B43" s="265" t="s">
        <v>309</v>
      </c>
      <c r="C43" s="434"/>
      <c r="D43" s="8"/>
      <c r="E43" s="8"/>
      <c r="F43" s="8"/>
      <c r="G43" s="8"/>
      <c r="H43" s="229"/>
      <c r="I43" s="229"/>
      <c r="J43" s="229"/>
      <c r="K43" s="229"/>
      <c r="L43" s="229"/>
      <c r="M43" s="229"/>
      <c r="N43" s="229"/>
      <c r="O43" s="229"/>
      <c r="P43" s="229"/>
      <c r="Q43" s="229"/>
      <c r="R43" s="229"/>
      <c r="S43" s="140"/>
      <c r="T43" s="267">
        <f>SUMPRODUCT(D40:S40,D42:S42)</f>
        <v>0</v>
      </c>
      <c r="AG43" s="6"/>
    </row>
    <row r="44" spans="1:33" s="5" customFormat="1" x14ac:dyDescent="0.25">
      <c r="A44" s="256"/>
      <c r="B44" s="226"/>
      <c r="C44" s="435"/>
      <c r="T44" s="268"/>
      <c r="AG44" s="6"/>
    </row>
    <row r="45" spans="1:33" s="5" customFormat="1" x14ac:dyDescent="0.25">
      <c r="A45" s="256"/>
      <c r="B45" s="265"/>
      <c r="C45" s="434"/>
      <c r="D45" s="8"/>
      <c r="E45" s="8"/>
      <c r="F45" s="8"/>
      <c r="G45" s="8"/>
      <c r="H45" s="8"/>
      <c r="I45" s="269"/>
      <c r="AG45" s="6"/>
    </row>
    <row r="46" spans="1:33" s="5" customFormat="1" x14ac:dyDescent="0.25">
      <c r="A46" s="214"/>
      <c r="B46" s="215" t="s">
        <v>146</v>
      </c>
      <c r="C46" s="430"/>
      <c r="D46" s="217"/>
      <c r="E46" s="217"/>
      <c r="F46" s="217"/>
      <c r="G46" s="217"/>
      <c r="H46" s="217"/>
      <c r="I46" s="218"/>
      <c r="AG46" s="6"/>
    </row>
    <row r="47" spans="1:33" s="5" customFormat="1" x14ac:dyDescent="0.25">
      <c r="A47" s="256"/>
      <c r="B47" s="270"/>
      <c r="C47" s="436"/>
      <c r="D47" s="230" t="s">
        <v>147</v>
      </c>
      <c r="E47" s="230" t="s">
        <v>148</v>
      </c>
      <c r="F47" s="230" t="s">
        <v>149</v>
      </c>
      <c r="G47" s="230" t="s">
        <v>150</v>
      </c>
      <c r="H47" s="230" t="s">
        <v>151</v>
      </c>
      <c r="I47" s="231" t="s">
        <v>152</v>
      </c>
      <c r="AG47" s="6"/>
    </row>
    <row r="48" spans="1:33" s="5" customFormat="1" x14ac:dyDescent="0.25">
      <c r="A48" s="256"/>
      <c r="B48" s="271" t="s">
        <v>310</v>
      </c>
      <c r="C48" s="200"/>
      <c r="D48" s="239">
        <f>IF(C168=0,SUMPRODUCT(D30:S30,D42:S42),SUMPRODUCT(D30:S30,D42:S42)+(C165/C168)*SUMPRODUCT(D34:S34,D42:S42))</f>
        <v>0</v>
      </c>
      <c r="E48" s="239">
        <f t="shared" ref="E48:I49" si="27">D48*(1+C179)</f>
        <v>0</v>
      </c>
      <c r="F48" s="239">
        <f t="shared" si="27"/>
        <v>0</v>
      </c>
      <c r="G48" s="239">
        <f t="shared" si="27"/>
        <v>0</v>
      </c>
      <c r="H48" s="239">
        <f t="shared" si="27"/>
        <v>0</v>
      </c>
      <c r="I48" s="239">
        <f t="shared" si="27"/>
        <v>0</v>
      </c>
      <c r="AG48" s="6"/>
    </row>
    <row r="49" spans="1:33" s="5" customFormat="1" ht="12" thickBot="1" x14ac:dyDescent="0.3">
      <c r="A49" s="256"/>
      <c r="B49" s="233" t="s">
        <v>311</v>
      </c>
      <c r="C49" s="200"/>
      <c r="D49" s="235">
        <f>IF(C168=0,SUMPRODUCT(D31:S31,D42:S42)+SUMPRODUCT(D35:S35,D42:S42)+SUMPRODUCT(D36:S36,D42:S42),SUMPRODUCT(D31:S31,D42:S42)+SUMPRODUCT(D35:S35,D42:S42)+SUMPRODUCT(D36:S36,D42:S42)+((C166+C167)/C168)*SUMPRODUCT(D34:S34,D42:S42))</f>
        <v>0</v>
      </c>
      <c r="E49" s="239">
        <f t="shared" si="27"/>
        <v>0</v>
      </c>
      <c r="F49" s="239">
        <f t="shared" si="27"/>
        <v>0</v>
      </c>
      <c r="G49" s="239">
        <f t="shared" si="27"/>
        <v>0</v>
      </c>
      <c r="H49" s="239">
        <f t="shared" si="27"/>
        <v>0</v>
      </c>
      <c r="I49" s="239">
        <f t="shared" si="27"/>
        <v>0</v>
      </c>
      <c r="AG49" s="6"/>
    </row>
    <row r="50" spans="1:33" s="5" customFormat="1" ht="12" thickTop="1" x14ac:dyDescent="0.25">
      <c r="A50" s="256"/>
      <c r="B50" s="250" t="s">
        <v>155</v>
      </c>
      <c r="C50" s="23"/>
      <c r="D50" s="243">
        <f>SUM(D48:D49)</f>
        <v>0</v>
      </c>
      <c r="E50" s="243">
        <f>SUM(E48:E49)</f>
        <v>0</v>
      </c>
      <c r="F50" s="243">
        <f t="shared" ref="F50:I50" si="28">SUM(F48:F49)</f>
        <v>0</v>
      </c>
      <c r="G50" s="243">
        <f t="shared" si="28"/>
        <v>0</v>
      </c>
      <c r="H50" s="243">
        <f>SUM(H48:H49)</f>
        <v>0</v>
      </c>
      <c r="I50" s="243">
        <f t="shared" si="28"/>
        <v>0</v>
      </c>
      <c r="AG50" s="6"/>
    </row>
    <row r="51" spans="1:33" s="5" customFormat="1" ht="12" thickBot="1" x14ac:dyDescent="0.3">
      <c r="A51" s="256"/>
      <c r="B51" s="7" t="s">
        <v>156</v>
      </c>
      <c r="C51" s="189">
        <f>C38+C39</f>
        <v>0</v>
      </c>
      <c r="D51" s="239">
        <f>D50*$C51</f>
        <v>0</v>
      </c>
      <c r="E51" s="239">
        <f>E50*$C51</f>
        <v>0</v>
      </c>
      <c r="F51" s="239">
        <f>F50*$C51</f>
        <v>0</v>
      </c>
      <c r="G51" s="239">
        <f>G50*$C51</f>
        <v>0</v>
      </c>
      <c r="H51" s="239">
        <f>H50*$C51</f>
        <v>0</v>
      </c>
      <c r="I51" s="239">
        <f t="shared" ref="I51" si="29">I50*$C51</f>
        <v>0</v>
      </c>
      <c r="AG51" s="6"/>
    </row>
    <row r="52" spans="1:33" s="5" customFormat="1" ht="12" thickTop="1" x14ac:dyDescent="0.25">
      <c r="A52" s="256"/>
      <c r="B52" s="250" t="s">
        <v>157</v>
      </c>
      <c r="C52" s="23"/>
      <c r="D52" s="563">
        <f>SUM(D50:D51)</f>
        <v>0</v>
      </c>
      <c r="E52" s="243">
        <f>SUM(E50:E51)</f>
        <v>0</v>
      </c>
      <c r="F52" s="243">
        <f t="shared" ref="F52:I52" si="30">SUM(F50:F51)</f>
        <v>0</v>
      </c>
      <c r="G52" s="243">
        <f t="shared" si="30"/>
        <v>0</v>
      </c>
      <c r="H52" s="243">
        <f>SUM(H50:H51)</f>
        <v>0</v>
      </c>
      <c r="I52" s="243">
        <f t="shared" si="30"/>
        <v>0</v>
      </c>
      <c r="AG52" s="6"/>
    </row>
    <row r="53" spans="1:33" s="5" customFormat="1" x14ac:dyDescent="0.25">
      <c r="A53" s="256"/>
      <c r="B53" s="272"/>
      <c r="C53" s="273"/>
      <c r="D53" s="273"/>
      <c r="E53" s="273"/>
      <c r="F53" s="273"/>
      <c r="G53" s="273"/>
      <c r="H53" s="273"/>
      <c r="I53" s="273"/>
      <c r="J53" s="8"/>
      <c r="K53" s="8"/>
      <c r="L53" s="8"/>
      <c r="M53" s="8"/>
      <c r="N53" s="8"/>
      <c r="O53" s="8"/>
      <c r="P53" s="8"/>
      <c r="Q53" s="8"/>
      <c r="R53" s="8"/>
      <c r="S53" s="8"/>
      <c r="T53" s="8"/>
      <c r="U53" s="8"/>
      <c r="V53" s="8"/>
      <c r="W53" s="8"/>
      <c r="X53" s="8"/>
      <c r="Y53" s="8"/>
      <c r="Z53" s="8"/>
      <c r="AA53" s="8"/>
      <c r="AB53" s="8"/>
      <c r="AC53" s="8"/>
      <c r="AD53" s="8"/>
      <c r="AE53" s="8"/>
      <c r="AF53" s="8"/>
      <c r="AG53" s="9"/>
    </row>
    <row r="54" spans="1:33" x14ac:dyDescent="0.25">
      <c r="A54" s="274"/>
    </row>
    <row r="55" spans="1:33" s="213" customFormat="1" ht="16.8" x14ac:dyDescent="0.4">
      <c r="A55" s="212" t="s">
        <v>158</v>
      </c>
    </row>
    <row r="56" spans="1:33" x14ac:dyDescent="0.25"/>
    <row r="57" spans="1:33" x14ac:dyDescent="0.25">
      <c r="B57" s="215" t="s">
        <v>18</v>
      </c>
      <c r="C57" s="216"/>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8"/>
    </row>
    <row r="58" spans="1:33" x14ac:dyDescent="0.25">
      <c r="B58" s="575" t="s">
        <v>312</v>
      </c>
      <c r="C58" s="5"/>
      <c r="D58" s="5"/>
      <c r="E58" s="5"/>
      <c r="F58" s="5"/>
      <c r="G58" s="5"/>
      <c r="H58" s="5"/>
      <c r="I58" s="5"/>
      <c r="J58" s="5"/>
      <c r="K58" s="5"/>
      <c r="L58" s="5"/>
      <c r="M58" s="5"/>
      <c r="N58" s="5"/>
      <c r="O58" s="5"/>
      <c r="P58" s="5"/>
      <c r="Q58" s="5"/>
      <c r="R58" s="5"/>
      <c r="S58" s="5"/>
      <c r="T58" s="225"/>
      <c r="U58" s="225"/>
      <c r="V58" s="225"/>
      <c r="W58" s="225"/>
      <c r="X58" s="225"/>
      <c r="Y58" s="225"/>
      <c r="Z58" s="225"/>
      <c r="AA58" s="225"/>
      <c r="AB58" s="225"/>
      <c r="AC58" s="225"/>
      <c r="AD58" s="225"/>
      <c r="AE58" s="225"/>
      <c r="AF58" s="225"/>
      <c r="AG58" s="437"/>
    </row>
    <row r="59" spans="1:33" ht="14.7" customHeight="1" x14ac:dyDescent="0.25">
      <c r="B59" s="276" t="s">
        <v>313</v>
      </c>
      <c r="C59" s="277"/>
      <c r="D59" s="383">
        <v>15</v>
      </c>
      <c r="E59" s="383">
        <v>15</v>
      </c>
      <c r="F59" s="383">
        <v>20</v>
      </c>
      <c r="G59" s="383">
        <v>25</v>
      </c>
      <c r="H59" s="383">
        <v>30</v>
      </c>
      <c r="I59" s="383">
        <v>35</v>
      </c>
      <c r="J59" s="383">
        <v>40</v>
      </c>
      <c r="K59" s="383">
        <v>45</v>
      </c>
      <c r="L59" s="383">
        <v>50</v>
      </c>
      <c r="M59" s="383">
        <v>55</v>
      </c>
      <c r="N59" s="383">
        <v>60</v>
      </c>
      <c r="O59" s="383">
        <v>65</v>
      </c>
      <c r="P59" s="383">
        <v>70</v>
      </c>
      <c r="Q59" s="383">
        <v>75</v>
      </c>
      <c r="R59" s="383">
        <v>80</v>
      </c>
      <c r="S59" s="545" t="s">
        <v>162</v>
      </c>
      <c r="T59" s="11"/>
      <c r="U59" s="631" t="s">
        <v>163</v>
      </c>
      <c r="V59" s="632"/>
      <c r="W59" s="632"/>
      <c r="X59" s="632"/>
      <c r="Y59" s="632"/>
      <c r="Z59" s="632"/>
      <c r="AA59" s="632"/>
      <c r="AB59" s="632"/>
      <c r="AC59" s="633"/>
      <c r="AG59" s="136"/>
    </row>
    <row r="60" spans="1:33" ht="10.5" customHeight="1" x14ac:dyDescent="0.25">
      <c r="B60" s="276" t="s">
        <v>306</v>
      </c>
      <c r="C60" s="277"/>
      <c r="D60" s="383">
        <v>0</v>
      </c>
      <c r="E60" s="383">
        <v>5</v>
      </c>
      <c r="F60" s="383">
        <v>5</v>
      </c>
      <c r="G60" s="383">
        <v>5</v>
      </c>
      <c r="H60" s="383">
        <v>6</v>
      </c>
      <c r="I60" s="383">
        <v>6</v>
      </c>
      <c r="J60" s="383">
        <v>8</v>
      </c>
      <c r="K60" s="383">
        <v>6</v>
      </c>
      <c r="L60" s="383">
        <v>6</v>
      </c>
      <c r="M60" s="383">
        <v>6</v>
      </c>
      <c r="N60" s="383">
        <v>8</v>
      </c>
      <c r="O60" s="383">
        <v>8</v>
      </c>
      <c r="P60" s="383">
        <v>5</v>
      </c>
      <c r="Q60" s="383">
        <v>5</v>
      </c>
      <c r="R60" s="383">
        <v>5</v>
      </c>
      <c r="S60" s="546" t="s">
        <v>165</v>
      </c>
      <c r="T60" s="11"/>
      <c r="U60" s="634"/>
      <c r="V60" s="635"/>
      <c r="W60" s="635"/>
      <c r="X60" s="635"/>
      <c r="Y60" s="635"/>
      <c r="Z60" s="635"/>
      <c r="AA60" s="635"/>
      <c r="AB60" s="635"/>
      <c r="AC60" s="636"/>
      <c r="AG60" s="136"/>
    </row>
    <row r="61" spans="1:33" ht="10.5" hidden="1" customHeight="1" x14ac:dyDescent="0.25">
      <c r="B61" s="278"/>
      <c r="C61" s="279"/>
      <c r="D61" s="280" t="str">
        <f>D59&amp;"_"&amp;D60</f>
        <v>15_0</v>
      </c>
      <c r="E61" s="280" t="str">
        <f t="shared" ref="E61:S61" si="31">E59&amp;"_"&amp;E60</f>
        <v>15_5</v>
      </c>
      <c r="F61" s="280" t="str">
        <f t="shared" si="31"/>
        <v>20_5</v>
      </c>
      <c r="G61" s="280" t="str">
        <f t="shared" si="31"/>
        <v>25_5</v>
      </c>
      <c r="H61" s="280" t="str">
        <f t="shared" si="31"/>
        <v>30_6</v>
      </c>
      <c r="I61" s="280" t="str">
        <f t="shared" si="31"/>
        <v>35_6</v>
      </c>
      <c r="J61" s="280" t="str">
        <f t="shared" si="31"/>
        <v>40_8</v>
      </c>
      <c r="K61" s="280" t="str">
        <f t="shared" si="31"/>
        <v>45_6</v>
      </c>
      <c r="L61" s="280" t="str">
        <f t="shared" si="31"/>
        <v>50_6</v>
      </c>
      <c r="M61" s="280" t="str">
        <f t="shared" si="31"/>
        <v>55_6</v>
      </c>
      <c r="N61" s="280" t="str">
        <f t="shared" si="31"/>
        <v>60_8</v>
      </c>
      <c r="O61" s="280" t="str">
        <f t="shared" si="31"/>
        <v>65_8</v>
      </c>
      <c r="P61" s="280" t="str">
        <f t="shared" si="31"/>
        <v>70_5</v>
      </c>
      <c r="Q61" s="280" t="str">
        <f t="shared" si="31"/>
        <v>75_5</v>
      </c>
      <c r="R61" s="280" t="str">
        <f t="shared" si="31"/>
        <v>80_5</v>
      </c>
      <c r="S61" s="280" t="str">
        <f t="shared" si="31"/>
        <v>Inhuurkosten*_n.v.t.</v>
      </c>
      <c r="T61" s="27"/>
      <c r="U61" s="27"/>
      <c r="V61" s="27"/>
      <c r="W61" s="27"/>
      <c r="X61" s="6"/>
      <c r="AG61" s="136"/>
    </row>
    <row r="62" spans="1:33" x14ac:dyDescent="0.25">
      <c r="B62" s="1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6"/>
    </row>
    <row r="63" spans="1:33" x14ac:dyDescent="0.25">
      <c r="B63" s="240" t="s">
        <v>166</v>
      </c>
      <c r="C63" s="140"/>
      <c r="D63" s="418">
        <f>IFERROR(IF(INDEX(CAO_VVT!$BT$15:$BT$235,MATCH('1_Kostprijs_begeleiding_VVT'!D61,CAO_VVT!$BQ$15:$BQ$235,0))&lt;Data_overig!$B$65,Data_overig!$B$65,INDEX(CAO_VVT!$BT$15:$BT$235,MATCH('1_Kostprijs_begeleiding_VVT'!D61,CAO_VVT!$BQ$15:$BQ$235,0))),"")</f>
        <v>14.545</v>
      </c>
      <c r="E63" s="418">
        <f>IFERROR(IF(INDEX(CAO_VVT!$BT$15:$BT$235,MATCH('1_Kostprijs_begeleiding_VVT'!E61,CAO_VVT!$BQ$15:$BQ$235,0))&lt;Data_overig!$B$65,Data_overig!$B$65,INDEX(CAO_VVT!$BT$15:$BT$235,MATCH('1_Kostprijs_begeleiding_VVT'!E61,CAO_VVT!$BQ$15:$BQ$235,0))),"")</f>
        <v>16.125</v>
      </c>
      <c r="F63" s="418">
        <f>IFERROR(IF(INDEX(CAO_VVT!$BT$15:$BT$235,MATCH('1_Kostprijs_begeleiding_VVT'!F61,CAO_VVT!$BQ$15:$BQ$235,0))&lt;Data_overig!$B$65,Data_overig!$B$65,INDEX(CAO_VVT!$BT$15:$BT$235,MATCH('1_Kostprijs_begeleiding_VVT'!F61,CAO_VVT!$BQ$15:$BQ$235,0))),"")</f>
        <v>17.024999999999999</v>
      </c>
      <c r="G63" s="418">
        <f>IFERROR(IF(INDEX(CAO_VVT!$BT$15:$BT$235,MATCH('1_Kostprijs_begeleiding_VVT'!G61,CAO_VVT!$BQ$15:$BQ$235,0))&lt;Data_overig!$B$65,Data_overig!$B$65,INDEX(CAO_VVT!$BT$15:$BT$235,MATCH('1_Kostprijs_begeleiding_VVT'!G61,CAO_VVT!$BQ$15:$BQ$235,0))),"")</f>
        <v>17.54</v>
      </c>
      <c r="H63" s="418">
        <f>IFERROR(IF(INDEX(CAO_VVT!$BT$15:$BT$235,MATCH('1_Kostprijs_begeleiding_VVT'!H61,CAO_VVT!$BQ$15:$BQ$235,0))&lt;Data_overig!$B$65,Data_overig!$B$65,INDEX(CAO_VVT!$BT$15:$BT$235,MATCH('1_Kostprijs_begeleiding_VVT'!H61,CAO_VVT!$BQ$15:$BQ$235,0))),"")</f>
        <v>18.310000000000002</v>
      </c>
      <c r="I63" s="418">
        <f>IFERROR(IF(INDEX(CAO_VVT!$BT$15:$BT$235,MATCH('1_Kostprijs_begeleiding_VVT'!I61,CAO_VVT!$BQ$15:$BQ$235,0))&lt;Data_overig!$B$65,Data_overig!$B$65,INDEX(CAO_VVT!$BT$15:$BT$235,MATCH('1_Kostprijs_begeleiding_VVT'!I61,CAO_VVT!$BQ$15:$BQ$235,0))),"")</f>
        <v>19.114999999999998</v>
      </c>
      <c r="J63" s="418">
        <f>IFERROR(IF(INDEX(CAO_VVT!$BT$15:$BT$235,MATCH('1_Kostprijs_begeleiding_VVT'!J61,CAO_VVT!$BQ$15:$BQ$235,0))&lt;Data_overig!$B$65,Data_overig!$B$65,INDEX(CAO_VVT!$BT$15:$BT$235,MATCH('1_Kostprijs_begeleiding_VVT'!J61,CAO_VVT!$BQ$15:$BQ$235,0))),"")</f>
        <v>22.295000000000002</v>
      </c>
      <c r="K63" s="418">
        <f>IFERROR(IF(INDEX(CAO_VVT!$BT$15:$BT$235,MATCH('1_Kostprijs_begeleiding_VVT'!K61,CAO_VVT!$BQ$15:$BQ$235,0))&lt;Data_overig!$B$65,Data_overig!$B$65,INDEX(CAO_VVT!$BT$15:$BT$235,MATCH('1_Kostprijs_begeleiding_VVT'!K61,CAO_VVT!$BQ$15:$BQ$235,0))),"")</f>
        <v>24.56</v>
      </c>
      <c r="L63" s="418">
        <f>IFERROR(IF(INDEX(CAO_VVT!$BT$15:$BT$235,MATCH('1_Kostprijs_begeleiding_VVT'!L61,CAO_VVT!$BQ$15:$BQ$235,0))&lt;Data_overig!$B$65,Data_overig!$B$65,INDEX(CAO_VVT!$BT$15:$BT$235,MATCH('1_Kostprijs_begeleiding_VVT'!L61,CAO_VVT!$BQ$15:$BQ$235,0))),"")</f>
        <v>26.9</v>
      </c>
      <c r="M63" s="418">
        <f>IFERROR(IF(INDEX(CAO_VVT!$BT$15:$BT$235,MATCH('1_Kostprijs_begeleiding_VVT'!M61,CAO_VVT!$BQ$15:$BQ$235,0))&lt;Data_overig!$B$65,Data_overig!$B$65,INDEX(CAO_VVT!$BT$15:$BT$235,MATCH('1_Kostprijs_begeleiding_VVT'!M61,CAO_VVT!$BQ$15:$BQ$235,0))),"")</f>
        <v>29.75</v>
      </c>
      <c r="N63" s="418">
        <f>IFERROR(IF(INDEX(CAO_VVT!$BT$15:$BT$235,MATCH('1_Kostprijs_begeleiding_VVT'!N61,CAO_VVT!$BQ$15:$BQ$235,0))&lt;Data_overig!$B$65,Data_overig!$B$65,INDEX(CAO_VVT!$BT$15:$BT$235,MATCH('1_Kostprijs_begeleiding_VVT'!N61,CAO_VVT!$BQ$15:$BQ$235,0))),"")</f>
        <v>36.269999999999996</v>
      </c>
      <c r="O63" s="418">
        <f>IFERROR(IF(INDEX(CAO_VVT!$BT$15:$BT$235,MATCH('1_Kostprijs_begeleiding_VVT'!O61,CAO_VVT!$BQ$15:$BQ$235,0))&lt;Data_overig!$B$65,Data_overig!$B$65,INDEX(CAO_VVT!$BT$15:$BT$235,MATCH('1_Kostprijs_begeleiding_VVT'!O61,CAO_VVT!$BQ$15:$BQ$235,0))),"")</f>
        <v>38.474999999999994</v>
      </c>
      <c r="P63" s="418">
        <f>IFERROR(IF(INDEX(CAO_VVT!$BT$15:$BT$235,MATCH('1_Kostprijs_begeleiding_VVT'!P61,CAO_VVT!$BQ$15:$BQ$235,0))&lt;Data_overig!$B$65,Data_overig!$B$65,INDEX(CAO_VVT!$BT$15:$BT$235,MATCH('1_Kostprijs_begeleiding_VVT'!P61,CAO_VVT!$BQ$15:$BQ$235,0))),"")</f>
        <v>41.78</v>
      </c>
      <c r="Q63" s="418">
        <f>IFERROR(IF(INDEX(CAO_VVT!$BT$15:$BT$235,MATCH('1_Kostprijs_begeleiding_VVT'!Q61,CAO_VVT!$BQ$15:$BQ$235,0))&lt;Data_overig!$B$65,Data_overig!$B$65,INDEX(CAO_VVT!$BT$15:$BT$235,MATCH('1_Kostprijs_begeleiding_VVT'!Q61,CAO_VVT!$BQ$15:$BQ$235,0))),"")</f>
        <v>46.305</v>
      </c>
      <c r="R63" s="418">
        <f>IFERROR(IF(INDEX(CAO_VVT!$BT$15:$BT$235,MATCH('1_Kostprijs_begeleiding_VVT'!R61,CAO_VVT!$BQ$15:$BQ$235,0))&lt;Data_overig!$B$65,Data_overig!$B$65,INDEX(CAO_VVT!$BT$15:$BT$235,MATCH('1_Kostprijs_begeleiding_VVT'!R61,CAO_VVT!$BQ$15:$BQ$235,0))),"")</f>
        <v>54.48</v>
      </c>
      <c r="S63" s="417"/>
      <c r="T63" s="5"/>
      <c r="U63" s="639" t="s">
        <v>314</v>
      </c>
      <c r="V63" s="640"/>
      <c r="W63" s="640"/>
      <c r="X63" s="640"/>
      <c r="Y63" s="640"/>
      <c r="Z63" s="640"/>
      <c r="AA63" s="640"/>
      <c r="AB63" s="640"/>
      <c r="AC63" s="641"/>
      <c r="AG63" s="136"/>
    </row>
    <row r="64" spans="1:33" ht="11.4" hidden="1" customHeight="1" x14ac:dyDescent="0.25">
      <c r="B64" s="240" t="s">
        <v>168</v>
      </c>
      <c r="C64" s="547">
        <v>0</v>
      </c>
      <c r="D64" s="418">
        <f>IF(D63="","",D63*(1+$C64))</f>
        <v>14.545</v>
      </c>
      <c r="E64" s="418">
        <f t="shared" ref="E64:R64" si="32">IF(E63="","",E63*(1+$C64))</f>
        <v>16.125</v>
      </c>
      <c r="F64" s="418">
        <f t="shared" si="32"/>
        <v>17.024999999999999</v>
      </c>
      <c r="G64" s="418">
        <f t="shared" si="32"/>
        <v>17.54</v>
      </c>
      <c r="H64" s="418">
        <f t="shared" si="32"/>
        <v>18.310000000000002</v>
      </c>
      <c r="I64" s="418">
        <f t="shared" si="32"/>
        <v>19.114999999999998</v>
      </c>
      <c r="J64" s="418">
        <f t="shared" si="32"/>
        <v>22.295000000000002</v>
      </c>
      <c r="K64" s="418">
        <f t="shared" si="32"/>
        <v>24.56</v>
      </c>
      <c r="L64" s="418">
        <f t="shared" si="32"/>
        <v>26.9</v>
      </c>
      <c r="M64" s="418">
        <f t="shared" si="32"/>
        <v>29.75</v>
      </c>
      <c r="N64" s="418">
        <f t="shared" si="32"/>
        <v>36.269999999999996</v>
      </c>
      <c r="O64" s="418">
        <f t="shared" si="32"/>
        <v>38.474999999999994</v>
      </c>
      <c r="P64" s="418">
        <f t="shared" si="32"/>
        <v>41.78</v>
      </c>
      <c r="Q64" s="418">
        <f t="shared" si="32"/>
        <v>46.305</v>
      </c>
      <c r="R64" s="418">
        <f t="shared" si="32"/>
        <v>54.48</v>
      </c>
      <c r="S64" s="418">
        <f>S63</f>
        <v>0</v>
      </c>
      <c r="T64" s="5"/>
      <c r="U64" s="642" t="s">
        <v>169</v>
      </c>
      <c r="V64" s="643"/>
      <c r="W64" s="643"/>
      <c r="X64" s="643"/>
      <c r="Y64" s="643"/>
      <c r="Z64" s="643"/>
      <c r="AA64" s="643"/>
      <c r="AB64" s="643"/>
      <c r="AC64" s="644"/>
      <c r="AG64" s="136"/>
    </row>
    <row r="65" spans="2:33" x14ac:dyDescent="0.25">
      <c r="B65" s="7"/>
      <c r="C65" s="8"/>
      <c r="D65" s="5"/>
      <c r="E65" s="5"/>
      <c r="F65" s="5"/>
      <c r="G65" s="5"/>
      <c r="H65" s="5"/>
      <c r="I65" s="5"/>
      <c r="J65" s="5"/>
      <c r="K65" s="5"/>
      <c r="L65" s="5"/>
      <c r="M65" s="5"/>
      <c r="N65" s="5"/>
      <c r="O65" s="5"/>
      <c r="P65" s="5"/>
      <c r="Q65" s="5"/>
      <c r="R65" s="5"/>
      <c r="S65" s="5"/>
      <c r="T65" s="5"/>
      <c r="U65" s="5"/>
      <c r="V65" s="5"/>
      <c r="W65" s="5"/>
      <c r="X65" s="5"/>
      <c r="Y65" s="5"/>
      <c r="Z65" s="5"/>
      <c r="AA65" s="5"/>
      <c r="AB65" s="5"/>
      <c r="AC65" s="5"/>
      <c r="AD65" s="5"/>
      <c r="AG65" s="136"/>
    </row>
    <row r="66" spans="2:33" ht="12" thickBot="1" x14ac:dyDescent="0.3">
      <c r="B66" s="282" t="s">
        <v>308</v>
      </c>
      <c r="C66" s="283"/>
      <c r="D66" s="196"/>
      <c r="E66" s="196"/>
      <c r="F66" s="196"/>
      <c r="G66" s="196"/>
      <c r="H66" s="196"/>
      <c r="I66" s="196"/>
      <c r="J66" s="196"/>
      <c r="K66" s="196"/>
      <c r="L66" s="196"/>
      <c r="M66" s="196"/>
      <c r="N66" s="196"/>
      <c r="O66" s="196"/>
      <c r="P66" s="196"/>
      <c r="Q66" s="196"/>
      <c r="R66" s="196"/>
      <c r="S66" s="196"/>
      <c r="T66" s="5"/>
      <c r="U66" s="5"/>
      <c r="V66" s="5"/>
      <c r="W66" s="5"/>
      <c r="X66" s="5"/>
      <c r="Y66" s="5"/>
      <c r="Z66" s="5"/>
      <c r="AA66" s="5"/>
      <c r="AB66" s="5"/>
      <c r="AC66" s="5"/>
      <c r="AD66" s="5"/>
      <c r="AE66" s="5"/>
      <c r="AF66" s="5"/>
      <c r="AG66" s="6"/>
    </row>
    <row r="67" spans="2:33" ht="12" thickTop="1" x14ac:dyDescent="0.25">
      <c r="B67" s="284" t="s">
        <v>315</v>
      </c>
      <c r="C67" s="211">
        <f>SUM(D66:S66)</f>
        <v>0</v>
      </c>
      <c r="D67" s="285"/>
      <c r="E67" s="285"/>
      <c r="F67" s="285"/>
      <c r="G67" s="285"/>
      <c r="H67" s="285"/>
      <c r="I67" s="5"/>
      <c r="J67" s="5"/>
      <c r="K67" s="5"/>
      <c r="L67" s="5"/>
      <c r="M67" s="5"/>
      <c r="N67" s="5"/>
      <c r="O67" s="5"/>
      <c r="P67" s="5"/>
      <c r="Q67" s="5"/>
      <c r="R67" s="5"/>
      <c r="S67" s="5"/>
      <c r="T67" s="5"/>
      <c r="U67" s="5"/>
      <c r="V67" s="5"/>
      <c r="W67" s="5"/>
      <c r="X67" s="5"/>
      <c r="Y67" s="5"/>
      <c r="Z67" s="5"/>
      <c r="AA67" s="5"/>
      <c r="AB67" s="5"/>
      <c r="AC67" s="5"/>
      <c r="AD67" s="5"/>
      <c r="AE67" s="5"/>
      <c r="AF67" s="5"/>
      <c r="AG67" s="6"/>
    </row>
    <row r="68" spans="2:33" x14ac:dyDescent="0.25">
      <c r="B68" s="7"/>
      <c r="C68" s="8"/>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6"/>
    </row>
    <row r="69" spans="2:33" x14ac:dyDescent="0.25">
      <c r="B69" s="233" t="s">
        <v>126</v>
      </c>
      <c r="C69" s="286">
        <v>8.3299999999999999E-2</v>
      </c>
      <c r="D69" s="287"/>
      <c r="E69" s="13" t="s">
        <v>172</v>
      </c>
      <c r="F69" s="14"/>
      <c r="G69" s="14"/>
      <c r="H69" s="14"/>
      <c r="I69" s="14"/>
      <c r="J69" s="14"/>
      <c r="K69" s="14"/>
      <c r="L69" s="14"/>
      <c r="M69" s="14"/>
      <c r="N69" s="14"/>
      <c r="O69" s="14"/>
      <c r="P69" s="14"/>
      <c r="Q69" s="14"/>
      <c r="R69" s="14"/>
      <c r="S69" s="15"/>
      <c r="T69" s="5"/>
      <c r="U69" s="5"/>
      <c r="V69" s="5"/>
      <c r="W69" s="5"/>
      <c r="X69" s="5"/>
      <c r="Y69" s="5"/>
      <c r="Z69" s="5"/>
      <c r="AA69" s="5"/>
      <c r="AB69" s="5"/>
      <c r="AC69" s="5"/>
      <c r="AD69" s="5"/>
      <c r="AE69" s="5"/>
      <c r="AF69" s="5"/>
      <c r="AG69" s="6"/>
    </row>
    <row r="70" spans="2:33" x14ac:dyDescent="0.25">
      <c r="B70" s="7"/>
      <c r="C70" s="288"/>
      <c r="D70" s="274"/>
      <c r="E70" s="287"/>
      <c r="F70" s="287"/>
      <c r="G70" s="287"/>
      <c r="H70" s="287"/>
      <c r="I70" s="287"/>
      <c r="J70" s="287"/>
      <c r="K70" s="287"/>
      <c r="L70" s="287"/>
      <c r="M70" s="287"/>
      <c r="N70" s="287"/>
      <c r="O70" s="287"/>
      <c r="P70" s="287"/>
      <c r="Q70" s="287"/>
      <c r="R70" s="287"/>
      <c r="S70" s="287"/>
      <c r="T70" s="5"/>
      <c r="U70" s="5"/>
      <c r="V70" s="5"/>
      <c r="W70" s="5"/>
      <c r="X70" s="5"/>
      <c r="Y70" s="5"/>
      <c r="Z70" s="5"/>
      <c r="AA70" s="5"/>
      <c r="AB70" s="5"/>
      <c r="AC70" s="5"/>
      <c r="AD70" s="5"/>
      <c r="AE70" s="5"/>
      <c r="AF70" s="5"/>
      <c r="AG70" s="6"/>
    </row>
    <row r="71" spans="2:33" x14ac:dyDescent="0.25">
      <c r="B71" s="469" t="s">
        <v>173</v>
      </c>
      <c r="C71" s="548">
        <f>((2604.43+2708.61)/2)/CAO_VVT!$D$9</f>
        <v>1.4145473908413206</v>
      </c>
      <c r="D71" s="526"/>
      <c r="E71" s="13" t="s">
        <v>316</v>
      </c>
      <c r="F71" s="14"/>
      <c r="G71" s="14"/>
      <c r="H71" s="14"/>
      <c r="I71" s="14"/>
      <c r="J71" s="14"/>
      <c r="K71" s="14"/>
      <c r="L71" s="14"/>
      <c r="M71" s="14"/>
      <c r="N71" s="14"/>
      <c r="O71" s="14"/>
      <c r="P71" s="14"/>
      <c r="Q71" s="14"/>
      <c r="R71" s="14"/>
      <c r="S71" s="15"/>
      <c r="T71" s="5"/>
      <c r="U71" s="5"/>
      <c r="V71" s="5"/>
      <c r="W71" s="5"/>
      <c r="X71" s="5"/>
      <c r="Y71" s="5"/>
      <c r="Z71" s="5"/>
      <c r="AA71" s="5"/>
      <c r="AB71" s="5"/>
      <c r="AC71" s="5"/>
      <c r="AD71" s="5"/>
      <c r="AE71" s="5"/>
      <c r="AF71" s="5"/>
      <c r="AG71" s="6"/>
    </row>
    <row r="72" spans="2:33" x14ac:dyDescent="0.25">
      <c r="B72" s="7"/>
      <c r="C72" s="288"/>
      <c r="D72" s="274"/>
      <c r="E72" s="5"/>
      <c r="F72" s="287"/>
      <c r="G72" s="287"/>
      <c r="H72" s="287"/>
      <c r="I72" s="287"/>
      <c r="J72" s="287"/>
      <c r="K72" s="287"/>
      <c r="L72" s="287"/>
      <c r="M72" s="287"/>
      <c r="N72" s="287"/>
      <c r="O72" s="287"/>
      <c r="P72" s="287"/>
      <c r="Q72" s="287"/>
      <c r="R72" s="287"/>
      <c r="S72" s="287"/>
      <c r="T72" s="5"/>
      <c r="U72" s="5"/>
      <c r="V72" s="5"/>
      <c r="W72" s="5"/>
      <c r="X72" s="5"/>
      <c r="Y72" s="5"/>
      <c r="Z72" s="5"/>
      <c r="AA72" s="5"/>
      <c r="AB72" s="5"/>
      <c r="AC72" s="5"/>
      <c r="AD72" s="5"/>
      <c r="AE72" s="5"/>
      <c r="AF72" s="5"/>
      <c r="AG72" s="6"/>
    </row>
    <row r="73" spans="2:33" x14ac:dyDescent="0.25">
      <c r="B73" s="233" t="s">
        <v>127</v>
      </c>
      <c r="C73" s="286">
        <v>0.08</v>
      </c>
      <c r="D73" s="526"/>
      <c r="E73" s="13" t="s">
        <v>175</v>
      </c>
      <c r="F73" s="14"/>
      <c r="G73" s="14"/>
      <c r="H73" s="14"/>
      <c r="I73" s="14"/>
      <c r="J73" s="14"/>
      <c r="K73" s="14"/>
      <c r="L73" s="14"/>
      <c r="M73" s="14"/>
      <c r="N73" s="14"/>
      <c r="O73" s="14"/>
      <c r="P73" s="14"/>
      <c r="Q73" s="14"/>
      <c r="R73" s="14"/>
      <c r="S73" s="15"/>
      <c r="T73" s="5"/>
      <c r="U73" s="5"/>
      <c r="V73" s="5"/>
      <c r="W73" s="5"/>
      <c r="X73" s="5"/>
      <c r="Y73" s="5"/>
      <c r="Z73" s="5"/>
      <c r="AA73" s="5"/>
      <c r="AB73" s="5"/>
      <c r="AC73" s="5"/>
      <c r="AD73" s="5"/>
      <c r="AE73" s="5"/>
      <c r="AF73" s="5"/>
      <c r="AG73" s="6"/>
    </row>
    <row r="74" spans="2:33" x14ac:dyDescent="0.25">
      <c r="B74" s="7"/>
      <c r="C74" s="291"/>
      <c r="D74" s="274"/>
      <c r="E74" s="287"/>
      <c r="F74" s="287"/>
      <c r="G74" s="287"/>
      <c r="H74" s="287"/>
      <c r="I74" s="287"/>
      <c r="J74" s="287"/>
      <c r="K74" s="287"/>
      <c r="L74" s="287"/>
      <c r="M74" s="287"/>
      <c r="N74" s="287"/>
      <c r="O74" s="287"/>
      <c r="P74" s="287"/>
      <c r="Q74" s="287"/>
      <c r="R74" s="287"/>
      <c r="S74" s="287"/>
      <c r="T74" s="5"/>
      <c r="U74" s="5"/>
      <c r="V74" s="5"/>
      <c r="W74" s="5"/>
      <c r="X74" s="5"/>
      <c r="Y74" s="5"/>
      <c r="Z74" s="5"/>
      <c r="AA74" s="5"/>
      <c r="AB74" s="5"/>
      <c r="AC74" s="5"/>
      <c r="AD74" s="5"/>
      <c r="AE74" s="5"/>
      <c r="AF74" s="5"/>
      <c r="AG74" s="6"/>
    </row>
    <row r="75" spans="2:33" x14ac:dyDescent="0.25">
      <c r="B75" s="469" t="s">
        <v>176</v>
      </c>
      <c r="C75" s="548">
        <f>((2466.41+2565.07)/2)/CAO_VVT!$D$9</f>
        <v>1.3395846645367411</v>
      </c>
      <c r="D75" s="526"/>
      <c r="E75" s="13" t="s">
        <v>317</v>
      </c>
      <c r="F75" s="14"/>
      <c r="G75" s="14"/>
      <c r="H75" s="14"/>
      <c r="I75" s="14"/>
      <c r="J75" s="14"/>
      <c r="K75" s="14"/>
      <c r="L75" s="14"/>
      <c r="M75" s="14"/>
      <c r="N75" s="14"/>
      <c r="O75" s="14"/>
      <c r="P75" s="14"/>
      <c r="Q75" s="14"/>
      <c r="R75" s="14"/>
      <c r="S75" s="15"/>
      <c r="T75" s="5"/>
      <c r="U75" s="5"/>
      <c r="V75" s="5"/>
      <c r="W75" s="5"/>
      <c r="X75" s="5"/>
      <c r="Y75" s="5"/>
      <c r="Z75" s="5"/>
      <c r="AA75" s="5"/>
      <c r="AB75" s="5"/>
      <c r="AC75" s="5"/>
      <c r="AD75" s="5"/>
      <c r="AE75" s="5"/>
      <c r="AF75" s="5"/>
      <c r="AG75" s="6"/>
    </row>
    <row r="76" spans="2:33" x14ac:dyDescent="0.25">
      <c r="B76" s="7"/>
      <c r="C76" s="291"/>
      <c r="D76" s="287"/>
      <c r="E76" s="287"/>
      <c r="F76" s="287"/>
      <c r="G76" s="287"/>
      <c r="H76" s="287"/>
      <c r="I76" s="287"/>
      <c r="J76" s="287"/>
      <c r="K76" s="287"/>
      <c r="L76" s="287"/>
      <c r="M76" s="287"/>
      <c r="N76" s="287"/>
      <c r="O76" s="287"/>
      <c r="P76" s="287"/>
      <c r="Q76" s="287"/>
      <c r="R76" s="287"/>
      <c r="S76" s="287"/>
      <c r="T76" s="5"/>
      <c r="U76" s="5"/>
      <c r="V76" s="5"/>
      <c r="W76" s="5"/>
      <c r="X76" s="5"/>
      <c r="Y76" s="5"/>
      <c r="Z76" s="5"/>
      <c r="AA76" s="5"/>
      <c r="AB76" s="5"/>
      <c r="AC76" s="5"/>
      <c r="AD76" s="5"/>
      <c r="AE76" s="5"/>
      <c r="AF76" s="5"/>
      <c r="AG76" s="6"/>
    </row>
    <row r="77" spans="2:33" x14ac:dyDescent="0.25">
      <c r="B77" s="233" t="s">
        <v>128</v>
      </c>
      <c r="C77" s="195"/>
      <c r="D77" s="287"/>
      <c r="E77" s="13" t="s">
        <v>179</v>
      </c>
      <c r="F77" s="14"/>
      <c r="G77" s="14"/>
      <c r="H77" s="14"/>
      <c r="I77" s="14"/>
      <c r="J77" s="14"/>
      <c r="K77" s="14"/>
      <c r="L77" s="14"/>
      <c r="M77" s="14"/>
      <c r="N77" s="14"/>
      <c r="O77" s="14"/>
      <c r="P77" s="14"/>
      <c r="Q77" s="14"/>
      <c r="R77" s="14"/>
      <c r="S77" s="15"/>
      <c r="T77" s="5"/>
      <c r="U77" s="5"/>
      <c r="V77" s="5"/>
      <c r="W77" s="5"/>
      <c r="X77" s="5"/>
      <c r="Y77" s="5"/>
      <c r="Z77" s="5"/>
      <c r="AA77" s="5"/>
      <c r="AB77" s="5"/>
      <c r="AC77" s="5"/>
      <c r="AD77" s="5"/>
      <c r="AE77" s="5"/>
      <c r="AF77" s="5"/>
      <c r="AG77" s="6"/>
    </row>
    <row r="78" spans="2:33" x14ac:dyDescent="0.25">
      <c r="B78" s="7"/>
      <c r="C78" s="291"/>
      <c r="D78" s="287"/>
      <c r="E78" s="287"/>
      <c r="F78" s="287"/>
      <c r="G78" s="287"/>
      <c r="H78" s="287"/>
      <c r="I78" s="287"/>
      <c r="J78" s="287"/>
      <c r="K78" s="287"/>
      <c r="L78" s="287"/>
      <c r="M78" s="287"/>
      <c r="N78" s="287"/>
      <c r="O78" s="287"/>
      <c r="P78" s="287"/>
      <c r="Q78" s="287"/>
      <c r="R78" s="287"/>
      <c r="S78" s="287"/>
      <c r="T78" s="5"/>
      <c r="U78" s="5"/>
      <c r="V78" s="5"/>
      <c r="W78" s="5"/>
      <c r="X78" s="5"/>
      <c r="Y78" s="5"/>
      <c r="Z78" s="5"/>
      <c r="AA78" s="5"/>
      <c r="AB78" s="5"/>
      <c r="AC78" s="5"/>
      <c r="AD78" s="5"/>
      <c r="AE78" s="5"/>
      <c r="AF78" s="5"/>
      <c r="AG78" s="6"/>
    </row>
    <row r="79" spans="2:33" x14ac:dyDescent="0.25">
      <c r="B79" s="233" t="s">
        <v>180</v>
      </c>
      <c r="C79" s="197"/>
      <c r="D79" s="287"/>
      <c r="E79" s="13" t="s">
        <v>181</v>
      </c>
      <c r="F79" s="14"/>
      <c r="G79" s="14"/>
      <c r="H79" s="14"/>
      <c r="I79" s="14"/>
      <c r="J79" s="14"/>
      <c r="K79" s="14"/>
      <c r="L79" s="14"/>
      <c r="M79" s="14"/>
      <c r="N79" s="14"/>
      <c r="O79" s="14"/>
      <c r="P79" s="14"/>
      <c r="Q79" s="14"/>
      <c r="R79" s="14"/>
      <c r="S79" s="15"/>
      <c r="T79" s="5"/>
      <c r="U79" s="5"/>
      <c r="V79" s="5"/>
      <c r="W79" s="5"/>
      <c r="X79" s="5"/>
      <c r="Y79" s="5"/>
      <c r="Z79" s="5"/>
      <c r="AA79" s="5"/>
      <c r="AB79" s="5"/>
      <c r="AC79" s="5"/>
      <c r="AD79" s="5"/>
      <c r="AE79" s="5"/>
      <c r="AF79" s="5"/>
      <c r="AG79" s="6"/>
    </row>
    <row r="80" spans="2:33" x14ac:dyDescent="0.25">
      <c r="B80" s="11"/>
      <c r="C80" s="292"/>
      <c r="D80" s="287"/>
      <c r="E80" s="287"/>
      <c r="F80" s="287"/>
      <c r="G80" s="287"/>
      <c r="H80" s="287"/>
      <c r="I80" s="287"/>
      <c r="J80" s="287"/>
      <c r="K80" s="287"/>
      <c r="L80" s="287"/>
      <c r="M80" s="287"/>
      <c r="N80" s="287"/>
      <c r="O80" s="287"/>
      <c r="P80" s="287"/>
      <c r="Q80" s="287"/>
      <c r="R80" s="287"/>
      <c r="S80" s="287"/>
      <c r="T80" s="5"/>
      <c r="U80" s="5"/>
      <c r="V80" s="5"/>
      <c r="W80" s="5"/>
      <c r="X80" s="5"/>
      <c r="Y80" s="5"/>
      <c r="Z80" s="5"/>
      <c r="AA80" s="5"/>
      <c r="AB80" s="5"/>
      <c r="AC80" s="5"/>
      <c r="AD80" s="5"/>
      <c r="AE80" s="5"/>
      <c r="AF80" s="5"/>
      <c r="AG80" s="6"/>
    </row>
    <row r="81" spans="2:33" x14ac:dyDescent="0.25">
      <c r="B81" s="576" t="s">
        <v>182</v>
      </c>
      <c r="C81" s="615"/>
      <c r="D81" s="287"/>
      <c r="E81" s="13" t="s">
        <v>183</v>
      </c>
      <c r="F81" s="14"/>
      <c r="G81" s="14"/>
      <c r="H81" s="14"/>
      <c r="I81" s="14"/>
      <c r="J81" s="14"/>
      <c r="K81" s="14"/>
      <c r="L81" s="14"/>
      <c r="M81" s="14"/>
      <c r="N81" s="14"/>
      <c r="O81" s="14"/>
      <c r="P81" s="14"/>
      <c r="Q81" s="14"/>
      <c r="R81" s="14"/>
      <c r="S81" s="14"/>
      <c r="T81" s="14"/>
      <c r="U81" s="15"/>
      <c r="V81" s="5"/>
      <c r="W81" s="5"/>
      <c r="X81" s="5"/>
      <c r="Y81" s="5"/>
      <c r="Z81" s="5"/>
      <c r="AA81" s="5"/>
      <c r="AB81" s="5"/>
      <c r="AC81" s="5"/>
      <c r="AD81" s="5"/>
      <c r="AE81" s="5"/>
      <c r="AF81" s="5"/>
      <c r="AG81" s="6"/>
    </row>
    <row r="82" spans="2:33" x14ac:dyDescent="0.25">
      <c r="B82" s="11"/>
      <c r="C82" s="292"/>
      <c r="D82" s="287"/>
      <c r="E82" s="287"/>
      <c r="F82" s="287"/>
      <c r="G82" s="287"/>
      <c r="H82" s="287"/>
      <c r="I82" s="287"/>
      <c r="J82" s="287"/>
      <c r="K82" s="287"/>
      <c r="L82" s="287"/>
      <c r="M82" s="287"/>
      <c r="N82" s="287"/>
      <c r="O82" s="287"/>
      <c r="P82" s="287"/>
      <c r="Q82" s="287"/>
      <c r="R82" s="287"/>
      <c r="S82" s="287"/>
      <c r="T82" s="287"/>
      <c r="U82" s="287"/>
      <c r="V82" s="5"/>
      <c r="W82" s="5"/>
      <c r="X82" s="5"/>
      <c r="Y82" s="5"/>
      <c r="Z82" s="5"/>
      <c r="AA82" s="5"/>
      <c r="AB82" s="5"/>
      <c r="AC82" s="5"/>
      <c r="AD82" s="5"/>
      <c r="AE82" s="5"/>
      <c r="AF82" s="5"/>
      <c r="AG82" s="6"/>
    </row>
    <row r="83" spans="2:33" x14ac:dyDescent="0.25">
      <c r="B83" s="576" t="s">
        <v>184</v>
      </c>
      <c r="C83" s="615"/>
      <c r="D83" s="287"/>
      <c r="E83" s="13" t="s">
        <v>185</v>
      </c>
      <c r="F83" s="14"/>
      <c r="G83" s="14"/>
      <c r="H83" s="14"/>
      <c r="I83" s="14"/>
      <c r="J83" s="14"/>
      <c r="K83" s="14"/>
      <c r="L83" s="14"/>
      <c r="M83" s="14"/>
      <c r="N83" s="14"/>
      <c r="O83" s="14"/>
      <c r="P83" s="14"/>
      <c r="Q83" s="14"/>
      <c r="R83" s="14"/>
      <c r="S83" s="14"/>
      <c r="T83" s="14"/>
      <c r="U83" s="15"/>
      <c r="V83" s="5"/>
      <c r="W83" s="5"/>
      <c r="X83" s="5"/>
      <c r="Y83" s="5"/>
      <c r="Z83" s="5"/>
      <c r="AA83" s="5"/>
      <c r="AB83" s="5"/>
      <c r="AC83" s="5"/>
      <c r="AD83" s="5"/>
      <c r="AE83" s="5"/>
      <c r="AF83" s="5"/>
      <c r="AG83" s="6"/>
    </row>
    <row r="84" spans="2:33" x14ac:dyDescent="0.25">
      <c r="B84" s="11"/>
      <c r="C84" s="292"/>
      <c r="D84" s="287"/>
      <c r="E84" s="287"/>
      <c r="F84" s="287"/>
      <c r="G84" s="287"/>
      <c r="H84" s="287"/>
      <c r="I84" s="287"/>
      <c r="J84" s="287"/>
      <c r="K84" s="287"/>
      <c r="L84" s="287"/>
      <c r="M84" s="287"/>
      <c r="N84" s="287"/>
      <c r="O84" s="287"/>
      <c r="P84" s="287"/>
      <c r="Q84" s="287"/>
      <c r="R84" s="287"/>
      <c r="S84" s="287"/>
      <c r="T84" s="5"/>
      <c r="U84" s="5"/>
      <c r="V84" s="5"/>
      <c r="W84" s="5"/>
      <c r="X84" s="5"/>
      <c r="Y84" s="5"/>
      <c r="Z84" s="5"/>
      <c r="AA84" s="5"/>
      <c r="AB84" s="5"/>
      <c r="AC84" s="5"/>
      <c r="AD84" s="5"/>
      <c r="AE84" s="5"/>
      <c r="AF84" s="5"/>
      <c r="AG84" s="6"/>
    </row>
    <row r="85" spans="2:33" x14ac:dyDescent="0.25">
      <c r="B85" s="276" t="s">
        <v>36</v>
      </c>
      <c r="C85" s="293"/>
      <c r="D85" s="293"/>
      <c r="E85" s="293"/>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293"/>
      <c r="AD85" s="293"/>
      <c r="AE85" s="293"/>
      <c r="AF85" s="293"/>
      <c r="AG85" s="277"/>
    </row>
    <row r="86" spans="2:33" x14ac:dyDescent="0.25">
      <c r="B86" s="11"/>
      <c r="C86" s="292"/>
      <c r="D86" s="295"/>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596"/>
    </row>
    <row r="87" spans="2:33" x14ac:dyDescent="0.25">
      <c r="B87" s="233" t="s">
        <v>186</v>
      </c>
      <c r="C87" s="197" t="s">
        <v>318</v>
      </c>
      <c r="D87" s="295"/>
      <c r="E87" s="13" t="s">
        <v>187</v>
      </c>
      <c r="F87" s="14"/>
      <c r="G87" s="14"/>
      <c r="H87" s="14"/>
      <c r="I87" s="14"/>
      <c r="J87" s="14"/>
      <c r="K87" s="14"/>
      <c r="L87" s="14"/>
      <c r="M87" s="14"/>
      <c r="N87" s="14"/>
      <c r="O87" s="14"/>
      <c r="P87" s="14"/>
      <c r="Q87" s="14"/>
      <c r="R87" s="14"/>
      <c r="S87" s="15"/>
      <c r="T87" s="287"/>
      <c r="U87" s="287"/>
      <c r="V87" s="287"/>
      <c r="W87" s="287"/>
      <c r="X87" s="287"/>
      <c r="Y87" s="287"/>
      <c r="Z87" s="287"/>
      <c r="AA87" s="287"/>
      <c r="AB87" s="287"/>
      <c r="AC87" s="287"/>
      <c r="AD87" s="287"/>
      <c r="AE87" s="287"/>
      <c r="AF87" s="287"/>
      <c r="AG87" s="596"/>
    </row>
    <row r="88" spans="2:33" x14ac:dyDescent="0.25">
      <c r="B88" s="11"/>
      <c r="C88" s="292"/>
      <c r="D88" s="295"/>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596"/>
    </row>
    <row r="89" spans="2:33" x14ac:dyDescent="0.25">
      <c r="B89" s="296" t="s">
        <v>188</v>
      </c>
      <c r="C89" s="297" t="s">
        <v>189</v>
      </c>
      <c r="D89" s="298"/>
      <c r="E89" s="299"/>
      <c r="F89" s="299"/>
      <c r="G89" s="299"/>
      <c r="H89" s="299"/>
      <c r="I89" s="299"/>
      <c r="J89" s="299"/>
      <c r="K89" s="299"/>
      <c r="L89" s="299"/>
      <c r="M89" s="299"/>
      <c r="N89" s="299"/>
      <c r="O89" s="299"/>
      <c r="P89" s="299"/>
      <c r="Q89" s="299"/>
      <c r="R89" s="299"/>
      <c r="S89" s="299"/>
      <c r="T89" s="299"/>
      <c r="U89" s="299"/>
      <c r="V89" s="299"/>
      <c r="W89" s="299"/>
      <c r="X89" s="299"/>
      <c r="Y89" s="299"/>
      <c r="Z89" s="299"/>
      <c r="AA89" s="299"/>
      <c r="AB89" s="299"/>
      <c r="AC89" s="299"/>
      <c r="AD89" s="299"/>
      <c r="AE89" s="299"/>
      <c r="AF89" s="299"/>
      <c r="AG89" s="597"/>
    </row>
    <row r="90" spans="2:33" x14ac:dyDescent="0.25">
      <c r="B90" s="226"/>
      <c r="C90" s="292"/>
      <c r="D90" s="295"/>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596"/>
    </row>
    <row r="91" spans="2:33" x14ac:dyDescent="0.25">
      <c r="B91" s="301" t="s">
        <v>133</v>
      </c>
      <c r="C91" s="421"/>
      <c r="D91" s="287"/>
      <c r="E91" s="551">
        <v>0.251</v>
      </c>
      <c r="F91" s="13" t="s">
        <v>190</v>
      </c>
      <c r="G91" s="14"/>
      <c r="H91" s="14"/>
      <c r="I91" s="14"/>
      <c r="J91" s="14"/>
      <c r="K91" s="14"/>
      <c r="L91" s="14"/>
      <c r="M91" s="14"/>
      <c r="N91" s="14"/>
      <c r="O91" s="14"/>
      <c r="P91" s="14"/>
      <c r="Q91" s="14"/>
      <c r="R91" s="14"/>
      <c r="S91" s="15"/>
      <c r="T91" s="287"/>
      <c r="U91" s="287"/>
      <c r="V91" s="287"/>
      <c r="W91" s="287"/>
      <c r="X91" s="287"/>
      <c r="Y91" s="287"/>
      <c r="Z91" s="287"/>
      <c r="AA91" s="287"/>
      <c r="AB91" s="287"/>
      <c r="AC91" s="287"/>
      <c r="AD91" s="287"/>
      <c r="AE91" s="287"/>
      <c r="AF91" s="287"/>
      <c r="AG91" s="596"/>
    </row>
    <row r="92" spans="2:33" x14ac:dyDescent="0.25">
      <c r="B92" s="11"/>
      <c r="C92" s="292"/>
      <c r="D92" s="295"/>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596"/>
    </row>
    <row r="93" spans="2:33" x14ac:dyDescent="0.25">
      <c r="B93" s="296" t="s">
        <v>191</v>
      </c>
      <c r="C93" s="297"/>
      <c r="D93" s="298"/>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299"/>
      <c r="AE93" s="299"/>
      <c r="AF93" s="299"/>
      <c r="AG93" s="597"/>
    </row>
    <row r="94" spans="2:33" x14ac:dyDescent="0.25">
      <c r="B94" s="11"/>
      <c r="C94" s="292"/>
      <c r="D94" s="295"/>
      <c r="E94" s="287"/>
      <c r="F94" s="287"/>
      <c r="G94" s="287"/>
      <c r="H94" s="287"/>
      <c r="I94" s="287"/>
      <c r="J94" s="287"/>
      <c r="K94" s="287"/>
      <c r="L94" s="287"/>
      <c r="M94" s="287"/>
      <c r="N94" s="287"/>
      <c r="O94" s="287"/>
      <c r="P94" s="287"/>
      <c r="Q94" s="287"/>
      <c r="R94" s="287"/>
      <c r="S94" s="287"/>
      <c r="T94" s="549"/>
      <c r="U94" s="549"/>
      <c r="V94" s="549"/>
      <c r="W94" s="549"/>
      <c r="X94" s="549"/>
      <c r="Y94" s="549"/>
      <c r="Z94" s="549"/>
      <c r="AA94" s="549"/>
      <c r="AB94" s="549"/>
      <c r="AC94" s="549"/>
      <c r="AD94" s="549"/>
      <c r="AE94" s="549"/>
      <c r="AF94" s="549"/>
      <c r="AG94" s="598"/>
    </row>
    <row r="95" spans="2:33" x14ac:dyDescent="0.25">
      <c r="B95" s="228" t="str">
        <f>B59</f>
        <v>Salarisschaal</v>
      </c>
      <c r="C95" s="303"/>
      <c r="D95" s="227">
        <f t="shared" ref="D95:R95" si="33">IF(D63="","",D59)</f>
        <v>15</v>
      </c>
      <c r="E95" s="227">
        <f t="shared" si="33"/>
        <v>15</v>
      </c>
      <c r="F95" s="227">
        <f t="shared" si="33"/>
        <v>20</v>
      </c>
      <c r="G95" s="227">
        <f t="shared" si="33"/>
        <v>25</v>
      </c>
      <c r="H95" s="227">
        <f t="shared" si="33"/>
        <v>30</v>
      </c>
      <c r="I95" s="227">
        <f t="shared" si="33"/>
        <v>35</v>
      </c>
      <c r="J95" s="227">
        <f t="shared" si="33"/>
        <v>40</v>
      </c>
      <c r="K95" s="227">
        <f t="shared" si="33"/>
        <v>45</v>
      </c>
      <c r="L95" s="227">
        <f t="shared" si="33"/>
        <v>50</v>
      </c>
      <c r="M95" s="227">
        <f t="shared" si="33"/>
        <v>55</v>
      </c>
      <c r="N95" s="227">
        <f t="shared" si="33"/>
        <v>60</v>
      </c>
      <c r="O95" s="227">
        <f t="shared" si="33"/>
        <v>65</v>
      </c>
      <c r="P95" s="227">
        <f t="shared" si="33"/>
        <v>70</v>
      </c>
      <c r="Q95" s="227">
        <f t="shared" si="33"/>
        <v>75</v>
      </c>
      <c r="R95" s="227">
        <f t="shared" si="33"/>
        <v>80</v>
      </c>
      <c r="S95" s="549"/>
      <c r="T95" s="549"/>
      <c r="U95" s="549"/>
      <c r="V95" s="549"/>
      <c r="W95" s="549"/>
      <c r="X95" s="549"/>
      <c r="Y95" s="549"/>
      <c r="Z95" s="549"/>
      <c r="AA95" s="549"/>
      <c r="AB95" s="549"/>
      <c r="AC95" s="549"/>
      <c r="AD95" s="549"/>
      <c r="AE95" s="549"/>
      <c r="AF95" s="549"/>
      <c r="AG95" s="598"/>
    </row>
    <row r="96" spans="2:33" x14ac:dyDescent="0.25">
      <c r="B96" s="228" t="str">
        <f>B60</f>
        <v>Periodiek (gewogen gemiddelde)</v>
      </c>
      <c r="C96" s="303"/>
      <c r="D96" s="227">
        <f t="shared" ref="D96:R96" si="34">IF(D63="","",D60)</f>
        <v>0</v>
      </c>
      <c r="E96" s="227">
        <f t="shared" si="34"/>
        <v>5</v>
      </c>
      <c r="F96" s="227">
        <f t="shared" si="34"/>
        <v>5</v>
      </c>
      <c r="G96" s="227">
        <f t="shared" si="34"/>
        <v>5</v>
      </c>
      <c r="H96" s="227">
        <f t="shared" si="34"/>
        <v>6</v>
      </c>
      <c r="I96" s="227">
        <f t="shared" si="34"/>
        <v>6</v>
      </c>
      <c r="J96" s="227">
        <f t="shared" si="34"/>
        <v>8</v>
      </c>
      <c r="K96" s="227">
        <f t="shared" si="34"/>
        <v>6</v>
      </c>
      <c r="L96" s="227">
        <f t="shared" si="34"/>
        <v>6</v>
      </c>
      <c r="M96" s="227">
        <f t="shared" si="34"/>
        <v>6</v>
      </c>
      <c r="N96" s="227">
        <f t="shared" si="34"/>
        <v>8</v>
      </c>
      <c r="O96" s="227">
        <f t="shared" si="34"/>
        <v>8</v>
      </c>
      <c r="P96" s="227">
        <f t="shared" si="34"/>
        <v>5</v>
      </c>
      <c r="Q96" s="227">
        <f t="shared" si="34"/>
        <v>5</v>
      </c>
      <c r="R96" s="227">
        <f t="shared" si="34"/>
        <v>5</v>
      </c>
      <c r="S96" s="549"/>
      <c r="T96" s="549"/>
      <c r="U96" s="549"/>
      <c r="V96" s="549"/>
      <c r="W96" s="549"/>
      <c r="X96" s="549"/>
      <c r="Y96" s="549"/>
      <c r="Z96" s="549"/>
      <c r="AA96" s="549"/>
      <c r="AB96" s="549"/>
      <c r="AC96" s="549"/>
      <c r="AD96" s="549"/>
      <c r="AE96" s="549"/>
      <c r="AF96" s="549"/>
      <c r="AG96" s="598"/>
    </row>
    <row r="97" spans="2:33" x14ac:dyDescent="0.25">
      <c r="B97" s="228"/>
      <c r="C97" s="304"/>
      <c r="D97" s="230"/>
      <c r="E97" s="230"/>
      <c r="F97" s="230"/>
      <c r="G97" s="230"/>
      <c r="H97" s="230"/>
      <c r="I97" s="230"/>
      <c r="J97" s="230"/>
      <c r="K97" s="230"/>
      <c r="L97" s="230"/>
      <c r="M97" s="230"/>
      <c r="N97" s="230"/>
      <c r="O97" s="230"/>
      <c r="P97" s="230"/>
      <c r="Q97" s="230"/>
      <c r="R97" s="230"/>
      <c r="S97" s="549"/>
      <c r="T97" s="549"/>
      <c r="U97" s="549"/>
      <c r="V97" s="549"/>
      <c r="W97" s="549"/>
      <c r="X97" s="549"/>
      <c r="Y97" s="549"/>
      <c r="Z97" s="549"/>
      <c r="AA97" s="549"/>
      <c r="AB97" s="549"/>
      <c r="AC97" s="549"/>
      <c r="AD97" s="549"/>
      <c r="AE97" s="549"/>
      <c r="AF97" s="549"/>
      <c r="AG97" s="598"/>
    </row>
    <row r="98" spans="2:33" x14ac:dyDescent="0.25">
      <c r="B98" s="233" t="s">
        <v>192</v>
      </c>
      <c r="C98" s="305"/>
      <c r="D98" s="306">
        <f>IF(D63="","",D27*CAO_VVT!$D$9)</f>
        <v>32487.770000000004</v>
      </c>
      <c r="E98" s="306">
        <f>IF(E63="","",E27*CAO_VVT!$D$9)</f>
        <v>35455.01</v>
      </c>
      <c r="F98" s="306">
        <f>IF(F63="","",F27*CAO_VVT!$D$9)</f>
        <v>37194.132734999992</v>
      </c>
      <c r="G98" s="306">
        <f>IF(G63="","",G27*CAO_VVT!$D$9)</f>
        <v>38319.241596000007</v>
      </c>
      <c r="H98" s="306">
        <f>IF(H63="","",H27*CAO_VVT!$D$9)</f>
        <v>40001.443194000007</v>
      </c>
      <c r="I98" s="306">
        <f>IF(I63="","",I27*CAO_VVT!$D$9)</f>
        <v>41760.108500999995</v>
      </c>
      <c r="J98" s="306">
        <f>IF(J63="","",J27*CAO_VVT!$D$9)</f>
        <v>48707.382633000008</v>
      </c>
      <c r="K98" s="306">
        <f>IF(K63="","",K27*CAO_VVT!$D$9)</f>
        <v>53655.676943999999</v>
      </c>
      <c r="L98" s="306">
        <f>IF(L63="","",L27*CAO_VVT!$D$9)</f>
        <v>58767.822059999999</v>
      </c>
      <c r="M98" s="306">
        <f>IF(M63="","",M27*CAO_VVT!$D$9)</f>
        <v>64994.152650000004</v>
      </c>
      <c r="N98" s="306">
        <f>IF(N63="","",N27*CAO_VVT!$D$9)</f>
        <v>79238.249297999995</v>
      </c>
      <c r="O98" s="306">
        <f>IF(O63="","",O27*CAO_VVT!$D$9)</f>
        <v>84055.462964999984</v>
      </c>
      <c r="P98" s="306">
        <f>IF(P63="","",P27*CAO_VVT!$D$9)</f>
        <v>91275.821771999996</v>
      </c>
      <c r="Q98" s="528">
        <f>IF(Q63="","",Q27*CAO_VVT!$D$9)</f>
        <v>101161.48700699999</v>
      </c>
      <c r="R98" s="528">
        <f>IF(R63="","",R27*CAO_VVT!$D$9)</f>
        <v>119021.22475199999</v>
      </c>
      <c r="S98" s="549"/>
      <c r="T98" s="549"/>
      <c r="U98" s="549"/>
      <c r="V98" s="549"/>
      <c r="W98" s="549"/>
      <c r="X98" s="549"/>
      <c r="Y98" s="549"/>
      <c r="Z98" s="549"/>
      <c r="AA98" s="549"/>
      <c r="AB98" s="549"/>
      <c r="AC98" s="549"/>
      <c r="AD98" s="549"/>
      <c r="AE98" s="549"/>
      <c r="AF98" s="549"/>
      <c r="AG98" s="598"/>
    </row>
    <row r="99" spans="2:33" x14ac:dyDescent="0.25">
      <c r="B99" s="576" t="s">
        <v>193</v>
      </c>
      <c r="C99" s="201"/>
      <c r="D99" s="307">
        <f t="shared" ref="D99:R99" si="35">IF(D63="","",$C99)</f>
        <v>0</v>
      </c>
      <c r="E99" s="307">
        <f t="shared" si="35"/>
        <v>0</v>
      </c>
      <c r="F99" s="307">
        <f t="shared" si="35"/>
        <v>0</v>
      </c>
      <c r="G99" s="307">
        <f t="shared" si="35"/>
        <v>0</v>
      </c>
      <c r="H99" s="307">
        <f t="shared" si="35"/>
        <v>0</v>
      </c>
      <c r="I99" s="307">
        <f t="shared" si="35"/>
        <v>0</v>
      </c>
      <c r="J99" s="307">
        <f t="shared" si="35"/>
        <v>0</v>
      </c>
      <c r="K99" s="307">
        <f t="shared" si="35"/>
        <v>0</v>
      </c>
      <c r="L99" s="307">
        <f t="shared" si="35"/>
        <v>0</v>
      </c>
      <c r="M99" s="307">
        <f t="shared" si="35"/>
        <v>0</v>
      </c>
      <c r="N99" s="307">
        <f t="shared" si="35"/>
        <v>0</v>
      </c>
      <c r="O99" s="307">
        <f t="shared" si="35"/>
        <v>0</v>
      </c>
      <c r="P99" s="307">
        <f t="shared" si="35"/>
        <v>0</v>
      </c>
      <c r="Q99" s="529">
        <f t="shared" si="35"/>
        <v>0</v>
      </c>
      <c r="R99" s="529">
        <f t="shared" si="35"/>
        <v>0</v>
      </c>
      <c r="S99" s="549"/>
      <c r="T99" s="549"/>
      <c r="U99" s="549"/>
      <c r="V99" s="549"/>
      <c r="W99" s="549"/>
      <c r="X99" s="549"/>
      <c r="Y99" s="549"/>
      <c r="Z99" s="549"/>
      <c r="AA99" s="549"/>
      <c r="AB99" s="549"/>
      <c r="AC99" s="549"/>
      <c r="AD99" s="549"/>
      <c r="AE99" s="549"/>
      <c r="AF99" s="549"/>
      <c r="AG99" s="598"/>
    </row>
    <row r="100" spans="2:33" x14ac:dyDescent="0.25">
      <c r="B100" s="233" t="s">
        <v>195</v>
      </c>
      <c r="C100" s="202"/>
      <c r="D100" s="306">
        <f t="shared" ref="D100:R100" si="36">IF(D63="","",$C100)</f>
        <v>0</v>
      </c>
      <c r="E100" s="308">
        <f t="shared" si="36"/>
        <v>0</v>
      </c>
      <c r="F100" s="308">
        <f t="shared" si="36"/>
        <v>0</v>
      </c>
      <c r="G100" s="308">
        <f t="shared" si="36"/>
        <v>0</v>
      </c>
      <c r="H100" s="308">
        <f t="shared" si="36"/>
        <v>0</v>
      </c>
      <c r="I100" s="308">
        <f t="shared" si="36"/>
        <v>0</v>
      </c>
      <c r="J100" s="308">
        <f t="shared" si="36"/>
        <v>0</v>
      </c>
      <c r="K100" s="308">
        <f t="shared" si="36"/>
        <v>0</v>
      </c>
      <c r="L100" s="308">
        <f t="shared" si="36"/>
        <v>0</v>
      </c>
      <c r="M100" s="308">
        <f t="shared" si="36"/>
        <v>0</v>
      </c>
      <c r="N100" s="308">
        <f t="shared" si="36"/>
        <v>0</v>
      </c>
      <c r="O100" s="308">
        <f t="shared" si="36"/>
        <v>0</v>
      </c>
      <c r="P100" s="308">
        <f t="shared" si="36"/>
        <v>0</v>
      </c>
      <c r="Q100" s="530">
        <f t="shared" si="36"/>
        <v>0</v>
      </c>
      <c r="R100" s="530">
        <f t="shared" si="36"/>
        <v>0</v>
      </c>
      <c r="S100" s="549"/>
      <c r="T100" s="549"/>
      <c r="U100" s="549"/>
      <c r="V100" s="549"/>
      <c r="W100" s="549"/>
      <c r="X100" s="549"/>
      <c r="Y100" s="549"/>
      <c r="Z100" s="549"/>
      <c r="AA100" s="549"/>
      <c r="AB100" s="549"/>
      <c r="AC100" s="549"/>
      <c r="AD100" s="549"/>
      <c r="AE100" s="549"/>
      <c r="AF100" s="549"/>
      <c r="AG100" s="598"/>
    </row>
    <row r="101" spans="2:33" ht="12" thickBot="1" x14ac:dyDescent="0.3">
      <c r="B101" s="233" t="s">
        <v>197</v>
      </c>
      <c r="C101" s="305"/>
      <c r="D101" s="306">
        <f t="shared" ref="D101:R101" si="37">IF(D63="","",(D98-D100)*D99)</f>
        <v>0</v>
      </c>
      <c r="E101" s="306">
        <f t="shared" si="37"/>
        <v>0</v>
      </c>
      <c r="F101" s="306">
        <f t="shared" si="37"/>
        <v>0</v>
      </c>
      <c r="G101" s="306">
        <f t="shared" si="37"/>
        <v>0</v>
      </c>
      <c r="H101" s="306">
        <f t="shared" si="37"/>
        <v>0</v>
      </c>
      <c r="I101" s="306">
        <f t="shared" si="37"/>
        <v>0</v>
      </c>
      <c r="J101" s="306">
        <f t="shared" si="37"/>
        <v>0</v>
      </c>
      <c r="K101" s="306">
        <f t="shared" si="37"/>
        <v>0</v>
      </c>
      <c r="L101" s="306">
        <f t="shared" si="37"/>
        <v>0</v>
      </c>
      <c r="M101" s="306">
        <f t="shared" si="37"/>
        <v>0</v>
      </c>
      <c r="N101" s="306">
        <f t="shared" si="37"/>
        <v>0</v>
      </c>
      <c r="O101" s="306">
        <f t="shared" si="37"/>
        <v>0</v>
      </c>
      <c r="P101" s="306">
        <f t="shared" si="37"/>
        <v>0</v>
      </c>
      <c r="Q101" s="528">
        <f t="shared" si="37"/>
        <v>0</v>
      </c>
      <c r="R101" s="528">
        <f t="shared" si="37"/>
        <v>0</v>
      </c>
      <c r="S101" s="549"/>
      <c r="T101" s="549"/>
      <c r="U101" s="549"/>
      <c r="V101" s="549"/>
      <c r="W101" s="549"/>
      <c r="X101" s="549"/>
      <c r="Y101" s="549"/>
      <c r="Z101" s="549"/>
      <c r="AA101" s="549"/>
      <c r="AB101" s="549"/>
      <c r="AC101" s="549"/>
      <c r="AD101" s="549"/>
      <c r="AE101" s="549"/>
      <c r="AF101" s="549"/>
      <c r="AG101" s="598"/>
    </row>
    <row r="102" spans="2:33" ht="12.6" thickTop="1" thickBot="1" x14ac:dyDescent="0.3">
      <c r="B102" s="471" t="s">
        <v>198</v>
      </c>
      <c r="C102" s="309">
        <f>Data_overig!$B$28</f>
        <v>0.5</v>
      </c>
      <c r="D102" s="310">
        <f t="shared" ref="D102:R102" si="38">IF(D63="","",(D101/D98)*$C102)</f>
        <v>0</v>
      </c>
      <c r="E102" s="310">
        <f t="shared" si="38"/>
        <v>0</v>
      </c>
      <c r="F102" s="310">
        <f t="shared" si="38"/>
        <v>0</v>
      </c>
      <c r="G102" s="310">
        <f t="shared" si="38"/>
        <v>0</v>
      </c>
      <c r="H102" s="310">
        <f t="shared" si="38"/>
        <v>0</v>
      </c>
      <c r="I102" s="310">
        <f t="shared" si="38"/>
        <v>0</v>
      </c>
      <c r="J102" s="310">
        <f t="shared" si="38"/>
        <v>0</v>
      </c>
      <c r="K102" s="310">
        <f t="shared" si="38"/>
        <v>0</v>
      </c>
      <c r="L102" s="310">
        <f t="shared" si="38"/>
        <v>0</v>
      </c>
      <c r="M102" s="310">
        <f t="shared" si="38"/>
        <v>0</v>
      </c>
      <c r="N102" s="310">
        <f t="shared" si="38"/>
        <v>0</v>
      </c>
      <c r="O102" s="310">
        <f t="shared" si="38"/>
        <v>0</v>
      </c>
      <c r="P102" s="310">
        <f t="shared" si="38"/>
        <v>0</v>
      </c>
      <c r="Q102" s="531">
        <f t="shared" si="38"/>
        <v>0</v>
      </c>
      <c r="R102" s="531">
        <f t="shared" si="38"/>
        <v>0</v>
      </c>
      <c r="S102" s="549"/>
      <c r="T102" s="549"/>
      <c r="U102" s="549"/>
      <c r="V102" s="549"/>
      <c r="W102" s="549"/>
      <c r="X102" s="549"/>
      <c r="Y102" s="549"/>
      <c r="Z102" s="549"/>
      <c r="AA102" s="549"/>
      <c r="AB102" s="549"/>
      <c r="AC102" s="549"/>
      <c r="AD102" s="549"/>
      <c r="AE102" s="549"/>
      <c r="AF102" s="549"/>
      <c r="AG102" s="598"/>
    </row>
    <row r="103" spans="2:33" ht="12" thickTop="1" x14ac:dyDescent="0.25">
      <c r="B103" s="576" t="s">
        <v>199</v>
      </c>
      <c r="C103" s="201"/>
      <c r="D103" s="307">
        <f t="shared" ref="D103:R103" si="39">IF(D63="","",$C103)</f>
        <v>0</v>
      </c>
      <c r="E103" s="307">
        <f t="shared" si="39"/>
        <v>0</v>
      </c>
      <c r="F103" s="307">
        <f t="shared" si="39"/>
        <v>0</v>
      </c>
      <c r="G103" s="307">
        <f t="shared" si="39"/>
        <v>0</v>
      </c>
      <c r="H103" s="307">
        <f t="shared" si="39"/>
        <v>0</v>
      </c>
      <c r="I103" s="307">
        <f t="shared" si="39"/>
        <v>0</v>
      </c>
      <c r="J103" s="307">
        <f t="shared" si="39"/>
        <v>0</v>
      </c>
      <c r="K103" s="307">
        <f t="shared" si="39"/>
        <v>0</v>
      </c>
      <c r="L103" s="307">
        <f t="shared" si="39"/>
        <v>0</v>
      </c>
      <c r="M103" s="307">
        <f t="shared" si="39"/>
        <v>0</v>
      </c>
      <c r="N103" s="307">
        <f t="shared" si="39"/>
        <v>0</v>
      </c>
      <c r="O103" s="307">
        <f t="shared" si="39"/>
        <v>0</v>
      </c>
      <c r="P103" s="307">
        <f t="shared" si="39"/>
        <v>0</v>
      </c>
      <c r="Q103" s="529">
        <f t="shared" si="39"/>
        <v>0</v>
      </c>
      <c r="R103" s="529">
        <f t="shared" si="39"/>
        <v>0</v>
      </c>
      <c r="S103" s="549"/>
      <c r="T103" s="549"/>
      <c r="U103" s="549"/>
      <c r="V103" s="549"/>
      <c r="W103" s="549"/>
      <c r="X103" s="549"/>
      <c r="Y103" s="549"/>
      <c r="Z103" s="549"/>
      <c r="AA103" s="549"/>
      <c r="AB103" s="549"/>
      <c r="AC103" s="549"/>
      <c r="AD103" s="549"/>
      <c r="AE103" s="549"/>
      <c r="AF103" s="549"/>
      <c r="AG103" s="598"/>
    </row>
    <row r="104" spans="2:33" x14ac:dyDescent="0.25">
      <c r="B104" s="233" t="s">
        <v>201</v>
      </c>
      <c r="C104" s="202"/>
      <c r="D104" s="308">
        <f t="shared" ref="D104:R104" si="40">IF(D63="","",$C104)</f>
        <v>0</v>
      </c>
      <c r="E104" s="308">
        <f t="shared" si="40"/>
        <v>0</v>
      </c>
      <c r="F104" s="308">
        <f t="shared" si="40"/>
        <v>0</v>
      </c>
      <c r="G104" s="308">
        <f t="shared" si="40"/>
        <v>0</v>
      </c>
      <c r="H104" s="308">
        <f t="shared" si="40"/>
        <v>0</v>
      </c>
      <c r="I104" s="308">
        <f t="shared" si="40"/>
        <v>0</v>
      </c>
      <c r="J104" s="308">
        <f t="shared" si="40"/>
        <v>0</v>
      </c>
      <c r="K104" s="308">
        <f t="shared" si="40"/>
        <v>0</v>
      </c>
      <c r="L104" s="308">
        <f t="shared" si="40"/>
        <v>0</v>
      </c>
      <c r="M104" s="308">
        <f t="shared" si="40"/>
        <v>0</v>
      </c>
      <c r="N104" s="308">
        <f t="shared" si="40"/>
        <v>0</v>
      </c>
      <c r="O104" s="308">
        <f t="shared" si="40"/>
        <v>0</v>
      </c>
      <c r="P104" s="308">
        <f t="shared" si="40"/>
        <v>0</v>
      </c>
      <c r="Q104" s="530">
        <f t="shared" si="40"/>
        <v>0</v>
      </c>
      <c r="R104" s="530">
        <f t="shared" si="40"/>
        <v>0</v>
      </c>
      <c r="S104" s="549"/>
      <c r="T104" s="549"/>
      <c r="U104" s="549"/>
      <c r="V104" s="549"/>
      <c r="W104" s="549"/>
      <c r="X104" s="549"/>
      <c r="Y104" s="549"/>
      <c r="Z104" s="549"/>
      <c r="AA104" s="549"/>
      <c r="AB104" s="549"/>
      <c r="AC104" s="549"/>
      <c r="AD104" s="549"/>
      <c r="AE104" s="549"/>
      <c r="AF104" s="549"/>
      <c r="AG104" s="598"/>
    </row>
    <row r="105" spans="2:33" ht="12" thickBot="1" x14ac:dyDescent="0.3">
      <c r="B105" s="311" t="s">
        <v>203</v>
      </c>
      <c r="C105" s="312"/>
      <c r="D105" s="313">
        <f t="shared" ref="D105:R105" si="41">IF(D63="","",(D98-D104)*D103)</f>
        <v>0</v>
      </c>
      <c r="E105" s="313">
        <f t="shared" si="41"/>
        <v>0</v>
      </c>
      <c r="F105" s="313">
        <f t="shared" si="41"/>
        <v>0</v>
      </c>
      <c r="G105" s="313">
        <f t="shared" si="41"/>
        <v>0</v>
      </c>
      <c r="H105" s="313">
        <f t="shared" si="41"/>
        <v>0</v>
      </c>
      <c r="I105" s="313">
        <f t="shared" si="41"/>
        <v>0</v>
      </c>
      <c r="J105" s="313">
        <f t="shared" si="41"/>
        <v>0</v>
      </c>
      <c r="K105" s="313">
        <f t="shared" si="41"/>
        <v>0</v>
      </c>
      <c r="L105" s="313">
        <f t="shared" si="41"/>
        <v>0</v>
      </c>
      <c r="M105" s="313">
        <f t="shared" si="41"/>
        <v>0</v>
      </c>
      <c r="N105" s="313">
        <f t="shared" si="41"/>
        <v>0</v>
      </c>
      <c r="O105" s="313">
        <f t="shared" si="41"/>
        <v>0</v>
      </c>
      <c r="P105" s="313">
        <f t="shared" si="41"/>
        <v>0</v>
      </c>
      <c r="Q105" s="532">
        <f t="shared" si="41"/>
        <v>0</v>
      </c>
      <c r="R105" s="532">
        <f t="shared" si="41"/>
        <v>0</v>
      </c>
      <c r="S105" s="549"/>
      <c r="T105" s="549"/>
      <c r="U105" s="549"/>
      <c r="V105" s="549"/>
      <c r="W105" s="549"/>
      <c r="X105" s="549"/>
      <c r="Y105" s="549"/>
      <c r="Z105" s="549"/>
      <c r="AA105" s="549"/>
      <c r="AB105" s="549"/>
      <c r="AC105" s="549"/>
      <c r="AD105" s="549"/>
      <c r="AE105" s="549"/>
      <c r="AF105" s="549"/>
      <c r="AG105" s="598"/>
    </row>
    <row r="106" spans="2:33" ht="12.6" thickTop="1" thickBot="1" x14ac:dyDescent="0.3">
      <c r="B106" s="471" t="s">
        <v>204</v>
      </c>
      <c r="C106" s="309">
        <f>Data_overig!$B$31</f>
        <v>0.5</v>
      </c>
      <c r="D106" s="310">
        <f t="shared" ref="D106:R106" si="42">IF(D63="","",(D105/D98)*$C106)</f>
        <v>0</v>
      </c>
      <c r="E106" s="310">
        <f t="shared" si="42"/>
        <v>0</v>
      </c>
      <c r="F106" s="310">
        <f t="shared" si="42"/>
        <v>0</v>
      </c>
      <c r="G106" s="310">
        <f t="shared" si="42"/>
        <v>0</v>
      </c>
      <c r="H106" s="310">
        <f t="shared" si="42"/>
        <v>0</v>
      </c>
      <c r="I106" s="310">
        <f t="shared" si="42"/>
        <v>0</v>
      </c>
      <c r="J106" s="310">
        <f t="shared" si="42"/>
        <v>0</v>
      </c>
      <c r="K106" s="310">
        <f t="shared" si="42"/>
        <v>0</v>
      </c>
      <c r="L106" s="310">
        <f t="shared" si="42"/>
        <v>0</v>
      </c>
      <c r="M106" s="310">
        <f t="shared" si="42"/>
        <v>0</v>
      </c>
      <c r="N106" s="310">
        <f t="shared" si="42"/>
        <v>0</v>
      </c>
      <c r="O106" s="310">
        <f t="shared" si="42"/>
        <v>0</v>
      </c>
      <c r="P106" s="310">
        <f t="shared" si="42"/>
        <v>0</v>
      </c>
      <c r="Q106" s="531">
        <f t="shared" si="42"/>
        <v>0</v>
      </c>
      <c r="R106" s="531">
        <f t="shared" si="42"/>
        <v>0</v>
      </c>
      <c r="S106" s="549"/>
      <c r="T106" s="549"/>
      <c r="U106" s="549"/>
      <c r="V106" s="549"/>
      <c r="W106" s="549"/>
      <c r="X106" s="549"/>
      <c r="Y106" s="549"/>
      <c r="Z106" s="549"/>
      <c r="AA106" s="549"/>
      <c r="AB106" s="549"/>
      <c r="AC106" s="549"/>
      <c r="AD106" s="549"/>
      <c r="AE106" s="549"/>
      <c r="AF106" s="549"/>
      <c r="AG106" s="598"/>
    </row>
    <row r="107" spans="2:33" ht="12" thickTop="1" x14ac:dyDescent="0.25">
      <c r="B107" s="241" t="s">
        <v>205</v>
      </c>
      <c r="C107" s="314"/>
      <c r="D107" s="315">
        <f t="shared" ref="D107:R107" si="43">IF(D63="","",D106+D102)</f>
        <v>0</v>
      </c>
      <c r="E107" s="315">
        <f t="shared" si="43"/>
        <v>0</v>
      </c>
      <c r="F107" s="315">
        <f t="shared" si="43"/>
        <v>0</v>
      </c>
      <c r="G107" s="315">
        <f t="shared" si="43"/>
        <v>0</v>
      </c>
      <c r="H107" s="315">
        <f t="shared" si="43"/>
        <v>0</v>
      </c>
      <c r="I107" s="315">
        <f t="shared" si="43"/>
        <v>0</v>
      </c>
      <c r="J107" s="315">
        <f t="shared" si="43"/>
        <v>0</v>
      </c>
      <c r="K107" s="315">
        <f t="shared" si="43"/>
        <v>0</v>
      </c>
      <c r="L107" s="315">
        <f t="shared" si="43"/>
        <v>0</v>
      </c>
      <c r="M107" s="315">
        <f t="shared" si="43"/>
        <v>0</v>
      </c>
      <c r="N107" s="315">
        <f t="shared" si="43"/>
        <v>0</v>
      </c>
      <c r="O107" s="315">
        <f t="shared" si="43"/>
        <v>0</v>
      </c>
      <c r="P107" s="315">
        <f t="shared" si="43"/>
        <v>0</v>
      </c>
      <c r="Q107" s="533">
        <f t="shared" si="43"/>
        <v>0</v>
      </c>
      <c r="R107" s="533">
        <f t="shared" si="43"/>
        <v>0</v>
      </c>
      <c r="S107" s="549"/>
      <c r="T107" s="549"/>
      <c r="U107" s="549"/>
      <c r="V107" s="549"/>
      <c r="W107" s="549"/>
      <c r="X107" s="549"/>
      <c r="Y107" s="549"/>
      <c r="Z107" s="549"/>
      <c r="AA107" s="549"/>
      <c r="AB107" s="549"/>
      <c r="AC107" s="549"/>
      <c r="AD107" s="549"/>
      <c r="AE107" s="549"/>
      <c r="AF107" s="549"/>
      <c r="AG107" s="598"/>
    </row>
    <row r="108" spans="2:33" x14ac:dyDescent="0.25">
      <c r="B108" s="11"/>
      <c r="C108" s="292"/>
      <c r="D108" s="295"/>
      <c r="E108" s="287"/>
      <c r="F108" s="287"/>
      <c r="G108" s="287"/>
      <c r="H108" s="287"/>
      <c r="I108" s="287"/>
      <c r="J108" s="287"/>
      <c r="K108" s="287"/>
      <c r="L108" s="287"/>
      <c r="M108" s="287"/>
      <c r="N108" s="287"/>
      <c r="O108" s="287"/>
      <c r="P108" s="287"/>
      <c r="Q108" s="287"/>
      <c r="R108" s="287"/>
      <c r="S108" s="549"/>
      <c r="T108" s="549"/>
      <c r="U108" s="549"/>
      <c r="V108" s="549"/>
      <c r="W108" s="549"/>
      <c r="X108" s="549"/>
      <c r="Y108" s="549"/>
      <c r="Z108" s="549"/>
      <c r="AA108" s="549"/>
      <c r="AB108" s="549"/>
      <c r="AC108" s="549"/>
      <c r="AD108" s="549"/>
      <c r="AE108" s="549"/>
      <c r="AF108" s="549"/>
      <c r="AG108" s="598"/>
    </row>
    <row r="109" spans="2:33" x14ac:dyDescent="0.25">
      <c r="B109" s="11"/>
      <c r="C109" s="292"/>
      <c r="D109" s="227" t="s">
        <v>206</v>
      </c>
      <c r="E109" s="227" t="s">
        <v>207</v>
      </c>
      <c r="F109" s="227" t="s">
        <v>208</v>
      </c>
      <c r="G109" s="287"/>
      <c r="H109" s="287"/>
      <c r="I109" s="287"/>
      <c r="J109" s="287"/>
      <c r="K109" s="287"/>
      <c r="L109" s="287"/>
      <c r="M109" s="287"/>
      <c r="N109" s="287"/>
      <c r="O109" s="287"/>
      <c r="P109" s="287"/>
      <c r="Q109" s="287"/>
      <c r="R109" s="287"/>
      <c r="S109" s="549"/>
      <c r="T109" s="549"/>
      <c r="U109" s="549"/>
      <c r="V109" s="549"/>
      <c r="W109" s="549"/>
      <c r="X109" s="549"/>
      <c r="Y109" s="549"/>
      <c r="Z109" s="549"/>
      <c r="AA109" s="549"/>
      <c r="AB109" s="549"/>
      <c r="AC109" s="549"/>
      <c r="AD109" s="549"/>
      <c r="AE109" s="549"/>
      <c r="AF109" s="549"/>
      <c r="AG109" s="598"/>
    </row>
    <row r="110" spans="2:33" x14ac:dyDescent="0.25">
      <c r="B110" s="576" t="s">
        <v>209</v>
      </c>
      <c r="C110" s="195"/>
      <c r="D110" s="312"/>
      <c r="E110" s="312"/>
      <c r="F110" s="312"/>
      <c r="H110" s="13" t="s">
        <v>210</v>
      </c>
      <c r="I110" s="14"/>
      <c r="J110" s="14"/>
      <c r="K110" s="14"/>
      <c r="L110" s="14"/>
      <c r="M110" s="14"/>
      <c r="N110" s="14"/>
      <c r="O110" s="14"/>
      <c r="P110" s="14"/>
      <c r="Q110" s="14"/>
      <c r="R110" s="15"/>
      <c r="S110" s="14"/>
      <c r="T110" s="14"/>
      <c r="U110" s="14"/>
      <c r="V110" s="14"/>
      <c r="W110" s="15"/>
      <c r="X110" s="549"/>
      <c r="Y110" s="549"/>
      <c r="Z110" s="549"/>
      <c r="AA110" s="549"/>
      <c r="AB110" s="549"/>
      <c r="AC110" s="549"/>
      <c r="AD110" s="549"/>
      <c r="AE110" s="549"/>
      <c r="AF110" s="549"/>
      <c r="AG110" s="598"/>
    </row>
    <row r="111" spans="2:33" x14ac:dyDescent="0.25">
      <c r="B111" s="233" t="s">
        <v>211</v>
      </c>
      <c r="C111" s="286">
        <f>(D111*2.74%)+(E111*7.74%)</f>
        <v>0</v>
      </c>
      <c r="D111" s="421"/>
      <c r="E111" s="421"/>
      <c r="F111" s="211">
        <f>SUM(D111:E111)</f>
        <v>0</v>
      </c>
      <c r="H111" s="117" t="s">
        <v>212</v>
      </c>
      <c r="I111" s="14"/>
      <c r="J111" s="14"/>
      <c r="K111" s="14"/>
      <c r="L111" s="14"/>
      <c r="M111" s="14"/>
      <c r="N111" s="14"/>
      <c r="O111" s="14"/>
      <c r="P111" s="14"/>
      <c r="Q111" s="14"/>
      <c r="S111" s="549"/>
      <c r="T111" s="549"/>
      <c r="U111" s="549"/>
      <c r="V111" s="549"/>
      <c r="W111" s="549"/>
      <c r="X111" s="549"/>
      <c r="Y111" s="549"/>
      <c r="Z111" s="549"/>
      <c r="AA111" s="549"/>
      <c r="AB111" s="549"/>
      <c r="AC111" s="549"/>
      <c r="AD111" s="549"/>
      <c r="AE111" s="549"/>
      <c r="AF111" s="549"/>
      <c r="AG111" s="598"/>
    </row>
    <row r="112" spans="2:33" x14ac:dyDescent="0.25">
      <c r="B112" s="233" t="s">
        <v>213</v>
      </c>
      <c r="C112" s="286">
        <v>6.5100000000000005E-2</v>
      </c>
      <c r="D112" s="312"/>
      <c r="E112" s="312"/>
      <c r="F112" s="312"/>
      <c r="H112" s="578">
        <v>6.5100000000000005E-2</v>
      </c>
      <c r="I112" s="117" t="s">
        <v>214</v>
      </c>
      <c r="J112" s="14"/>
      <c r="K112" s="14"/>
      <c r="L112" s="14"/>
      <c r="M112" s="14"/>
      <c r="N112" s="14"/>
      <c r="O112" s="14"/>
      <c r="P112" s="14"/>
      <c r="Q112" s="14"/>
      <c r="R112" s="15"/>
      <c r="S112" s="549"/>
      <c r="T112" s="549"/>
      <c r="U112" s="549"/>
      <c r="V112" s="549"/>
      <c r="W112" s="549"/>
      <c r="X112" s="549"/>
      <c r="Y112" s="549"/>
      <c r="Z112" s="549"/>
      <c r="AA112" s="549"/>
      <c r="AB112" s="549"/>
      <c r="AC112" s="549"/>
      <c r="AD112" s="549"/>
      <c r="AE112" s="549"/>
      <c r="AF112" s="549"/>
      <c r="AG112" s="598"/>
    </row>
    <row r="113" spans="2:33" x14ac:dyDescent="0.25">
      <c r="B113" s="233" t="s">
        <v>215</v>
      </c>
      <c r="C113" s="195"/>
      <c r="D113" s="312"/>
      <c r="E113" s="312"/>
      <c r="F113" s="312"/>
      <c r="H113" s="117" t="s">
        <v>216</v>
      </c>
      <c r="I113" s="14"/>
      <c r="J113" s="14"/>
      <c r="K113" s="14"/>
      <c r="L113" s="14"/>
      <c r="M113" s="14"/>
      <c r="N113" s="14"/>
      <c r="O113" s="14"/>
      <c r="P113" s="14"/>
      <c r="Q113" s="14"/>
      <c r="R113" s="15"/>
      <c r="S113" s="549"/>
      <c r="T113" s="549"/>
      <c r="U113" s="549"/>
      <c r="V113" s="549"/>
      <c r="W113" s="549"/>
      <c r="X113" s="549"/>
      <c r="Y113" s="549"/>
      <c r="Z113" s="549"/>
      <c r="AA113" s="549"/>
      <c r="AB113" s="549"/>
      <c r="AC113" s="549"/>
      <c r="AD113" s="549"/>
      <c r="AE113" s="549"/>
      <c r="AF113" s="549"/>
      <c r="AG113" s="598"/>
    </row>
    <row r="114" spans="2:33" x14ac:dyDescent="0.25">
      <c r="B114" s="233" t="s">
        <v>217</v>
      </c>
      <c r="C114" s="203"/>
      <c r="D114" s="305"/>
      <c r="E114" s="305"/>
      <c r="F114" s="305"/>
      <c r="H114" s="13" t="s">
        <v>218</v>
      </c>
      <c r="I114" s="14"/>
      <c r="J114" s="14"/>
      <c r="K114" s="14"/>
      <c r="L114" s="14"/>
      <c r="M114" s="14"/>
      <c r="N114" s="14"/>
      <c r="O114" s="14"/>
      <c r="P114" s="14"/>
      <c r="Q114" s="14"/>
      <c r="R114" s="15"/>
      <c r="S114" s="549"/>
      <c r="T114" s="549"/>
      <c r="U114" s="549"/>
      <c r="V114" s="549"/>
      <c r="W114" s="549"/>
      <c r="X114" s="549"/>
      <c r="Y114" s="549"/>
      <c r="Z114" s="549"/>
      <c r="AA114" s="549"/>
      <c r="AB114" s="549"/>
      <c r="AC114" s="549"/>
      <c r="AD114" s="549"/>
      <c r="AE114" s="549"/>
      <c r="AF114" s="549"/>
      <c r="AG114" s="598"/>
    </row>
    <row r="115" spans="2:33" ht="12" thickBot="1" x14ac:dyDescent="0.3">
      <c r="B115" s="244" t="s">
        <v>219</v>
      </c>
      <c r="C115" s="286">
        <v>4.0000000000000002E-4</v>
      </c>
      <c r="D115" s="305"/>
      <c r="E115" s="305"/>
      <c r="F115" s="305"/>
      <c r="H115" s="13" t="s">
        <v>319</v>
      </c>
      <c r="I115" s="14"/>
      <c r="J115" s="14"/>
      <c r="K115" s="14"/>
      <c r="L115" s="14"/>
      <c r="M115" s="14"/>
      <c r="N115" s="14"/>
      <c r="O115" s="14"/>
      <c r="P115" s="14"/>
      <c r="Q115" s="14"/>
      <c r="R115" s="15"/>
      <c r="S115" s="549"/>
      <c r="T115" s="549"/>
      <c r="U115" s="549"/>
      <c r="V115" s="549"/>
      <c r="W115" s="549"/>
      <c r="X115" s="549"/>
      <c r="Y115" s="549"/>
      <c r="Z115" s="549"/>
      <c r="AA115" s="549"/>
      <c r="AB115" s="549"/>
      <c r="AC115" s="549"/>
      <c r="AD115" s="549"/>
      <c r="AE115" s="549"/>
      <c r="AF115" s="549"/>
      <c r="AG115" s="598"/>
    </row>
    <row r="116" spans="2:33" ht="12" thickTop="1" x14ac:dyDescent="0.25">
      <c r="B116" s="241" t="s">
        <v>221</v>
      </c>
      <c r="C116" s="316">
        <f>SUM(C110:C115)</f>
        <v>6.5500000000000003E-2</v>
      </c>
      <c r="D116" s="295"/>
      <c r="E116" s="287"/>
      <c r="F116" s="287"/>
      <c r="G116" s="287"/>
      <c r="H116" s="287"/>
      <c r="I116" s="287"/>
      <c r="J116" s="287"/>
      <c r="K116" s="287"/>
      <c r="L116" s="287"/>
      <c r="M116" s="287"/>
      <c r="N116" s="287"/>
      <c r="O116" s="287"/>
      <c r="P116" s="287"/>
      <c r="Q116" s="287"/>
      <c r="R116" s="287"/>
      <c r="S116" s="549"/>
      <c r="T116" s="549"/>
      <c r="U116" s="549"/>
      <c r="V116" s="549"/>
      <c r="W116" s="549"/>
      <c r="X116" s="549"/>
      <c r="Y116" s="549"/>
      <c r="Z116" s="549"/>
      <c r="AA116" s="549"/>
      <c r="AB116" s="549"/>
      <c r="AC116" s="549"/>
      <c r="AD116" s="549"/>
      <c r="AE116" s="549"/>
      <c r="AF116" s="549"/>
      <c r="AG116" s="598"/>
    </row>
    <row r="117" spans="2:33" x14ac:dyDescent="0.25">
      <c r="B117" s="11"/>
      <c r="C117" s="292"/>
      <c r="D117" s="295"/>
      <c r="E117" s="287"/>
      <c r="F117" s="287"/>
      <c r="G117" s="287"/>
      <c r="H117" s="287"/>
      <c r="I117" s="287"/>
      <c r="J117" s="287"/>
      <c r="K117" s="287"/>
      <c r="L117" s="287"/>
      <c r="M117" s="287"/>
      <c r="N117" s="287"/>
      <c r="O117" s="287"/>
      <c r="P117" s="287"/>
      <c r="Q117" s="287"/>
      <c r="R117" s="287"/>
      <c r="S117" s="287"/>
      <c r="T117" s="5"/>
      <c r="U117" s="5"/>
      <c r="V117" s="5"/>
      <c r="W117" s="5"/>
      <c r="X117" s="5"/>
      <c r="Y117" s="5"/>
      <c r="Z117" s="5"/>
      <c r="AA117" s="5"/>
      <c r="AB117" s="5"/>
      <c r="AC117" s="5"/>
      <c r="AD117" s="5"/>
      <c r="AE117" s="5"/>
      <c r="AF117" s="5"/>
      <c r="AG117" s="6"/>
    </row>
    <row r="118" spans="2:33" x14ac:dyDescent="0.25">
      <c r="B118" s="301" t="s">
        <v>222</v>
      </c>
      <c r="C118" s="317"/>
      <c r="D118" s="318">
        <f t="shared" ref="D118:R118" si="44">IF(D63="",0%,D107+$C116)</f>
        <v>6.5500000000000003E-2</v>
      </c>
      <c r="E118" s="318">
        <f t="shared" si="44"/>
        <v>6.5500000000000003E-2</v>
      </c>
      <c r="F118" s="318">
        <f t="shared" si="44"/>
        <v>6.5500000000000003E-2</v>
      </c>
      <c r="G118" s="318">
        <f t="shared" si="44"/>
        <v>6.5500000000000003E-2</v>
      </c>
      <c r="H118" s="318">
        <f t="shared" si="44"/>
        <v>6.5500000000000003E-2</v>
      </c>
      <c r="I118" s="318">
        <f t="shared" si="44"/>
        <v>6.5500000000000003E-2</v>
      </c>
      <c r="J118" s="318">
        <f t="shared" si="44"/>
        <v>6.5500000000000003E-2</v>
      </c>
      <c r="K118" s="318">
        <f t="shared" si="44"/>
        <v>6.5500000000000003E-2</v>
      </c>
      <c r="L118" s="318">
        <f t="shared" si="44"/>
        <v>6.5500000000000003E-2</v>
      </c>
      <c r="M118" s="318">
        <f t="shared" si="44"/>
        <v>6.5500000000000003E-2</v>
      </c>
      <c r="N118" s="318">
        <f t="shared" si="44"/>
        <v>6.5500000000000003E-2</v>
      </c>
      <c r="O118" s="318">
        <f t="shared" si="44"/>
        <v>6.5500000000000003E-2</v>
      </c>
      <c r="P118" s="318">
        <f t="shared" si="44"/>
        <v>6.5500000000000003E-2</v>
      </c>
      <c r="Q118" s="318">
        <f t="shared" si="44"/>
        <v>6.5500000000000003E-2</v>
      </c>
      <c r="R118" s="318">
        <f t="shared" si="44"/>
        <v>6.5500000000000003E-2</v>
      </c>
      <c r="S118" s="287"/>
      <c r="T118" s="5"/>
      <c r="U118" s="5"/>
      <c r="V118" s="5"/>
      <c r="W118" s="5"/>
      <c r="X118" s="5"/>
      <c r="Y118" s="5"/>
      <c r="Z118" s="5"/>
      <c r="AA118" s="5"/>
      <c r="AB118" s="5"/>
      <c r="AC118" s="5"/>
      <c r="AD118" s="5"/>
      <c r="AE118" s="5"/>
      <c r="AF118" s="5"/>
      <c r="AG118" s="6"/>
    </row>
    <row r="119" spans="2:33" x14ac:dyDescent="0.25">
      <c r="B119" s="226"/>
      <c r="C119" s="319"/>
      <c r="D119" s="320"/>
      <c r="E119" s="320"/>
      <c r="F119" s="320"/>
      <c r="G119" s="320"/>
      <c r="H119" s="320"/>
      <c r="I119" s="320"/>
      <c r="J119" s="287"/>
      <c r="K119" s="287"/>
      <c r="L119" s="287"/>
      <c r="M119" s="287"/>
      <c r="N119" s="287"/>
      <c r="O119" s="287"/>
      <c r="P119" s="287"/>
      <c r="Q119" s="287"/>
      <c r="R119" s="287"/>
      <c r="S119" s="287"/>
      <c r="T119" s="5"/>
      <c r="U119" s="5"/>
      <c r="V119" s="5"/>
      <c r="W119" s="5"/>
      <c r="X119" s="5"/>
      <c r="Y119" s="5"/>
      <c r="Z119" s="5"/>
      <c r="AA119" s="5"/>
      <c r="AB119" s="5"/>
      <c r="AC119" s="5"/>
      <c r="AD119" s="5"/>
      <c r="AE119" s="5"/>
      <c r="AF119" s="5"/>
      <c r="AG119" s="6"/>
    </row>
    <row r="120" spans="2:33" x14ac:dyDescent="0.25">
      <c r="B120" s="276" t="s">
        <v>223</v>
      </c>
      <c r="C120" s="321"/>
      <c r="D120" s="318">
        <f t="shared" ref="D120:R120" si="45">IF($C$87="Opslag",$C$91,D118)</f>
        <v>0</v>
      </c>
      <c r="E120" s="318">
        <f t="shared" si="45"/>
        <v>0</v>
      </c>
      <c r="F120" s="318">
        <f t="shared" si="45"/>
        <v>0</v>
      </c>
      <c r="G120" s="318">
        <f t="shared" si="45"/>
        <v>0</v>
      </c>
      <c r="H120" s="318">
        <f t="shared" si="45"/>
        <v>0</v>
      </c>
      <c r="I120" s="318">
        <f t="shared" si="45"/>
        <v>0</v>
      </c>
      <c r="J120" s="318">
        <f t="shared" si="45"/>
        <v>0</v>
      </c>
      <c r="K120" s="318">
        <f t="shared" si="45"/>
        <v>0</v>
      </c>
      <c r="L120" s="318">
        <f t="shared" si="45"/>
        <v>0</v>
      </c>
      <c r="M120" s="318">
        <f t="shared" si="45"/>
        <v>0</v>
      </c>
      <c r="N120" s="318">
        <f t="shared" si="45"/>
        <v>0</v>
      </c>
      <c r="O120" s="318">
        <f t="shared" si="45"/>
        <v>0</v>
      </c>
      <c r="P120" s="318">
        <f t="shared" si="45"/>
        <v>0</v>
      </c>
      <c r="Q120" s="318">
        <f t="shared" si="45"/>
        <v>0</v>
      </c>
      <c r="R120" s="318">
        <f t="shared" si="45"/>
        <v>0</v>
      </c>
      <c r="S120" s="287"/>
      <c r="T120" s="5"/>
      <c r="U120" s="5"/>
      <c r="V120" s="5"/>
      <c r="W120" s="5"/>
      <c r="X120" s="5"/>
      <c r="Y120" s="5"/>
      <c r="Z120" s="5"/>
      <c r="AA120" s="5"/>
      <c r="AB120" s="5"/>
      <c r="AC120" s="5"/>
      <c r="AD120" s="5"/>
      <c r="AE120" s="5"/>
      <c r="AF120" s="5"/>
      <c r="AG120" s="6"/>
    </row>
    <row r="121" spans="2:33" x14ac:dyDescent="0.25">
      <c r="B121" s="322"/>
      <c r="C121" s="287"/>
      <c r="D121" s="287"/>
      <c r="E121" s="287"/>
      <c r="H121" s="287"/>
      <c r="I121" s="287"/>
      <c r="J121" s="287"/>
      <c r="K121" s="287"/>
      <c r="L121" s="287"/>
      <c r="M121" s="287"/>
      <c r="N121" s="287"/>
      <c r="O121" s="287"/>
      <c r="P121" s="287"/>
      <c r="Q121" s="287"/>
      <c r="R121" s="287"/>
      <c r="S121" s="287"/>
      <c r="T121" s="8"/>
      <c r="U121" s="8"/>
      <c r="V121" s="8"/>
      <c r="W121" s="8"/>
      <c r="X121" s="8"/>
      <c r="Y121" s="8"/>
      <c r="Z121" s="8"/>
      <c r="AA121" s="8"/>
      <c r="AB121" s="8"/>
      <c r="AC121" s="8"/>
      <c r="AD121" s="8"/>
      <c r="AE121" s="8"/>
      <c r="AF121" s="8"/>
      <c r="AG121" s="9"/>
    </row>
    <row r="122" spans="2:33" x14ac:dyDescent="0.25">
      <c r="B122" s="209"/>
      <c r="C122" s="209"/>
      <c r="D122" s="209"/>
      <c r="E122" s="209"/>
      <c r="F122" s="209"/>
      <c r="G122" s="209"/>
      <c r="H122" s="209"/>
      <c r="I122" s="209"/>
      <c r="J122" s="209"/>
      <c r="K122" s="209"/>
      <c r="L122" s="209"/>
      <c r="M122" s="209"/>
      <c r="N122" s="209"/>
      <c r="O122" s="209"/>
      <c r="P122" s="209"/>
      <c r="Q122" s="209"/>
      <c r="R122" s="209"/>
      <c r="S122" s="209"/>
      <c r="T122" s="5"/>
    </row>
    <row r="123" spans="2:33" x14ac:dyDescent="0.25">
      <c r="B123" s="215" t="s">
        <v>320</v>
      </c>
      <c r="C123" s="216"/>
      <c r="D123" s="217"/>
      <c r="E123" s="217"/>
      <c r="F123" s="217"/>
      <c r="G123" s="217"/>
      <c r="H123" s="217"/>
      <c r="I123" s="217"/>
      <c r="J123" s="217"/>
      <c r="K123" s="217"/>
      <c r="L123" s="217"/>
      <c r="M123" s="217"/>
      <c r="N123" s="217"/>
      <c r="O123" s="217"/>
      <c r="P123" s="217"/>
      <c r="Q123" s="217"/>
      <c r="R123" s="217"/>
      <c r="S123" s="217"/>
      <c r="T123" s="217"/>
      <c r="U123" s="217"/>
      <c r="V123" s="217"/>
      <c r="W123" s="217"/>
      <c r="X123" s="218"/>
    </row>
    <row r="124" spans="2:33" x14ac:dyDescent="0.25">
      <c r="B124" s="275"/>
      <c r="C124" s="5"/>
      <c r="D124" s="5"/>
      <c r="E124" s="5"/>
      <c r="F124" s="5"/>
      <c r="G124" s="5"/>
      <c r="H124" s="5"/>
      <c r="I124" s="5"/>
      <c r="J124" s="5"/>
      <c r="K124" s="5"/>
      <c r="L124" s="5"/>
      <c r="M124" s="5"/>
      <c r="N124" s="5"/>
      <c r="O124" s="5"/>
      <c r="P124" s="5"/>
      <c r="Q124" s="5"/>
      <c r="R124" s="5"/>
      <c r="S124" s="5"/>
      <c r="T124" s="5"/>
      <c r="U124" s="5"/>
      <c r="V124" s="5"/>
      <c r="W124" s="5"/>
      <c r="X124" s="6"/>
    </row>
    <row r="125" spans="2:33" x14ac:dyDescent="0.25">
      <c r="B125" s="323"/>
      <c r="C125" s="221" t="s">
        <v>321</v>
      </c>
      <c r="D125" s="221" t="s">
        <v>322</v>
      </c>
      <c r="E125" s="221" t="s">
        <v>123</v>
      </c>
      <c r="F125" s="221"/>
      <c r="G125" s="221"/>
      <c r="H125" s="221"/>
      <c r="I125" s="221"/>
      <c r="J125" s="221"/>
      <c r="K125" s="221"/>
      <c r="L125" s="221"/>
      <c r="M125" s="221"/>
      <c r="N125" s="221"/>
      <c r="O125" s="221"/>
      <c r="P125" s="221"/>
      <c r="Q125" s="221"/>
      <c r="R125" s="221"/>
      <c r="S125" s="221"/>
      <c r="T125" s="221"/>
      <c r="U125" s="221"/>
      <c r="V125" s="221"/>
      <c r="W125" s="221"/>
      <c r="X125" s="223"/>
    </row>
    <row r="126" spans="2:33" x14ac:dyDescent="0.25">
      <c r="B126" s="11"/>
      <c r="C126" s="5"/>
      <c r="D126" s="5"/>
      <c r="E126" s="5"/>
      <c r="F126" s="5"/>
      <c r="G126" s="5"/>
      <c r="H126" s="5"/>
      <c r="I126" s="5"/>
      <c r="J126" s="5"/>
      <c r="K126" s="5"/>
      <c r="L126" s="5"/>
      <c r="M126" s="5"/>
      <c r="N126" s="5"/>
      <c r="O126" s="5"/>
      <c r="P126" s="5"/>
      <c r="Q126" s="5"/>
      <c r="R126" s="5"/>
      <c r="S126" s="5"/>
      <c r="T126" s="5"/>
      <c r="U126" s="5"/>
      <c r="V126" s="5"/>
      <c r="W126" s="5"/>
      <c r="X126" s="6"/>
    </row>
    <row r="127" spans="2:33" x14ac:dyDescent="0.25">
      <c r="B127" s="233" t="s">
        <v>323</v>
      </c>
      <c r="C127" s="384"/>
      <c r="D127" s="384"/>
      <c r="E127" s="211">
        <f>SUM(C127:D127)</f>
        <v>0</v>
      </c>
      <c r="F127" s="5"/>
      <c r="G127" s="5"/>
      <c r="H127" s="5"/>
      <c r="I127" s="5"/>
      <c r="J127" s="5"/>
      <c r="K127" s="5"/>
      <c r="L127" s="5"/>
      <c r="M127" s="5"/>
      <c r="N127" s="5"/>
      <c r="O127" s="5"/>
      <c r="P127" s="5"/>
      <c r="Q127" s="5"/>
      <c r="R127" s="5"/>
      <c r="S127" s="5"/>
      <c r="T127" s="5"/>
      <c r="U127" s="5"/>
      <c r="V127" s="5"/>
      <c r="W127" s="5"/>
      <c r="X127" s="6"/>
    </row>
    <row r="128" spans="2:33" x14ac:dyDescent="0.25">
      <c r="B128" s="7"/>
      <c r="C128" s="8"/>
      <c r="D128" s="8"/>
      <c r="E128" s="8"/>
      <c r="F128" s="8"/>
      <c r="G128" s="8"/>
      <c r="H128" s="8"/>
      <c r="I128" s="8"/>
      <c r="J128" s="8"/>
      <c r="K128" s="8"/>
      <c r="L128" s="8"/>
      <c r="M128" s="8"/>
      <c r="N128" s="8"/>
      <c r="O128" s="8"/>
      <c r="P128" s="8"/>
      <c r="Q128" s="8"/>
      <c r="R128" s="8"/>
      <c r="S128" s="8"/>
      <c r="T128" s="8"/>
      <c r="U128" s="8"/>
      <c r="V128" s="8"/>
      <c r="W128" s="8"/>
      <c r="X128" s="9"/>
    </row>
    <row r="129" spans="2:24" x14ac:dyDescent="0.25">
      <c r="B129" s="5"/>
      <c r="C129" s="5"/>
      <c r="D129" s="5"/>
      <c r="E129" s="5"/>
      <c r="F129" s="5"/>
      <c r="G129" s="5"/>
      <c r="H129" s="5"/>
      <c r="I129" s="5"/>
      <c r="J129" s="5"/>
      <c r="K129" s="5"/>
      <c r="L129" s="5"/>
      <c r="M129" s="5"/>
      <c r="N129" s="5"/>
      <c r="O129" s="5"/>
      <c r="P129" s="5"/>
      <c r="Q129" s="5"/>
      <c r="R129" s="5"/>
      <c r="S129" s="5"/>
      <c r="T129" s="5"/>
      <c r="U129" s="5"/>
      <c r="V129" s="5"/>
      <c r="W129" s="5"/>
      <c r="X129" s="5"/>
    </row>
    <row r="130" spans="2:24" x14ac:dyDescent="0.25">
      <c r="B130" s="215" t="s">
        <v>19</v>
      </c>
      <c r="C130" s="216"/>
      <c r="D130" s="217"/>
      <c r="E130" s="217"/>
      <c r="F130" s="217"/>
      <c r="G130" s="217"/>
      <c r="H130" s="217"/>
      <c r="I130" s="217"/>
      <c r="J130" s="217"/>
      <c r="K130" s="217"/>
      <c r="L130" s="217"/>
      <c r="M130" s="217"/>
      <c r="N130" s="217"/>
      <c r="O130" s="217"/>
      <c r="P130" s="217"/>
      <c r="Q130" s="217"/>
      <c r="R130" s="217"/>
      <c r="S130" s="217"/>
      <c r="T130" s="217"/>
      <c r="U130" s="217"/>
      <c r="V130" s="217"/>
      <c r="W130" s="217"/>
      <c r="X130" s="218"/>
    </row>
    <row r="131" spans="2:24" x14ac:dyDescent="0.25">
      <c r="B131" s="275" t="s">
        <v>324</v>
      </c>
      <c r="C131" s="5"/>
      <c r="D131" s="5"/>
      <c r="E131" s="5"/>
      <c r="F131" s="5"/>
      <c r="G131" s="5"/>
      <c r="H131" s="5"/>
      <c r="I131" s="5"/>
      <c r="J131" s="5"/>
      <c r="K131" s="5"/>
      <c r="L131" s="5"/>
      <c r="M131" s="5"/>
      <c r="N131" s="5"/>
      <c r="O131" s="5"/>
      <c r="P131" s="5"/>
      <c r="Q131" s="5"/>
      <c r="R131" s="5"/>
      <c r="S131" s="5"/>
      <c r="T131" s="5"/>
      <c r="U131" s="5"/>
      <c r="V131" s="5"/>
      <c r="W131" s="5"/>
      <c r="X131" s="6"/>
    </row>
    <row r="132" spans="2:24" x14ac:dyDescent="0.25">
      <c r="B132" s="323"/>
      <c r="C132" s="222"/>
      <c r="D132" s="221" t="s">
        <v>325</v>
      </c>
      <c r="E132" s="221" t="s">
        <v>325</v>
      </c>
      <c r="F132" s="221" t="s">
        <v>326</v>
      </c>
      <c r="G132" s="221" t="s">
        <v>327</v>
      </c>
      <c r="H132" s="221" t="s">
        <v>328</v>
      </c>
      <c r="I132" s="221"/>
      <c r="J132" s="221"/>
      <c r="K132" s="221"/>
      <c r="L132" s="221"/>
      <c r="M132" s="221"/>
      <c r="N132" s="221"/>
      <c r="O132" s="221"/>
      <c r="P132" s="221"/>
      <c r="Q132" s="221"/>
      <c r="R132" s="221"/>
      <c r="S132" s="221"/>
      <c r="T132" s="221"/>
      <c r="U132" s="221"/>
      <c r="V132" s="221"/>
      <c r="W132" s="221"/>
      <c r="X132" s="223"/>
    </row>
    <row r="133" spans="2:24" x14ac:dyDescent="0.25">
      <c r="B133" s="323"/>
      <c r="C133" s="221" t="s">
        <v>225</v>
      </c>
      <c r="D133" s="221" t="s">
        <v>226</v>
      </c>
      <c r="E133" s="221" t="s">
        <v>189</v>
      </c>
      <c r="F133" s="221" t="s">
        <v>226</v>
      </c>
      <c r="G133" s="221" t="s">
        <v>226</v>
      </c>
      <c r="H133" s="221" t="s">
        <v>225</v>
      </c>
      <c r="I133" s="221"/>
      <c r="J133" s="221"/>
      <c r="K133" s="221"/>
      <c r="L133" s="221"/>
      <c r="M133" s="221"/>
      <c r="N133" s="221"/>
      <c r="O133" s="221"/>
      <c r="P133" s="221"/>
      <c r="Q133" s="221"/>
      <c r="R133" s="221"/>
      <c r="S133" s="221"/>
      <c r="T133" s="221"/>
      <c r="U133" s="221"/>
      <c r="V133" s="221"/>
      <c r="W133" s="221"/>
      <c r="X133" s="223"/>
    </row>
    <row r="134" spans="2:24" x14ac:dyDescent="0.25">
      <c r="B134" s="11"/>
      <c r="D134" s="5"/>
      <c r="E134" s="5"/>
      <c r="F134" s="5"/>
      <c r="G134" s="5"/>
      <c r="H134" s="5"/>
      <c r="I134" s="5"/>
      <c r="J134" s="5"/>
      <c r="K134" s="5"/>
      <c r="L134" s="5"/>
      <c r="M134" s="5"/>
      <c r="N134" s="5"/>
      <c r="O134" s="5"/>
      <c r="P134" s="5"/>
      <c r="Q134" s="5"/>
      <c r="R134" s="5"/>
      <c r="S134" s="5"/>
      <c r="T134" s="5"/>
      <c r="U134" s="5"/>
      <c r="V134" s="5"/>
      <c r="W134" s="5"/>
      <c r="X134" s="6"/>
    </row>
    <row r="135" spans="2:24" ht="12" thickBot="1" x14ac:dyDescent="0.3">
      <c r="B135" s="324" t="s">
        <v>228</v>
      </c>
      <c r="C135" s="325"/>
      <c r="D135" s="326">
        <v>1878</v>
      </c>
      <c r="E135" s="327"/>
      <c r="F135" s="5"/>
      <c r="G135" s="5"/>
      <c r="I135" s="328" t="s">
        <v>329</v>
      </c>
      <c r="J135" s="14"/>
      <c r="K135" s="14"/>
      <c r="L135" s="14"/>
      <c r="M135" s="14"/>
      <c r="N135" s="14"/>
      <c r="O135" s="14"/>
      <c r="P135" s="14"/>
      <c r="Q135" s="14"/>
      <c r="R135" s="14"/>
      <c r="S135" s="14"/>
      <c r="T135" s="14"/>
      <c r="U135" s="14"/>
      <c r="V135" s="14"/>
      <c r="W135" s="15"/>
      <c r="X135" s="6"/>
    </row>
    <row r="136" spans="2:24" ht="12" thickTop="1" x14ac:dyDescent="0.25">
      <c r="B136" s="329" t="s">
        <v>230</v>
      </c>
      <c r="C136" s="385" t="s">
        <v>231</v>
      </c>
      <c r="D136" s="330">
        <f>D$135*E136</f>
        <v>0</v>
      </c>
      <c r="E136" s="387"/>
      <c r="F136" s="5"/>
      <c r="G136" s="5"/>
      <c r="H136" s="601" t="s">
        <v>232</v>
      </c>
      <c r="I136" s="337">
        <f>(9.48%+9.04%+9.09%)/3</f>
        <v>9.2033333333333342E-2</v>
      </c>
      <c r="J136" s="14" t="s">
        <v>233</v>
      </c>
      <c r="K136" s="14"/>
      <c r="L136" s="14"/>
      <c r="M136" s="14"/>
      <c r="N136" s="14"/>
      <c r="O136" s="14"/>
      <c r="P136" s="14"/>
      <c r="Q136" s="14"/>
      <c r="R136" s="14"/>
      <c r="S136" s="14"/>
      <c r="T136" s="14"/>
      <c r="U136" s="14"/>
      <c r="V136" s="14"/>
      <c r="W136" s="15"/>
      <c r="X136" s="6"/>
    </row>
    <row r="137" spans="2:24" x14ac:dyDescent="0.25">
      <c r="B137" s="331" t="s">
        <v>234</v>
      </c>
      <c r="C137" s="385" t="s">
        <v>231</v>
      </c>
      <c r="D137" s="332">
        <f>(144+58.4+35)</f>
        <v>237.4</v>
      </c>
      <c r="E137" s="333"/>
      <c r="F137" s="5"/>
      <c r="G137" s="5"/>
      <c r="H137" s="385" t="s">
        <v>232</v>
      </c>
      <c r="I137" s="328" t="s">
        <v>235</v>
      </c>
      <c r="J137" s="14"/>
      <c r="K137" s="14"/>
      <c r="L137" s="14"/>
      <c r="M137" s="14"/>
      <c r="N137" s="14"/>
      <c r="O137" s="14"/>
      <c r="P137" s="14"/>
      <c r="Q137" s="14"/>
      <c r="R137" s="14"/>
      <c r="S137" s="14"/>
      <c r="T137" s="14"/>
      <c r="U137" s="14"/>
      <c r="V137" s="14"/>
      <c r="W137" s="15"/>
      <c r="X137" s="6"/>
    </row>
    <row r="138" spans="2:24" x14ac:dyDescent="0.25">
      <c r="B138" s="329" t="s">
        <v>236</v>
      </c>
      <c r="C138" s="385" t="s">
        <v>231</v>
      </c>
      <c r="D138" s="386"/>
      <c r="E138" s="334"/>
      <c r="F138" s="5"/>
      <c r="G138" s="5"/>
      <c r="H138" s="385" t="s">
        <v>232</v>
      </c>
      <c r="I138" s="328" t="s">
        <v>237</v>
      </c>
      <c r="J138" s="14"/>
      <c r="K138" s="14"/>
      <c r="L138" s="14"/>
      <c r="M138" s="14"/>
      <c r="N138" s="14"/>
      <c r="O138" s="14"/>
      <c r="P138" s="14"/>
      <c r="Q138" s="14"/>
      <c r="R138" s="14"/>
      <c r="S138" s="14"/>
      <c r="T138" s="14"/>
      <c r="U138" s="14"/>
      <c r="V138" s="14"/>
      <c r="W138" s="15"/>
      <c r="X138" s="6"/>
    </row>
    <row r="139" spans="2:24" x14ac:dyDescent="0.25">
      <c r="B139" s="329" t="s">
        <v>238</v>
      </c>
      <c r="C139" s="385" t="s">
        <v>231</v>
      </c>
      <c r="D139" s="386"/>
      <c r="E139" s="335"/>
      <c r="F139" s="5"/>
      <c r="G139" s="5"/>
      <c r="H139" s="385" t="s">
        <v>232</v>
      </c>
      <c r="I139" s="336" t="s">
        <v>239</v>
      </c>
      <c r="J139" s="14"/>
      <c r="K139" s="14"/>
      <c r="L139" s="14"/>
      <c r="M139" s="14"/>
      <c r="N139" s="14"/>
      <c r="O139" s="14"/>
      <c r="P139" s="14"/>
      <c r="Q139" s="14"/>
      <c r="R139" s="14"/>
      <c r="S139" s="14"/>
      <c r="T139" s="14"/>
      <c r="U139" s="14"/>
      <c r="V139" s="14"/>
      <c r="W139" s="15"/>
      <c r="X139" s="6"/>
    </row>
    <row r="140" spans="2:24" x14ac:dyDescent="0.25">
      <c r="B140" s="329" t="s">
        <v>240</v>
      </c>
      <c r="C140" s="385" t="s">
        <v>231</v>
      </c>
      <c r="D140" s="330">
        <f>D$135*E140</f>
        <v>0</v>
      </c>
      <c r="E140" s="387"/>
      <c r="F140" s="5"/>
      <c r="G140" s="5"/>
      <c r="H140" s="385" t="s">
        <v>231</v>
      </c>
      <c r="I140" s="337">
        <v>0.02</v>
      </c>
      <c r="J140" s="14" t="s">
        <v>241</v>
      </c>
      <c r="K140" s="14"/>
      <c r="L140" s="14"/>
      <c r="M140" s="14"/>
      <c r="N140" s="14"/>
      <c r="O140" s="14"/>
      <c r="P140" s="14"/>
      <c r="Q140" s="14"/>
      <c r="R140" s="14"/>
      <c r="S140" s="14"/>
      <c r="T140" s="14"/>
      <c r="U140" s="14"/>
      <c r="V140" s="14"/>
      <c r="W140" s="15"/>
      <c r="X140" s="6"/>
    </row>
    <row r="141" spans="2:24" x14ac:dyDescent="0.25">
      <c r="B141" s="329" t="s">
        <v>242</v>
      </c>
      <c r="C141" s="385" t="s">
        <v>231</v>
      </c>
      <c r="D141" s="330">
        <f>D$135*E141</f>
        <v>0</v>
      </c>
      <c r="E141" s="387"/>
      <c r="F141" s="5"/>
      <c r="G141" s="5"/>
      <c r="H141" s="385" t="s">
        <v>231</v>
      </c>
      <c r="I141" s="117" t="s">
        <v>330</v>
      </c>
      <c r="J141" s="14"/>
      <c r="K141" s="14"/>
      <c r="L141" s="14"/>
      <c r="M141" s="14"/>
      <c r="N141" s="14"/>
      <c r="O141" s="14"/>
      <c r="P141" s="14"/>
      <c r="Q141" s="14"/>
      <c r="R141" s="14"/>
      <c r="S141" s="14"/>
      <c r="T141" s="14"/>
      <c r="U141" s="14"/>
      <c r="V141" s="14"/>
      <c r="W141" s="15"/>
      <c r="X141" s="6"/>
    </row>
    <row r="142" spans="2:24" x14ac:dyDescent="0.25">
      <c r="B142" s="329" t="s">
        <v>244</v>
      </c>
      <c r="C142" s="385" t="s">
        <v>231</v>
      </c>
      <c r="D142" s="330">
        <f>($C$127*F142+$D$127*G142)</f>
        <v>0</v>
      </c>
      <c r="E142" s="333"/>
      <c r="F142" s="388"/>
      <c r="G142" s="388"/>
      <c r="H142" s="385" t="s">
        <v>231</v>
      </c>
      <c r="I142" s="13" t="s">
        <v>245</v>
      </c>
      <c r="J142" s="14"/>
      <c r="K142" s="14"/>
      <c r="L142" s="14"/>
      <c r="M142" s="14"/>
      <c r="N142" s="14"/>
      <c r="O142" s="14"/>
      <c r="P142" s="14"/>
      <c r="Q142" s="14"/>
      <c r="R142" s="14"/>
      <c r="S142" s="14"/>
      <c r="T142" s="14"/>
      <c r="U142" s="14"/>
      <c r="V142" s="14"/>
      <c r="W142" s="15"/>
      <c r="X142" s="6"/>
    </row>
    <row r="143" spans="2:24" x14ac:dyDescent="0.25">
      <c r="B143" s="558" t="s">
        <v>246</v>
      </c>
      <c r="C143" s="385" t="s">
        <v>231</v>
      </c>
      <c r="D143" s="330">
        <f>D$135*E143</f>
        <v>0</v>
      </c>
      <c r="E143" s="387"/>
      <c r="F143" s="5"/>
      <c r="G143" s="5"/>
      <c r="H143" s="385" t="s">
        <v>231</v>
      </c>
      <c r="I143" s="13" t="s">
        <v>247</v>
      </c>
      <c r="J143" s="14"/>
      <c r="K143" s="14"/>
      <c r="L143" s="14"/>
      <c r="M143" s="14"/>
      <c r="N143" s="14"/>
      <c r="O143" s="14"/>
      <c r="P143" s="14"/>
      <c r="Q143" s="14"/>
      <c r="R143" s="14"/>
      <c r="S143" s="14"/>
      <c r="T143" s="14"/>
      <c r="U143" s="14"/>
      <c r="V143" s="14"/>
      <c r="W143" s="15"/>
      <c r="X143" s="6"/>
    </row>
    <row r="144" spans="2:24" x14ac:dyDescent="0.25">
      <c r="B144" s="558" t="s">
        <v>248</v>
      </c>
      <c r="C144" s="385" t="s">
        <v>231</v>
      </c>
      <c r="D144" s="330">
        <f>D$135*E144</f>
        <v>0</v>
      </c>
      <c r="E144" s="387"/>
      <c r="F144" s="5"/>
      <c r="G144" s="5"/>
      <c r="H144" s="385" t="s">
        <v>231</v>
      </c>
      <c r="I144" s="13" t="s">
        <v>249</v>
      </c>
      <c r="J144" s="14"/>
      <c r="K144" s="14"/>
      <c r="L144" s="14"/>
      <c r="M144" s="14"/>
      <c r="N144" s="14"/>
      <c r="O144" s="14"/>
      <c r="P144" s="14"/>
      <c r="Q144" s="14"/>
      <c r="R144" s="14"/>
      <c r="S144" s="14"/>
      <c r="T144" s="14"/>
      <c r="U144" s="14"/>
      <c r="V144" s="14"/>
      <c r="W144" s="15"/>
      <c r="X144" s="6"/>
    </row>
    <row r="145" spans="2:24" ht="12" thickBot="1" x14ac:dyDescent="0.3">
      <c r="B145" s="339" t="s">
        <v>250</v>
      </c>
      <c r="C145" s="385" t="s">
        <v>231</v>
      </c>
      <c r="D145" s="340">
        <f>D$135*E145</f>
        <v>0</v>
      </c>
      <c r="E145" s="389"/>
      <c r="F145" s="5"/>
      <c r="G145" s="5"/>
      <c r="H145" s="385" t="s">
        <v>231</v>
      </c>
      <c r="I145" s="13" t="s">
        <v>251</v>
      </c>
      <c r="J145" s="14"/>
      <c r="K145" s="14"/>
      <c r="L145" s="14"/>
      <c r="M145" s="14"/>
      <c r="N145" s="14"/>
      <c r="O145" s="14"/>
      <c r="P145" s="14"/>
      <c r="Q145" s="14"/>
      <c r="R145" s="14"/>
      <c r="S145" s="14"/>
      <c r="T145" s="14"/>
      <c r="U145" s="14"/>
      <c r="V145" s="14"/>
      <c r="W145" s="15"/>
      <c r="X145" s="6"/>
    </row>
    <row r="146" spans="2:24" ht="12" thickTop="1" x14ac:dyDescent="0.25">
      <c r="B146" s="284" t="s">
        <v>252</v>
      </c>
      <c r="C146" s="341"/>
      <c r="D146" s="198">
        <f>D135-SUMIFS(D136:D145,C136:C145,"Ja")</f>
        <v>1640.6</v>
      </c>
      <c r="E146" s="342"/>
      <c r="F146" s="5"/>
      <c r="G146" s="5"/>
      <c r="H146" s="198">
        <f>D135-SUMIFS(D136:D145,H136:H145,"Ja")</f>
        <v>1878</v>
      </c>
      <c r="I146" s="5"/>
      <c r="J146" s="5"/>
      <c r="K146" s="5"/>
      <c r="L146" s="5"/>
      <c r="M146" s="5"/>
      <c r="N146" s="5"/>
      <c r="O146" s="5"/>
      <c r="P146" s="5"/>
      <c r="Q146" s="5"/>
      <c r="R146" s="5"/>
      <c r="S146" s="5"/>
      <c r="T146" s="5"/>
      <c r="U146" s="5"/>
      <c r="V146" s="5"/>
      <c r="W146" s="5"/>
      <c r="X146" s="6"/>
    </row>
    <row r="147" spans="2:24" x14ac:dyDescent="0.25">
      <c r="B147" s="7"/>
      <c r="C147" s="229"/>
      <c r="D147" s="8"/>
      <c r="E147" s="8"/>
      <c r="F147" s="5"/>
      <c r="G147" s="5"/>
      <c r="H147" s="8"/>
      <c r="I147" s="5"/>
      <c r="J147" s="5"/>
      <c r="K147" s="5"/>
      <c r="L147" s="5"/>
      <c r="M147" s="5"/>
      <c r="N147" s="5"/>
      <c r="O147" s="5"/>
      <c r="P147" s="5"/>
      <c r="Q147" s="5"/>
      <c r="R147" s="5"/>
      <c r="S147" s="5"/>
      <c r="T147" s="5"/>
      <c r="U147" s="5"/>
      <c r="V147" s="5"/>
      <c r="W147" s="5"/>
      <c r="X147" s="6"/>
    </row>
    <row r="148" spans="2:24" x14ac:dyDescent="0.25">
      <c r="B148" s="228" t="s">
        <v>253</v>
      </c>
      <c r="C148" s="140"/>
      <c r="D148" s="637">
        <f>D146/D135</f>
        <v>0.87358892438764635</v>
      </c>
      <c r="E148" s="638"/>
      <c r="F148" s="5"/>
      <c r="G148" s="5"/>
      <c r="H148" s="557">
        <f>H146/D135</f>
        <v>1</v>
      </c>
      <c r="I148" s="5"/>
      <c r="J148" s="5"/>
      <c r="K148" s="5"/>
      <c r="L148" s="5"/>
      <c r="M148" s="5"/>
      <c r="N148" s="5"/>
      <c r="O148" s="5"/>
      <c r="P148" s="5"/>
      <c r="Q148" s="5"/>
      <c r="R148" s="5"/>
      <c r="S148" s="5"/>
      <c r="T148" s="5"/>
      <c r="U148" s="5"/>
      <c r="V148" s="5"/>
      <c r="W148" s="5"/>
      <c r="X148" s="6"/>
    </row>
    <row r="149" spans="2:24" x14ac:dyDescent="0.25">
      <c r="B149" s="7"/>
      <c r="C149" s="344"/>
      <c r="D149" s="344"/>
      <c r="E149" s="8"/>
      <c r="F149" s="8"/>
      <c r="G149" s="8"/>
      <c r="H149" s="8"/>
      <c r="I149" s="8"/>
      <c r="J149" s="8"/>
      <c r="K149" s="8"/>
      <c r="L149" s="8"/>
      <c r="M149" s="8"/>
      <c r="N149" s="8"/>
      <c r="O149" s="8"/>
      <c r="P149" s="8"/>
      <c r="Q149" s="8"/>
      <c r="R149" s="8"/>
      <c r="S149" s="8"/>
      <c r="T149" s="8"/>
      <c r="U149" s="8"/>
      <c r="V149" s="8"/>
      <c r="W149" s="8"/>
      <c r="X149" s="9"/>
    </row>
    <row r="150" spans="2:24" x14ac:dyDescent="0.25">
      <c r="B150" s="5"/>
      <c r="C150" s="345"/>
      <c r="D150" s="345"/>
      <c r="E150" s="5"/>
      <c r="F150" s="5"/>
      <c r="G150" s="5"/>
      <c r="H150" s="5"/>
      <c r="I150" s="5"/>
      <c r="J150" s="5"/>
      <c r="K150" s="5"/>
      <c r="L150" s="5"/>
      <c r="M150" s="5"/>
      <c r="N150" s="5"/>
      <c r="O150" s="5"/>
      <c r="P150" s="5"/>
      <c r="Q150" s="5"/>
      <c r="R150" s="5"/>
      <c r="S150" s="5"/>
      <c r="T150" s="5"/>
      <c r="U150" s="5"/>
      <c r="V150" s="5"/>
      <c r="W150" s="5"/>
      <c r="X150" s="5"/>
    </row>
    <row r="151" spans="2:24" x14ac:dyDescent="0.25">
      <c r="B151" s="215" t="s">
        <v>20</v>
      </c>
      <c r="C151" s="216"/>
      <c r="D151" s="217"/>
      <c r="E151" s="217"/>
      <c r="F151" s="217"/>
      <c r="G151" s="217"/>
      <c r="H151" s="217"/>
      <c r="I151" s="217"/>
      <c r="J151" s="217"/>
      <c r="K151" s="217"/>
      <c r="L151" s="217"/>
      <c r="M151" s="217"/>
      <c r="N151" s="217"/>
      <c r="O151" s="217"/>
      <c r="P151" s="217"/>
      <c r="Q151" s="217"/>
      <c r="R151" s="217"/>
      <c r="S151" s="217"/>
      <c r="T151" s="217"/>
      <c r="U151" s="217"/>
      <c r="V151" s="217"/>
      <c r="W151" s="217"/>
      <c r="X151" s="218"/>
    </row>
    <row r="152" spans="2:24" x14ac:dyDescent="0.25">
      <c r="B152" s="275"/>
      <c r="C152" s="346"/>
      <c r="D152" s="346"/>
      <c r="E152" s="209"/>
      <c r="F152" s="209"/>
      <c r="G152" s="209"/>
      <c r="H152" s="209"/>
      <c r="I152" s="209"/>
      <c r="J152" s="209"/>
      <c r="K152" s="209"/>
      <c r="L152" s="209"/>
      <c r="M152" s="209"/>
      <c r="N152" s="209"/>
      <c r="O152" s="209"/>
      <c r="P152" s="209"/>
      <c r="Q152" s="209"/>
      <c r="R152" s="209"/>
      <c r="S152" s="209"/>
      <c r="T152" s="209"/>
      <c r="U152" s="209"/>
      <c r="V152" s="209"/>
      <c r="W152" s="209"/>
      <c r="X152" s="210"/>
    </row>
    <row r="153" spans="2:24" x14ac:dyDescent="0.25">
      <c r="B153" s="323"/>
      <c r="C153" s="221" t="s">
        <v>254</v>
      </c>
      <c r="D153" s="221"/>
      <c r="E153" s="221"/>
      <c r="F153" s="221"/>
      <c r="G153" s="221"/>
      <c r="H153" s="221"/>
      <c r="I153" s="221"/>
      <c r="J153" s="221"/>
      <c r="K153" s="221"/>
      <c r="L153" s="221"/>
      <c r="M153" s="221"/>
      <c r="N153" s="221"/>
      <c r="O153" s="221"/>
      <c r="P153" s="221"/>
      <c r="Q153" s="221"/>
      <c r="R153" s="221"/>
      <c r="S153" s="221"/>
      <c r="T153" s="221"/>
      <c r="U153" s="221"/>
      <c r="V153" s="221"/>
      <c r="W153" s="221"/>
      <c r="X153" s="223"/>
    </row>
    <row r="154" spans="2:24" x14ac:dyDescent="0.25">
      <c r="B154" s="11"/>
      <c r="C154" s="345"/>
      <c r="E154" s="5"/>
      <c r="F154" s="5"/>
      <c r="G154" s="5"/>
      <c r="H154" s="5"/>
      <c r="I154" s="5"/>
      <c r="J154" s="5"/>
      <c r="K154" s="5"/>
      <c r="L154" s="5"/>
      <c r="M154" s="5"/>
      <c r="N154" s="5"/>
      <c r="O154" s="5"/>
      <c r="P154" s="5"/>
      <c r="Q154" s="5"/>
      <c r="R154" s="5"/>
      <c r="S154" s="5"/>
      <c r="T154" s="5"/>
      <c r="U154" s="5"/>
      <c r="V154" s="5"/>
      <c r="W154" s="5"/>
      <c r="X154" s="6"/>
    </row>
    <row r="155" spans="2:24" ht="10.5" customHeight="1" x14ac:dyDescent="0.25">
      <c r="B155" s="233" t="s">
        <v>255</v>
      </c>
      <c r="C155" s="204"/>
      <c r="E155" s="13" t="s">
        <v>331</v>
      </c>
      <c r="F155" s="14"/>
      <c r="G155" s="14"/>
      <c r="H155" s="14"/>
      <c r="I155" s="14"/>
      <c r="J155" s="14"/>
      <c r="K155" s="14"/>
      <c r="L155" s="14"/>
      <c r="M155" s="14"/>
      <c r="N155" s="14"/>
      <c r="O155" s="14"/>
      <c r="P155" s="14"/>
      <c r="Q155" s="14"/>
      <c r="R155" s="14"/>
      <c r="S155" s="14"/>
      <c r="T155" s="14"/>
      <c r="U155" s="14"/>
      <c r="V155" s="14"/>
      <c r="W155" s="15"/>
      <c r="X155" s="6"/>
    </row>
    <row r="156" spans="2:24" ht="12" thickBot="1" x14ac:dyDescent="0.3">
      <c r="B156" s="311" t="s">
        <v>257</v>
      </c>
      <c r="C156" s="205"/>
      <c r="E156" s="13" t="s">
        <v>331</v>
      </c>
      <c r="F156" s="14"/>
      <c r="G156" s="14"/>
      <c r="H156" s="14"/>
      <c r="I156" s="14"/>
      <c r="J156" s="14"/>
      <c r="K156" s="14"/>
      <c r="L156" s="14"/>
      <c r="M156" s="14"/>
      <c r="N156" s="14"/>
      <c r="O156" s="14"/>
      <c r="P156" s="14"/>
      <c r="Q156" s="14"/>
      <c r="R156" s="14"/>
      <c r="S156" s="14"/>
      <c r="T156" s="14"/>
      <c r="U156" s="14"/>
      <c r="V156" s="14"/>
      <c r="W156" s="15"/>
      <c r="X156" s="6"/>
    </row>
    <row r="157" spans="2:24" ht="12" thickTop="1" x14ac:dyDescent="0.25">
      <c r="B157" s="347" t="s">
        <v>258</v>
      </c>
      <c r="C157" s="348">
        <f>SUM(C155:C156)</f>
        <v>0</v>
      </c>
      <c r="E157" s="5"/>
      <c r="F157" s="5"/>
      <c r="G157" s="5"/>
      <c r="H157" s="5"/>
      <c r="I157" s="5"/>
      <c r="J157" s="5"/>
      <c r="K157" s="5"/>
      <c r="L157" s="5"/>
      <c r="M157" s="5"/>
      <c r="N157" s="5"/>
      <c r="O157" s="5"/>
      <c r="P157" s="5"/>
      <c r="Q157" s="5"/>
      <c r="R157" s="5"/>
      <c r="S157" s="5"/>
      <c r="T157" s="5"/>
      <c r="U157" s="5"/>
      <c r="V157" s="5"/>
      <c r="W157" s="5"/>
      <c r="X157" s="6"/>
    </row>
    <row r="158" spans="2:24" x14ac:dyDescent="0.25">
      <c r="B158" s="349"/>
      <c r="C158" s="288"/>
      <c r="D158" s="350"/>
      <c r="E158" s="8"/>
      <c r="F158" s="8"/>
      <c r="G158" s="8"/>
      <c r="H158" s="8"/>
      <c r="I158" s="8"/>
      <c r="J158" s="8"/>
      <c r="K158" s="8"/>
      <c r="L158" s="8"/>
      <c r="M158" s="8"/>
      <c r="N158" s="8"/>
      <c r="O158" s="8"/>
      <c r="P158" s="8"/>
      <c r="Q158" s="8"/>
      <c r="R158" s="8"/>
      <c r="S158" s="8"/>
      <c r="T158" s="8"/>
      <c r="U158" s="8"/>
      <c r="V158" s="8"/>
      <c r="W158" s="8"/>
      <c r="X158" s="9"/>
    </row>
    <row r="159" spans="2:24" x14ac:dyDescent="0.25">
      <c r="B159" s="209"/>
      <c r="C159" s="209"/>
      <c r="D159" s="209"/>
      <c r="E159" s="209"/>
      <c r="F159" s="209"/>
      <c r="G159" s="209"/>
      <c r="H159" s="209"/>
      <c r="I159" s="209"/>
      <c r="J159" s="209"/>
      <c r="K159" s="209"/>
      <c r="L159" s="209"/>
      <c r="M159" s="209"/>
      <c r="N159" s="209"/>
      <c r="O159" s="209"/>
      <c r="P159" s="209"/>
      <c r="Q159" s="209"/>
      <c r="R159" s="209"/>
      <c r="S159" s="209"/>
      <c r="T159" s="209"/>
    </row>
    <row r="160" spans="2:24" x14ac:dyDescent="0.25">
      <c r="B160" s="215" t="s">
        <v>21</v>
      </c>
      <c r="C160" s="216"/>
      <c r="D160" s="217"/>
      <c r="E160" s="217"/>
      <c r="F160" s="217"/>
      <c r="G160" s="217"/>
      <c r="H160" s="217"/>
      <c r="I160" s="217"/>
      <c r="J160" s="217"/>
      <c r="K160" s="217"/>
      <c r="L160" s="217"/>
      <c r="M160" s="217"/>
      <c r="N160" s="217"/>
      <c r="O160" s="217"/>
      <c r="P160" s="217"/>
      <c r="Q160" s="217"/>
      <c r="R160" s="217"/>
      <c r="S160" s="217"/>
      <c r="T160" s="217"/>
      <c r="U160" s="217"/>
      <c r="V160" s="217"/>
      <c r="W160" s="217"/>
      <c r="X160" s="218"/>
    </row>
    <row r="161" spans="2:24" x14ac:dyDescent="0.25">
      <c r="B161" s="580" t="s">
        <v>259</v>
      </c>
      <c r="C161" s="345"/>
      <c r="D161" s="345"/>
      <c r="E161" s="5"/>
      <c r="F161" s="5"/>
      <c r="G161" s="5"/>
      <c r="H161" s="5"/>
      <c r="I161" s="5"/>
      <c r="J161" s="5"/>
      <c r="K161" s="5"/>
      <c r="L161" s="5"/>
      <c r="M161" s="5"/>
      <c r="N161" s="5"/>
      <c r="O161" s="5"/>
      <c r="P161" s="5"/>
      <c r="Q161" s="5"/>
      <c r="R161" s="5"/>
      <c r="S161" s="5"/>
      <c r="T161" s="5"/>
      <c r="U161" s="5"/>
      <c r="V161" s="5"/>
      <c r="W161" s="5"/>
      <c r="X161" s="6"/>
    </row>
    <row r="162" spans="2:24" x14ac:dyDescent="0.25">
      <c r="B162" s="323"/>
      <c r="C162" s="221" t="s">
        <v>325</v>
      </c>
      <c r="D162" s="221" t="s">
        <v>326</v>
      </c>
      <c r="E162" s="221" t="s">
        <v>327</v>
      </c>
      <c r="F162" s="221"/>
      <c r="G162" s="221"/>
      <c r="H162" s="221"/>
      <c r="I162" s="221"/>
      <c r="J162" s="221"/>
      <c r="K162" s="221"/>
      <c r="L162" s="221"/>
      <c r="M162" s="221"/>
      <c r="N162" s="221"/>
      <c r="O162" s="221"/>
      <c r="P162" s="221"/>
      <c r="Q162" s="221"/>
      <c r="R162" s="221"/>
      <c r="S162" s="221"/>
      <c r="T162" s="221"/>
      <c r="U162" s="221"/>
      <c r="V162" s="221"/>
      <c r="W162" s="221"/>
      <c r="X162" s="223"/>
    </row>
    <row r="163" spans="2:24" x14ac:dyDescent="0.25">
      <c r="B163" s="323"/>
      <c r="C163" s="221" t="s">
        <v>260</v>
      </c>
      <c r="D163" s="221" t="s">
        <v>260</v>
      </c>
      <c r="E163" s="221" t="s">
        <v>260</v>
      </c>
      <c r="F163" s="221"/>
      <c r="G163" s="221"/>
      <c r="H163" s="221"/>
      <c r="I163" s="221"/>
      <c r="J163" s="221"/>
      <c r="K163" s="221"/>
      <c r="L163" s="221"/>
      <c r="M163" s="221"/>
      <c r="N163" s="221"/>
      <c r="O163" s="221"/>
      <c r="P163" s="221"/>
      <c r="Q163" s="221"/>
      <c r="R163" s="221"/>
      <c r="S163" s="221"/>
      <c r="T163" s="221"/>
      <c r="U163" s="221"/>
      <c r="V163" s="221"/>
      <c r="W163" s="221"/>
      <c r="X163" s="223"/>
    </row>
    <row r="164" spans="2:24" x14ac:dyDescent="0.25">
      <c r="B164" s="11"/>
      <c r="C164" s="345"/>
      <c r="D164" s="345"/>
      <c r="E164" s="5"/>
      <c r="F164" s="5"/>
      <c r="G164" s="5"/>
      <c r="H164" s="5"/>
      <c r="I164" s="5"/>
      <c r="J164" s="5"/>
      <c r="K164" s="5"/>
      <c r="L164" s="5"/>
      <c r="M164" s="5"/>
      <c r="N164" s="5"/>
      <c r="O164" s="5"/>
      <c r="P164" s="5"/>
      <c r="Q164" s="5"/>
      <c r="R164" s="5"/>
      <c r="S164" s="5"/>
      <c r="T164" s="5"/>
      <c r="U164" s="5"/>
      <c r="V164" s="5"/>
      <c r="W164" s="5"/>
      <c r="X164" s="6"/>
    </row>
    <row r="165" spans="2:24" x14ac:dyDescent="0.25">
      <c r="B165" s="352" t="s">
        <v>261</v>
      </c>
      <c r="C165" s="17"/>
      <c r="D165" s="345"/>
      <c r="E165" s="423"/>
      <c r="F165" s="5"/>
      <c r="G165" s="337">
        <v>0.105</v>
      </c>
      <c r="H165" s="14" t="s">
        <v>262</v>
      </c>
      <c r="I165" s="14"/>
      <c r="J165" s="14"/>
      <c r="K165" s="14"/>
      <c r="L165" s="14"/>
      <c r="M165" s="14"/>
      <c r="N165" s="14"/>
      <c r="O165" s="14"/>
      <c r="P165" s="14"/>
      <c r="Q165" s="14"/>
      <c r="R165" s="14"/>
      <c r="S165" s="14"/>
      <c r="T165" s="14"/>
      <c r="U165" s="14"/>
      <c r="V165" s="14"/>
      <c r="W165" s="15"/>
      <c r="X165" s="6"/>
    </row>
    <row r="166" spans="2:24" x14ac:dyDescent="0.25">
      <c r="B166" s="352" t="s">
        <v>263</v>
      </c>
      <c r="C166" s="17"/>
      <c r="D166" s="345"/>
      <c r="E166" s="423"/>
      <c r="F166" s="5"/>
      <c r="G166" s="337">
        <v>1.0999999999999999E-2</v>
      </c>
      <c r="H166" s="14" t="s">
        <v>262</v>
      </c>
      <c r="I166" s="14"/>
      <c r="J166" s="14"/>
      <c r="K166" s="14"/>
      <c r="L166" s="14"/>
      <c r="M166" s="14"/>
      <c r="N166" s="14"/>
      <c r="O166" s="14"/>
      <c r="P166" s="14"/>
      <c r="Q166" s="14"/>
      <c r="R166" s="14"/>
      <c r="S166" s="14"/>
      <c r="T166" s="14"/>
      <c r="U166" s="14"/>
      <c r="V166" s="14"/>
      <c r="W166" s="15"/>
      <c r="X166" s="6"/>
    </row>
    <row r="167" spans="2:24" ht="12" thickBot="1" x14ac:dyDescent="0.3">
      <c r="B167" s="353" t="s">
        <v>264</v>
      </c>
      <c r="C167" s="112">
        <f>($C$127*D167+$D$127*E167)</f>
        <v>0</v>
      </c>
      <c r="D167" s="384"/>
      <c r="E167" s="384"/>
      <c r="F167" s="5"/>
      <c r="G167" s="337">
        <v>5.8000000000000003E-2</v>
      </c>
      <c r="H167" s="14" t="s">
        <v>332</v>
      </c>
      <c r="I167" s="14"/>
      <c r="J167" s="14"/>
      <c r="K167" s="14"/>
      <c r="L167" s="14"/>
      <c r="M167" s="14"/>
      <c r="N167" s="14"/>
      <c r="O167" s="14"/>
      <c r="P167" s="14"/>
      <c r="Q167" s="14"/>
      <c r="R167" s="14"/>
      <c r="S167" s="14"/>
      <c r="T167" s="14"/>
      <c r="U167" s="14"/>
      <c r="V167" s="14"/>
      <c r="W167" s="15"/>
      <c r="X167" s="6"/>
    </row>
    <row r="168" spans="2:24" ht="12" thickTop="1" x14ac:dyDescent="0.25">
      <c r="B168" s="354" t="s">
        <v>266</v>
      </c>
      <c r="C168" s="355">
        <f>SUM(C165:C167)</f>
        <v>0</v>
      </c>
      <c r="D168" s="345"/>
      <c r="E168" s="423"/>
      <c r="F168" s="5"/>
      <c r="G168" s="289"/>
      <c r="H168" s="5"/>
      <c r="I168" s="5"/>
      <c r="J168" s="5"/>
      <c r="K168" s="5"/>
      <c r="L168" s="5"/>
      <c r="M168" s="5"/>
      <c r="N168" s="5"/>
      <c r="O168" s="5"/>
      <c r="P168" s="5"/>
      <c r="Q168" s="5"/>
      <c r="R168" s="5"/>
      <c r="S168" s="5"/>
      <c r="T168" s="5"/>
      <c r="U168" s="5"/>
      <c r="V168" s="5"/>
      <c r="W168" s="5"/>
      <c r="X168" s="6"/>
    </row>
    <row r="169" spans="2:24" x14ac:dyDescent="0.25">
      <c r="B169" s="253"/>
      <c r="C169" s="345"/>
      <c r="D169" s="345"/>
      <c r="E169" s="423"/>
      <c r="F169" s="5"/>
      <c r="G169" s="5"/>
      <c r="H169" s="5"/>
      <c r="I169" s="5"/>
      <c r="J169" s="5"/>
      <c r="K169" s="5"/>
      <c r="L169" s="5"/>
      <c r="M169" s="5"/>
      <c r="N169" s="5"/>
      <c r="O169" s="5"/>
      <c r="P169" s="5"/>
      <c r="Q169" s="5"/>
      <c r="R169" s="5"/>
      <c r="S169" s="5"/>
      <c r="T169" s="5"/>
      <c r="U169" s="5"/>
      <c r="V169" s="5"/>
      <c r="W169" s="5"/>
      <c r="X169" s="6"/>
    </row>
    <row r="170" spans="2:24" x14ac:dyDescent="0.25">
      <c r="B170" s="233" t="s">
        <v>333</v>
      </c>
      <c r="C170" s="424">
        <f>$C$127*D170+$D$127*E170</f>
        <v>0</v>
      </c>
      <c r="D170" s="384"/>
      <c r="E170" s="384"/>
      <c r="F170" s="5"/>
      <c r="G170" s="13" t="s">
        <v>334</v>
      </c>
      <c r="H170" s="13"/>
      <c r="I170" s="14"/>
      <c r="J170" s="14"/>
      <c r="K170" s="14"/>
      <c r="L170" s="14"/>
      <c r="M170" s="14"/>
      <c r="N170" s="14"/>
      <c r="O170" s="14"/>
      <c r="P170" s="14"/>
      <c r="Q170" s="14"/>
      <c r="R170" s="14"/>
      <c r="S170" s="14"/>
      <c r="T170" s="14"/>
      <c r="U170" s="14"/>
      <c r="V170" s="14"/>
      <c r="W170" s="15"/>
      <c r="X170" s="6"/>
    </row>
    <row r="171" spans="2:24" x14ac:dyDescent="0.25">
      <c r="B171" s="356"/>
      <c r="C171" s="345"/>
      <c r="D171" s="345"/>
      <c r="E171" s="423"/>
      <c r="F171" s="5"/>
      <c r="G171" s="5"/>
      <c r="H171" s="5"/>
      <c r="I171" s="5"/>
      <c r="J171" s="5"/>
      <c r="K171" s="5"/>
      <c r="L171" s="5"/>
      <c r="M171" s="5"/>
      <c r="N171" s="5"/>
      <c r="O171" s="5"/>
      <c r="P171" s="5"/>
      <c r="Q171" s="5"/>
      <c r="R171" s="5"/>
      <c r="S171" s="5"/>
      <c r="T171" s="5"/>
      <c r="U171" s="5"/>
      <c r="V171" s="5"/>
      <c r="W171" s="5"/>
      <c r="X171" s="6"/>
    </row>
    <row r="172" spans="2:24" x14ac:dyDescent="0.25">
      <c r="B172" s="233" t="s">
        <v>269</v>
      </c>
      <c r="C172" s="421"/>
      <c r="D172" s="345"/>
      <c r="E172" s="423"/>
      <c r="F172" s="5"/>
      <c r="G172" s="337">
        <v>2.8000000000000001E-2</v>
      </c>
      <c r="H172" s="14" t="s">
        <v>270</v>
      </c>
      <c r="I172" s="14"/>
      <c r="J172" s="14"/>
      <c r="K172" s="14"/>
      <c r="L172" s="14"/>
      <c r="M172" s="14"/>
      <c r="N172" s="14"/>
      <c r="O172" s="14"/>
      <c r="P172" s="14"/>
      <c r="Q172" s="14"/>
      <c r="R172" s="14"/>
      <c r="S172" s="14"/>
      <c r="T172" s="14"/>
      <c r="U172" s="14"/>
      <c r="V172" s="14"/>
      <c r="W172" s="15"/>
      <c r="X172" s="6"/>
    </row>
    <row r="173" spans="2:24" x14ac:dyDescent="0.25">
      <c r="B173" s="7"/>
      <c r="C173" s="288"/>
      <c r="D173" s="344"/>
      <c r="E173" s="8"/>
      <c r="F173" s="8"/>
      <c r="G173" s="8"/>
      <c r="H173" s="8"/>
      <c r="I173" s="8"/>
      <c r="J173" s="8"/>
      <c r="K173" s="8"/>
      <c r="L173" s="8"/>
      <c r="M173" s="8"/>
      <c r="N173" s="8"/>
      <c r="O173" s="8"/>
      <c r="P173" s="8"/>
      <c r="Q173" s="8"/>
      <c r="R173" s="8"/>
      <c r="S173" s="8"/>
      <c r="T173" s="8"/>
      <c r="U173" s="8"/>
      <c r="V173" s="8"/>
      <c r="W173" s="8"/>
      <c r="X173" s="9"/>
    </row>
    <row r="174" spans="2:24" x14ac:dyDescent="0.25">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row>
    <row r="175" spans="2:24" x14ac:dyDescent="0.25">
      <c r="B175" s="215" t="s">
        <v>271</v>
      </c>
      <c r="C175" s="216"/>
      <c r="D175" s="217"/>
      <c r="E175" s="217"/>
      <c r="F175" s="217"/>
      <c r="G175" s="217"/>
      <c r="H175" s="217"/>
      <c r="I175" s="217"/>
      <c r="J175" s="217"/>
      <c r="K175" s="217"/>
      <c r="L175" s="217"/>
      <c r="M175" s="217"/>
      <c r="N175" s="217"/>
      <c r="O175" s="217"/>
      <c r="P175" s="217"/>
      <c r="Q175" s="217"/>
      <c r="R175" s="217"/>
      <c r="S175" s="217"/>
      <c r="T175" s="217"/>
      <c r="U175" s="217"/>
      <c r="V175" s="217"/>
      <c r="W175" s="217"/>
      <c r="X175" s="218"/>
    </row>
    <row r="176" spans="2:24" x14ac:dyDescent="0.25">
      <c r="B176" s="351"/>
      <c r="C176" s="357"/>
      <c r="D176" s="357"/>
      <c r="E176" s="5"/>
      <c r="F176" s="5"/>
      <c r="G176" s="5"/>
      <c r="H176" s="5"/>
      <c r="I176" s="5"/>
      <c r="J176" s="5"/>
      <c r="K176" s="5"/>
      <c r="L176" s="5"/>
      <c r="M176" s="5"/>
      <c r="N176" s="5"/>
      <c r="O176" s="5"/>
      <c r="P176" s="5"/>
      <c r="Q176" s="5"/>
      <c r="R176" s="5"/>
      <c r="S176" s="5"/>
      <c r="T176" s="5"/>
      <c r="U176" s="5"/>
      <c r="V176" s="5"/>
      <c r="W176" s="5"/>
      <c r="X176" s="6"/>
    </row>
    <row r="177" spans="2:24" x14ac:dyDescent="0.25">
      <c r="B177" s="323"/>
      <c r="C177" s="221" t="s">
        <v>148</v>
      </c>
      <c r="D177" s="221" t="s">
        <v>149</v>
      </c>
      <c r="E177" s="221" t="s">
        <v>150</v>
      </c>
      <c r="F177" s="221" t="s">
        <v>151</v>
      </c>
      <c r="G177" s="221" t="s">
        <v>152</v>
      </c>
      <c r="H177" s="221"/>
      <c r="I177" s="221"/>
      <c r="J177" s="221"/>
      <c r="K177" s="221"/>
      <c r="L177" s="221"/>
      <c r="M177" s="221"/>
      <c r="N177" s="221"/>
      <c r="O177" s="221"/>
      <c r="P177" s="221"/>
      <c r="Q177" s="221"/>
      <c r="R177" s="221"/>
      <c r="S177" s="221"/>
      <c r="T177" s="221"/>
      <c r="U177" s="221"/>
      <c r="V177" s="221"/>
      <c r="W177" s="221"/>
      <c r="X177" s="223"/>
    </row>
    <row r="178" spans="2:24" x14ac:dyDescent="0.25">
      <c r="B178" s="11"/>
      <c r="C178" s="357"/>
      <c r="D178" s="357"/>
      <c r="E178" s="5"/>
      <c r="F178" s="5"/>
      <c r="G178" s="5"/>
      <c r="H178" s="5"/>
      <c r="I178" s="5"/>
      <c r="J178" s="5"/>
      <c r="K178" s="5"/>
      <c r="L178" s="5"/>
      <c r="M178" s="5"/>
      <c r="N178" s="5"/>
      <c r="O178" s="5"/>
      <c r="P178" s="5"/>
      <c r="Q178" s="5"/>
      <c r="R178" s="5"/>
      <c r="S178" s="5"/>
      <c r="T178" s="5"/>
      <c r="U178" s="5"/>
      <c r="V178" s="5"/>
      <c r="W178" s="5"/>
      <c r="X178" s="6"/>
    </row>
    <row r="179" spans="2:24" x14ac:dyDescent="0.25">
      <c r="B179" s="233" t="s">
        <v>272</v>
      </c>
      <c r="C179" s="421"/>
      <c r="D179" s="421"/>
      <c r="E179" s="421"/>
      <c r="F179" s="421"/>
      <c r="G179" s="421"/>
      <c r="I179" s="13" t="s">
        <v>273</v>
      </c>
      <c r="J179" s="14"/>
      <c r="K179" s="14"/>
      <c r="L179" s="14"/>
      <c r="M179" s="14"/>
      <c r="N179" s="14"/>
      <c r="O179" s="14"/>
      <c r="P179" s="14"/>
      <c r="Q179" s="14"/>
      <c r="R179" s="14"/>
      <c r="S179" s="14"/>
      <c r="T179" s="14"/>
      <c r="U179" s="14"/>
      <c r="V179" s="14"/>
      <c r="W179" s="15"/>
      <c r="X179" s="6"/>
    </row>
    <row r="180" spans="2:24" x14ac:dyDescent="0.25">
      <c r="B180" s="233" t="s">
        <v>274</v>
      </c>
      <c r="C180" s="421"/>
      <c r="D180" s="421"/>
      <c r="E180" s="421"/>
      <c r="F180" s="421"/>
      <c r="G180" s="421"/>
      <c r="I180" s="13" t="s">
        <v>275</v>
      </c>
      <c r="J180" s="14"/>
      <c r="K180" s="14"/>
      <c r="L180" s="14"/>
      <c r="M180" s="14"/>
      <c r="N180" s="14"/>
      <c r="O180" s="14"/>
      <c r="P180" s="14"/>
      <c r="Q180" s="14"/>
      <c r="R180" s="14"/>
      <c r="S180" s="14"/>
      <c r="T180" s="14"/>
      <c r="U180" s="14"/>
      <c r="V180" s="14"/>
      <c r="W180" s="15"/>
      <c r="X180" s="6"/>
    </row>
    <row r="181" spans="2:24" x14ac:dyDescent="0.25">
      <c r="B181" s="7"/>
      <c r="C181" s="344"/>
      <c r="D181" s="344"/>
      <c r="E181" s="8"/>
      <c r="F181" s="8"/>
      <c r="G181" s="8"/>
      <c r="H181" s="8"/>
      <c r="I181" s="8"/>
      <c r="J181" s="8"/>
      <c r="K181" s="8"/>
      <c r="L181" s="8"/>
      <c r="M181" s="8"/>
      <c r="N181" s="8"/>
      <c r="O181" s="8"/>
      <c r="P181" s="8"/>
      <c r="Q181" s="8"/>
      <c r="R181" s="8"/>
      <c r="S181" s="8"/>
      <c r="T181" s="8"/>
      <c r="U181" s="8"/>
      <c r="V181" s="8"/>
      <c r="W181" s="8"/>
      <c r="X181" s="9"/>
    </row>
    <row r="182" spans="2:24" x14ac:dyDescent="0.25">
      <c r="B182" s="209"/>
      <c r="C182" s="429"/>
      <c r="D182" s="209"/>
      <c r="E182" s="209"/>
      <c r="F182" s="209"/>
      <c r="G182" s="209"/>
      <c r="H182" s="209"/>
      <c r="I182" s="209"/>
      <c r="J182" s="209"/>
      <c r="K182" s="209"/>
      <c r="L182" s="209"/>
      <c r="M182" s="209"/>
      <c r="N182" s="209"/>
      <c r="O182" s="209"/>
      <c r="P182" s="209"/>
      <c r="Q182" s="209"/>
      <c r="R182" s="209"/>
      <c r="S182" s="209"/>
      <c r="T182" s="209"/>
      <c r="U182" s="209"/>
      <c r="V182" s="209"/>
      <c r="W182" s="209"/>
      <c r="X182" s="209"/>
    </row>
    <row r="183" spans="2:24" x14ac:dyDescent="0.25">
      <c r="B183" s="215" t="s">
        <v>23</v>
      </c>
      <c r="C183" s="430"/>
      <c r="D183" s="217"/>
      <c r="E183" s="217"/>
      <c r="F183" s="217"/>
      <c r="G183" s="217"/>
      <c r="H183" s="217"/>
      <c r="I183" s="217"/>
      <c r="J183" s="217"/>
      <c r="K183" s="217"/>
      <c r="L183" s="217"/>
      <c r="M183" s="217"/>
      <c r="N183" s="217"/>
      <c r="O183" s="217"/>
      <c r="P183" s="217"/>
      <c r="Q183" s="217"/>
      <c r="R183" s="217"/>
      <c r="S183" s="217"/>
      <c r="T183" s="217"/>
      <c r="U183" s="217"/>
      <c r="V183" s="217"/>
      <c r="W183" s="217"/>
      <c r="X183" s="218"/>
    </row>
    <row r="184" spans="2:24" x14ac:dyDescent="0.25">
      <c r="B184" s="351"/>
      <c r="C184" s="345"/>
      <c r="D184" s="345"/>
      <c r="E184" s="5"/>
      <c r="F184" s="5"/>
      <c r="G184" s="5"/>
      <c r="H184" s="5"/>
      <c r="I184" s="5"/>
      <c r="J184" s="5"/>
      <c r="K184" s="5"/>
      <c r="L184" s="5"/>
      <c r="M184" s="5"/>
      <c r="N184" s="5"/>
      <c r="O184" s="5"/>
      <c r="P184" s="5"/>
      <c r="Q184" s="5"/>
      <c r="R184" s="5"/>
      <c r="S184" s="5"/>
      <c r="T184" s="5"/>
      <c r="U184" s="5"/>
      <c r="V184" s="5"/>
      <c r="W184" s="5"/>
      <c r="X184" s="6"/>
    </row>
    <row r="185" spans="2:24" x14ac:dyDescent="0.25">
      <c r="B185" s="323"/>
      <c r="C185" s="431" t="s">
        <v>189</v>
      </c>
      <c r="D185" s="221"/>
      <c r="E185" s="221"/>
      <c r="F185" s="221"/>
      <c r="G185" s="221"/>
      <c r="H185" s="221"/>
      <c r="I185" s="221"/>
      <c r="J185" s="221"/>
      <c r="K185" s="221"/>
      <c r="L185" s="221"/>
      <c r="M185" s="221"/>
      <c r="N185" s="221"/>
      <c r="O185" s="221"/>
      <c r="P185" s="221"/>
      <c r="Q185" s="221"/>
      <c r="R185" s="221"/>
      <c r="S185" s="221"/>
      <c r="T185" s="221"/>
      <c r="U185" s="221"/>
      <c r="V185" s="221"/>
      <c r="W185" s="221"/>
      <c r="X185" s="223"/>
    </row>
    <row r="186" spans="2:24" x14ac:dyDescent="0.25">
      <c r="B186" s="11"/>
      <c r="C186" s="345"/>
      <c r="D186" s="345"/>
      <c r="E186" s="5"/>
      <c r="F186" s="5"/>
      <c r="G186" s="5"/>
      <c r="H186" s="5"/>
      <c r="I186" s="5"/>
      <c r="J186" s="5"/>
      <c r="K186" s="5"/>
      <c r="L186" s="5"/>
      <c r="M186" s="5"/>
      <c r="N186" s="5"/>
      <c r="O186" s="5"/>
      <c r="P186" s="5"/>
      <c r="Q186" s="5"/>
      <c r="R186" s="5"/>
      <c r="S186" s="5"/>
      <c r="T186" s="5"/>
      <c r="U186" s="5"/>
      <c r="V186" s="5"/>
      <c r="W186" s="5"/>
      <c r="X186" s="6"/>
    </row>
    <row r="187" spans="2:24" x14ac:dyDescent="0.25">
      <c r="B187" s="233" t="s">
        <v>276</v>
      </c>
      <c r="C187" s="421"/>
      <c r="D187" s="345"/>
      <c r="E187" s="5"/>
      <c r="F187" s="13" t="s">
        <v>335</v>
      </c>
      <c r="G187" s="13"/>
      <c r="H187" s="14"/>
      <c r="I187" s="14"/>
      <c r="J187" s="14"/>
      <c r="K187" s="14"/>
      <c r="L187" s="14"/>
      <c r="M187" s="14"/>
      <c r="N187" s="14"/>
      <c r="O187" s="14"/>
      <c r="P187" s="14"/>
      <c r="Q187" s="14"/>
      <c r="R187" s="14"/>
      <c r="S187" s="14"/>
      <c r="T187" s="14"/>
      <c r="U187" s="14"/>
      <c r="V187" s="14"/>
      <c r="W187" s="15"/>
      <c r="X187" s="6"/>
    </row>
    <row r="188" spans="2:24" x14ac:dyDescent="0.25">
      <c r="B188" s="7"/>
      <c r="C188" s="344"/>
      <c r="D188" s="344"/>
      <c r="E188" s="8"/>
      <c r="F188" s="8"/>
      <c r="G188" s="8"/>
      <c r="H188" s="8"/>
      <c r="I188" s="8"/>
      <c r="J188" s="8"/>
      <c r="K188" s="8"/>
      <c r="L188" s="8"/>
      <c r="M188" s="8"/>
      <c r="N188" s="8"/>
      <c r="O188" s="8"/>
      <c r="P188" s="8"/>
      <c r="Q188" s="8"/>
      <c r="R188" s="8"/>
      <c r="S188" s="8"/>
      <c r="T188" s="8"/>
      <c r="U188" s="8"/>
      <c r="V188" s="8"/>
      <c r="W188" s="8"/>
      <c r="X188" s="9"/>
    </row>
    <row r="189" spans="2:24" x14ac:dyDescent="0.25">
      <c r="B189" s="209"/>
      <c r="C189" s="429"/>
      <c r="D189" s="209"/>
      <c r="E189" s="209"/>
      <c r="F189" s="209"/>
      <c r="G189" s="209"/>
      <c r="H189" s="209"/>
      <c r="I189" s="209"/>
      <c r="J189" s="209"/>
      <c r="K189" s="209"/>
      <c r="L189" s="209"/>
      <c r="M189" s="209"/>
      <c r="N189" s="209"/>
      <c r="O189" s="209"/>
      <c r="P189" s="209"/>
      <c r="Q189" s="209"/>
      <c r="R189" s="209"/>
      <c r="S189" s="209"/>
      <c r="T189" s="209"/>
      <c r="U189" s="209"/>
      <c r="V189" s="209"/>
      <c r="W189" s="209"/>
      <c r="X189" s="209"/>
    </row>
    <row r="190" spans="2:24" x14ac:dyDescent="0.25">
      <c r="B190" s="215" t="s">
        <v>278</v>
      </c>
      <c r="C190" s="430"/>
      <c r="D190" s="217"/>
      <c r="E190" s="217"/>
      <c r="F190" s="217"/>
      <c r="G190" s="217"/>
      <c r="H190" s="217"/>
      <c r="I190" s="217"/>
      <c r="J190" s="217"/>
      <c r="K190" s="217"/>
      <c r="L190" s="217"/>
      <c r="M190" s="217"/>
      <c r="N190" s="217"/>
      <c r="O190" s="217"/>
      <c r="P190" s="217"/>
      <c r="Q190" s="217"/>
      <c r="R190" s="217"/>
      <c r="S190" s="217"/>
      <c r="T190" s="217"/>
      <c r="U190" s="217"/>
      <c r="V190" s="217"/>
      <c r="W190" s="217"/>
      <c r="X190" s="218"/>
    </row>
    <row r="191" spans="2:24" x14ac:dyDescent="0.25">
      <c r="B191" s="351"/>
      <c r="C191" s="345"/>
      <c r="D191" s="345"/>
      <c r="E191" s="5"/>
      <c r="F191" s="5"/>
      <c r="G191" s="5"/>
      <c r="H191" s="5"/>
      <c r="I191" s="5"/>
      <c r="J191" s="5"/>
      <c r="K191" s="5"/>
      <c r="L191" s="5"/>
      <c r="M191" s="5"/>
      <c r="N191" s="5"/>
      <c r="O191" s="5"/>
      <c r="P191" s="5"/>
      <c r="Q191" s="5"/>
      <c r="R191" s="5"/>
      <c r="S191" s="5"/>
      <c r="T191" s="5"/>
      <c r="U191" s="5"/>
      <c r="V191" s="5"/>
      <c r="W191" s="5"/>
      <c r="X191" s="6"/>
    </row>
    <row r="192" spans="2:24" x14ac:dyDescent="0.25">
      <c r="B192" s="323"/>
      <c r="C192" s="431" t="s">
        <v>189</v>
      </c>
      <c r="D192" s="221"/>
      <c r="E192" s="221"/>
      <c r="F192" s="221"/>
      <c r="G192" s="221"/>
      <c r="H192" s="221"/>
      <c r="I192" s="221"/>
      <c r="J192" s="221"/>
      <c r="K192" s="221"/>
      <c r="L192" s="221"/>
      <c r="M192" s="221"/>
      <c r="N192" s="221"/>
      <c r="O192" s="221"/>
      <c r="P192" s="221"/>
      <c r="Q192" s="221"/>
      <c r="R192" s="221"/>
      <c r="S192" s="221"/>
      <c r="T192" s="221"/>
      <c r="U192" s="221"/>
      <c r="V192" s="221"/>
      <c r="W192" s="221"/>
      <c r="X192" s="223"/>
    </row>
    <row r="193" spans="2:24" x14ac:dyDescent="0.25">
      <c r="B193" s="11"/>
      <c r="C193" s="345"/>
      <c r="D193" s="345"/>
      <c r="E193" s="5"/>
      <c r="F193" s="5"/>
      <c r="G193" s="5"/>
      <c r="H193" s="5"/>
      <c r="I193" s="5"/>
      <c r="J193" s="5"/>
      <c r="K193" s="5"/>
      <c r="L193" s="5"/>
      <c r="M193" s="5"/>
      <c r="N193" s="5"/>
      <c r="O193" s="5"/>
      <c r="P193" s="5"/>
      <c r="Q193" s="5"/>
      <c r="R193" s="5"/>
      <c r="S193" s="5"/>
      <c r="T193" s="5"/>
      <c r="U193" s="5"/>
      <c r="V193" s="5"/>
      <c r="W193" s="5"/>
      <c r="X193" s="6"/>
    </row>
    <row r="194" spans="2:24" x14ac:dyDescent="0.25">
      <c r="B194" s="233" t="s">
        <v>279</v>
      </c>
      <c r="C194" s="421"/>
      <c r="D194" s="345"/>
      <c r="E194" s="5"/>
      <c r="F194" s="13" t="s">
        <v>280</v>
      </c>
      <c r="G194" s="14"/>
      <c r="H194" s="14"/>
      <c r="I194" s="14"/>
      <c r="J194" s="14"/>
      <c r="K194" s="14"/>
      <c r="L194" s="14"/>
      <c r="M194" s="14"/>
      <c r="N194" s="14"/>
      <c r="O194" s="14"/>
      <c r="P194" s="14"/>
      <c r="Q194" s="14"/>
      <c r="R194" s="14"/>
      <c r="S194" s="14"/>
      <c r="T194" s="14"/>
      <c r="U194" s="14"/>
      <c r="V194" s="14"/>
      <c r="W194" s="15"/>
      <c r="X194" s="6"/>
    </row>
    <row r="195" spans="2:24" x14ac:dyDescent="0.25">
      <c r="B195" s="233" t="s">
        <v>281</v>
      </c>
      <c r="C195" s="421"/>
      <c r="D195" s="345"/>
      <c r="E195" s="5"/>
      <c r="F195" s="13"/>
      <c r="G195" s="14"/>
      <c r="H195" s="14"/>
      <c r="I195" s="14"/>
      <c r="J195" s="14"/>
      <c r="K195" s="14"/>
      <c r="L195" s="14"/>
      <c r="M195" s="14"/>
      <c r="N195" s="14"/>
      <c r="O195" s="14"/>
      <c r="P195" s="14"/>
      <c r="Q195" s="14"/>
      <c r="R195" s="14"/>
      <c r="S195" s="14"/>
      <c r="T195" s="14"/>
      <c r="U195" s="14"/>
      <c r="V195" s="14"/>
      <c r="W195" s="15"/>
      <c r="X195" s="6"/>
    </row>
    <row r="196" spans="2:24" ht="12" thickBot="1" x14ac:dyDescent="0.3">
      <c r="B196" s="233" t="s">
        <v>282</v>
      </c>
      <c r="C196" s="421"/>
      <c r="D196" s="345"/>
      <c r="E196" s="5"/>
      <c r="F196" s="13"/>
      <c r="G196" s="14"/>
      <c r="H196" s="14"/>
      <c r="I196" s="14"/>
      <c r="J196" s="14"/>
      <c r="K196" s="14"/>
      <c r="L196" s="14"/>
      <c r="M196" s="14"/>
      <c r="N196" s="14"/>
      <c r="O196" s="14"/>
      <c r="P196" s="14"/>
      <c r="Q196" s="14"/>
      <c r="R196" s="14"/>
      <c r="S196" s="14"/>
      <c r="T196" s="14"/>
      <c r="U196" s="14"/>
      <c r="V196" s="14"/>
      <c r="W196" s="15"/>
      <c r="X196" s="6"/>
    </row>
    <row r="197" spans="2:24" ht="12" thickTop="1" x14ac:dyDescent="0.25">
      <c r="B197" s="347" t="s">
        <v>283</v>
      </c>
      <c r="C197" s="422">
        <f>SUM(C194:C196)</f>
        <v>0</v>
      </c>
      <c r="D197" s="345"/>
      <c r="E197" s="5"/>
      <c r="F197" s="5"/>
      <c r="G197" s="5"/>
      <c r="H197" s="5"/>
      <c r="I197" s="5"/>
      <c r="J197" s="5"/>
      <c r="K197" s="5"/>
      <c r="L197" s="5"/>
      <c r="M197" s="5"/>
      <c r="N197" s="5"/>
      <c r="O197" s="5"/>
      <c r="P197" s="5"/>
      <c r="Q197" s="5"/>
      <c r="R197" s="5"/>
      <c r="S197" s="5"/>
      <c r="T197" s="5"/>
      <c r="U197" s="5"/>
      <c r="V197" s="5"/>
      <c r="W197" s="5"/>
      <c r="X197" s="6"/>
    </row>
    <row r="198" spans="2:24" x14ac:dyDescent="0.25">
      <c r="B198" s="349"/>
      <c r="C198" s="358"/>
      <c r="D198" s="344"/>
      <c r="E198" s="8"/>
      <c r="F198" s="8"/>
      <c r="G198" s="8"/>
      <c r="H198" s="8"/>
      <c r="I198" s="8"/>
      <c r="J198" s="8"/>
      <c r="K198" s="8"/>
      <c r="L198" s="8"/>
      <c r="M198" s="8"/>
      <c r="N198" s="8"/>
      <c r="O198" s="8"/>
      <c r="P198" s="8"/>
      <c r="Q198" s="8"/>
      <c r="R198" s="8"/>
      <c r="S198" s="8"/>
      <c r="T198" s="8"/>
      <c r="U198" s="8"/>
      <c r="V198" s="8"/>
      <c r="W198" s="8"/>
      <c r="X198" s="9"/>
    </row>
    <row r="199" spans="2:24" x14ac:dyDescent="0.25">
      <c r="B199" s="359"/>
      <c r="C199" s="319"/>
      <c r="D199" s="345"/>
      <c r="E199" s="5"/>
      <c r="F199" s="5"/>
      <c r="G199" s="5"/>
      <c r="H199" s="5"/>
      <c r="I199" s="5"/>
      <c r="J199" s="5"/>
      <c r="K199" s="5"/>
      <c r="L199" s="5"/>
      <c r="M199" s="5"/>
      <c r="N199" s="5"/>
      <c r="O199" s="5"/>
      <c r="P199" s="5"/>
      <c r="Q199" s="5"/>
      <c r="R199" s="5"/>
      <c r="S199" s="5"/>
      <c r="T199" s="5"/>
      <c r="U199" s="5"/>
      <c r="V199" s="5"/>
      <c r="W199" s="5"/>
      <c r="X199" s="5"/>
    </row>
    <row r="200" spans="2:24" x14ac:dyDescent="0.25">
      <c r="B200" s="360" t="s">
        <v>284</v>
      </c>
      <c r="C200" s="361"/>
      <c r="D200" s="361"/>
      <c r="E200" s="361"/>
      <c r="F200" s="361"/>
      <c r="G200" s="361"/>
      <c r="H200" s="361"/>
      <c r="I200" s="361"/>
      <c r="J200" s="361"/>
      <c r="K200" s="361"/>
      <c r="L200" s="361"/>
      <c r="M200" s="361"/>
      <c r="N200" s="361"/>
      <c r="O200" s="361"/>
      <c r="P200" s="361"/>
      <c r="Q200" s="361"/>
      <c r="R200" s="361"/>
      <c r="S200" s="361"/>
      <c r="T200" s="361"/>
      <c r="U200" s="361"/>
      <c r="V200" s="361"/>
      <c r="W200" s="361"/>
      <c r="X200" s="362"/>
    </row>
    <row r="201" spans="2:24" x14ac:dyDescent="0.25">
      <c r="B201" s="11"/>
      <c r="C201" s="5"/>
      <c r="D201" s="5"/>
      <c r="E201" s="5"/>
      <c r="F201" s="5"/>
      <c r="G201" s="5"/>
      <c r="H201" s="5"/>
      <c r="I201" s="5"/>
      <c r="J201" s="5"/>
      <c r="K201" s="5"/>
      <c r="L201" s="5"/>
      <c r="M201" s="5"/>
      <c r="N201" s="5"/>
      <c r="O201" s="5"/>
      <c r="P201" s="5"/>
      <c r="Q201" s="5"/>
      <c r="R201" s="5"/>
      <c r="S201" s="5"/>
      <c r="T201" s="5"/>
      <c r="U201" s="5"/>
      <c r="V201" s="5"/>
      <c r="W201" s="5"/>
      <c r="X201" s="6"/>
    </row>
    <row r="202" spans="2:24" ht="34.200000000000003" x14ac:dyDescent="0.25">
      <c r="B202" s="190" t="s">
        <v>285</v>
      </c>
      <c r="C202" s="19" t="s">
        <v>286</v>
      </c>
      <c r="D202" s="191"/>
      <c r="E202" s="19" t="s">
        <v>287</v>
      </c>
      <c r="F202" s="193"/>
      <c r="G202" s="629"/>
      <c r="H202" s="629"/>
      <c r="I202" s="629"/>
      <c r="J202" s="193"/>
      <c r="K202" s="363"/>
      <c r="L202" s="193"/>
      <c r="M202" s="19"/>
      <c r="N202" s="193"/>
      <c r="O202" s="193"/>
      <c r="P202" s="193"/>
      <c r="Q202" s="193"/>
      <c r="R202" s="193"/>
      <c r="S202" s="193"/>
      <c r="T202" s="193"/>
      <c r="U202" s="193"/>
      <c r="V202" s="193"/>
      <c r="W202" s="193"/>
      <c r="X202" s="364"/>
    </row>
    <row r="203" spans="2:24" x14ac:dyDescent="0.25">
      <c r="B203" s="61" t="s">
        <v>288</v>
      </c>
      <c r="C203" s="192">
        <f>100%-SUM(C168,C170,C172)</f>
        <v>1</v>
      </c>
      <c r="D203" s="193"/>
      <c r="E203" s="194"/>
      <c r="F203" s="5"/>
      <c r="G203" s="630"/>
      <c r="H203" s="630"/>
      <c r="I203" s="630"/>
      <c r="J203" s="5"/>
      <c r="K203" s="20"/>
      <c r="L203" s="5"/>
      <c r="M203" s="20"/>
      <c r="N203" s="343"/>
      <c r="O203" s="343"/>
      <c r="P203" s="343"/>
      <c r="Q203" s="343"/>
      <c r="R203" s="343"/>
      <c r="S203" s="343"/>
      <c r="T203" s="343"/>
      <c r="U203" s="343"/>
      <c r="V203" s="343"/>
      <c r="W203" s="343"/>
      <c r="X203" s="6"/>
    </row>
    <row r="204" spans="2:24" x14ac:dyDescent="0.25">
      <c r="B204" s="61" t="str">
        <f>B168</f>
        <v>Totale overheadkosten (% van totale kosten)</v>
      </c>
      <c r="C204" s="192">
        <f>C168</f>
        <v>0</v>
      </c>
      <c r="D204" s="193"/>
      <c r="E204" s="192">
        <f>C204/$C$203</f>
        <v>0</v>
      </c>
      <c r="F204" s="5"/>
      <c r="G204" s="289"/>
      <c r="H204" s="4"/>
      <c r="I204" s="4"/>
      <c r="J204" s="5"/>
      <c r="K204" s="20"/>
      <c r="L204" s="5"/>
      <c r="M204" s="20"/>
      <c r="N204" s="343"/>
      <c r="O204" s="343"/>
      <c r="P204" s="343"/>
      <c r="Q204" s="343"/>
      <c r="R204" s="343"/>
      <c r="S204" s="343"/>
      <c r="T204" s="343"/>
      <c r="U204" s="343"/>
      <c r="V204" s="343"/>
      <c r="W204" s="343"/>
      <c r="X204" s="6"/>
    </row>
    <row r="205" spans="2:24" x14ac:dyDescent="0.25">
      <c r="B205" s="61" t="str">
        <f>B170</f>
        <v>Kosten voor vastgoed gerelateerd aan dit product (% van totale kosten)</v>
      </c>
      <c r="C205" s="192">
        <f>C170</f>
        <v>0</v>
      </c>
      <c r="D205" s="193"/>
      <c r="E205" s="192">
        <f>C205/$C$203</f>
        <v>0</v>
      </c>
      <c r="F205" s="5"/>
      <c r="G205" s="4"/>
      <c r="H205" s="4"/>
      <c r="I205" s="4"/>
      <c r="J205" s="5"/>
      <c r="K205" s="20"/>
      <c r="L205" s="5"/>
      <c r="M205" s="20"/>
      <c r="N205" s="343"/>
      <c r="O205" s="343"/>
      <c r="P205" s="343"/>
      <c r="Q205" s="343"/>
      <c r="R205" s="343"/>
      <c r="S205" s="343"/>
      <c r="T205" s="343"/>
      <c r="U205" s="343"/>
      <c r="V205" s="343"/>
      <c r="W205" s="343"/>
      <c r="X205" s="6"/>
    </row>
    <row r="206" spans="2:24" x14ac:dyDescent="0.25">
      <c r="B206" s="61" t="str">
        <f>B172</f>
        <v>Overige personele kosten (% van totale kosten)</v>
      </c>
      <c r="C206" s="192">
        <f>C172</f>
        <v>0</v>
      </c>
      <c r="D206" s="193"/>
      <c r="E206" s="192">
        <f>C206/$C$203</f>
        <v>0</v>
      </c>
      <c r="F206" s="5"/>
      <c r="G206" s="4"/>
      <c r="H206" s="4"/>
      <c r="I206" s="4"/>
      <c r="J206" s="5"/>
      <c r="K206" s="20"/>
      <c r="L206" s="5"/>
      <c r="M206" s="20"/>
      <c r="N206" s="343"/>
      <c r="O206" s="343"/>
      <c r="P206" s="343"/>
      <c r="Q206" s="343"/>
      <c r="R206" s="343"/>
      <c r="S206" s="343"/>
      <c r="T206" s="343"/>
      <c r="U206" s="343"/>
      <c r="V206" s="343"/>
      <c r="W206" s="343"/>
      <c r="X206" s="6"/>
    </row>
    <row r="207" spans="2:24" x14ac:dyDescent="0.25">
      <c r="B207" s="7"/>
      <c r="C207" s="8"/>
      <c r="D207" s="8"/>
      <c r="E207" s="8"/>
      <c r="F207" s="8"/>
      <c r="G207" s="8"/>
      <c r="H207" s="8"/>
      <c r="I207" s="8"/>
      <c r="J207" s="8"/>
      <c r="K207" s="8"/>
      <c r="L207" s="8"/>
      <c r="M207" s="8"/>
      <c r="N207" s="8"/>
      <c r="O207" s="8"/>
      <c r="P207" s="8"/>
      <c r="Q207" s="8"/>
      <c r="R207" s="8"/>
      <c r="S207" s="8"/>
      <c r="T207" s="8"/>
      <c r="U207" s="8"/>
      <c r="V207" s="8"/>
      <c r="W207" s="8"/>
      <c r="X207" s="9"/>
    </row>
    <row r="208" spans="2:24"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spans="2:22" x14ac:dyDescent="0.25"/>
    <row r="242" spans="2:22" x14ac:dyDescent="0.25"/>
    <row r="243" spans="2:22" x14ac:dyDescent="0.25">
      <c r="B243" s="360" t="s">
        <v>289</v>
      </c>
      <c r="C243" s="365"/>
      <c r="D243" s="365"/>
      <c r="E243" s="365"/>
      <c r="F243" s="365"/>
      <c r="G243" s="365"/>
      <c r="H243" s="365"/>
      <c r="I243" s="365"/>
      <c r="J243" s="365"/>
      <c r="K243" s="365"/>
      <c r="L243" s="365"/>
      <c r="M243" s="365"/>
      <c r="N243" s="365"/>
      <c r="O243" s="365"/>
      <c r="P243" s="365"/>
      <c r="Q243" s="365"/>
      <c r="R243" s="365"/>
      <c r="S243" s="365"/>
      <c r="T243" s="366"/>
    </row>
    <row r="244" spans="2:22" x14ac:dyDescent="0.25">
      <c r="B244" s="367"/>
      <c r="C244" s="368"/>
      <c r="D244" s="368"/>
      <c r="E244" s="368"/>
      <c r="F244" s="368"/>
      <c r="G244" s="368"/>
      <c r="H244" s="368"/>
      <c r="I244" s="368"/>
      <c r="J244" s="368"/>
      <c r="K244" s="368"/>
      <c r="L244" s="368"/>
      <c r="M244" s="368"/>
      <c r="N244" s="368"/>
      <c r="O244" s="368"/>
      <c r="P244" s="368"/>
      <c r="Q244" s="368"/>
      <c r="R244" s="368"/>
      <c r="S244" s="368"/>
      <c r="T244" s="369"/>
      <c r="U244" s="5"/>
      <c r="V244" s="5"/>
    </row>
    <row r="245" spans="2:22" x14ac:dyDescent="0.25">
      <c r="B245" s="370"/>
      <c r="C245" s="279">
        <f t="shared" ref="C245:P245" si="46">D18</f>
        <v>15</v>
      </c>
      <c r="D245" s="279">
        <f t="shared" si="46"/>
        <v>15</v>
      </c>
      <c r="E245" s="279">
        <f t="shared" si="46"/>
        <v>20</v>
      </c>
      <c r="F245" s="279">
        <f t="shared" si="46"/>
        <v>25</v>
      </c>
      <c r="G245" s="279">
        <f t="shared" si="46"/>
        <v>30</v>
      </c>
      <c r="H245" s="279">
        <f t="shared" si="46"/>
        <v>35</v>
      </c>
      <c r="I245" s="279">
        <f t="shared" si="46"/>
        <v>40</v>
      </c>
      <c r="J245" s="279">
        <f t="shared" si="46"/>
        <v>45</v>
      </c>
      <c r="K245" s="279">
        <f t="shared" si="46"/>
        <v>50</v>
      </c>
      <c r="L245" s="279">
        <f t="shared" si="46"/>
        <v>55</v>
      </c>
      <c r="M245" s="279">
        <f t="shared" si="46"/>
        <v>60</v>
      </c>
      <c r="N245" s="279">
        <f t="shared" si="46"/>
        <v>65</v>
      </c>
      <c r="O245" s="279">
        <f t="shared" si="46"/>
        <v>70</v>
      </c>
      <c r="P245" s="279">
        <f t="shared" si="46"/>
        <v>75</v>
      </c>
      <c r="Q245" s="279" t="str">
        <f>S18</f>
        <v>Inhuurkosten</v>
      </c>
      <c r="R245" s="279"/>
      <c r="S245" s="279"/>
      <c r="T245" s="281"/>
    </row>
    <row r="246" spans="2:22" x14ac:dyDescent="0.25">
      <c r="B246" s="371"/>
      <c r="C246" s="279">
        <f t="shared" ref="C246:P246" si="47">D19</f>
        <v>0</v>
      </c>
      <c r="D246" s="279">
        <f t="shared" si="47"/>
        <v>5</v>
      </c>
      <c r="E246" s="279">
        <f t="shared" si="47"/>
        <v>5</v>
      </c>
      <c r="F246" s="279">
        <f t="shared" si="47"/>
        <v>5</v>
      </c>
      <c r="G246" s="279">
        <f t="shared" si="47"/>
        <v>6</v>
      </c>
      <c r="H246" s="279">
        <f t="shared" si="47"/>
        <v>6</v>
      </c>
      <c r="I246" s="279">
        <f t="shared" si="47"/>
        <v>8</v>
      </c>
      <c r="J246" s="279">
        <f t="shared" si="47"/>
        <v>6</v>
      </c>
      <c r="K246" s="279">
        <f t="shared" si="47"/>
        <v>6</v>
      </c>
      <c r="L246" s="279">
        <f t="shared" si="47"/>
        <v>6</v>
      </c>
      <c r="M246" s="279">
        <f t="shared" si="47"/>
        <v>8</v>
      </c>
      <c r="N246" s="279">
        <f t="shared" si="47"/>
        <v>8</v>
      </c>
      <c r="O246" s="279">
        <f t="shared" si="47"/>
        <v>5</v>
      </c>
      <c r="P246" s="279">
        <f t="shared" si="47"/>
        <v>5</v>
      </c>
      <c r="Q246" s="279" t="str">
        <f>S19</f>
        <v>n.v.t.</v>
      </c>
      <c r="R246" s="279"/>
      <c r="S246" s="279"/>
      <c r="T246" s="281"/>
    </row>
    <row r="247" spans="2:22" x14ac:dyDescent="0.25">
      <c r="B247" s="372" t="s">
        <v>125</v>
      </c>
      <c r="C247" s="373">
        <f t="shared" ref="C247:P247" si="48">D20</f>
        <v>14.545</v>
      </c>
      <c r="D247" s="373">
        <f t="shared" si="48"/>
        <v>16.125</v>
      </c>
      <c r="E247" s="373">
        <f t="shared" si="48"/>
        <v>17.024999999999999</v>
      </c>
      <c r="F247" s="373">
        <f t="shared" si="48"/>
        <v>17.54</v>
      </c>
      <c r="G247" s="373">
        <f t="shared" si="48"/>
        <v>18.310000000000002</v>
      </c>
      <c r="H247" s="373">
        <f t="shared" si="48"/>
        <v>19.114999999999998</v>
      </c>
      <c r="I247" s="373">
        <f t="shared" si="48"/>
        <v>22.295000000000002</v>
      </c>
      <c r="J247" s="373">
        <f t="shared" si="48"/>
        <v>24.56</v>
      </c>
      <c r="K247" s="373">
        <f t="shared" si="48"/>
        <v>26.9</v>
      </c>
      <c r="L247" s="373">
        <f t="shared" si="48"/>
        <v>29.75</v>
      </c>
      <c r="M247" s="373">
        <f t="shared" si="48"/>
        <v>36.269999999999996</v>
      </c>
      <c r="N247" s="373">
        <f t="shared" si="48"/>
        <v>38.474999999999994</v>
      </c>
      <c r="O247" s="373">
        <f t="shared" si="48"/>
        <v>41.78</v>
      </c>
      <c r="P247" s="373">
        <f t="shared" si="48"/>
        <v>46.305</v>
      </c>
      <c r="Q247" s="373">
        <f>S20</f>
        <v>0</v>
      </c>
      <c r="R247" s="373"/>
      <c r="S247" s="27"/>
      <c r="T247" s="281"/>
    </row>
    <row r="248" spans="2:22" x14ac:dyDescent="0.25">
      <c r="B248" s="372" t="s">
        <v>290</v>
      </c>
      <c r="C248" s="374">
        <f t="shared" ref="C248:P248" si="49">SUM(D21:D24)</f>
        <v>2.7541320553780615</v>
      </c>
      <c r="D248" s="374">
        <f t="shared" si="49"/>
        <v>2.7541320553780615</v>
      </c>
      <c r="E248" s="374">
        <f t="shared" si="49"/>
        <v>2.7801824999999996</v>
      </c>
      <c r="F248" s="374">
        <f t="shared" si="49"/>
        <v>2.8642820000000002</v>
      </c>
      <c r="G248" s="374">
        <f t="shared" si="49"/>
        <v>2.9900230000000003</v>
      </c>
      <c r="H248" s="374">
        <f t="shared" si="49"/>
        <v>3.1214794999999995</v>
      </c>
      <c r="I248" s="374">
        <f t="shared" si="49"/>
        <v>3.6407734999999999</v>
      </c>
      <c r="J248" s="374">
        <f t="shared" si="49"/>
        <v>4.0106479999999998</v>
      </c>
      <c r="K248" s="374">
        <f t="shared" si="49"/>
        <v>4.3927700000000005</v>
      </c>
      <c r="L248" s="374">
        <f t="shared" si="49"/>
        <v>4.8581749999999992</v>
      </c>
      <c r="M248" s="374">
        <f t="shared" si="49"/>
        <v>5.9228909999999999</v>
      </c>
      <c r="N248" s="374">
        <f t="shared" si="49"/>
        <v>6.2829674999999989</v>
      </c>
      <c r="O248" s="374">
        <f t="shared" si="49"/>
        <v>6.8226740000000001</v>
      </c>
      <c r="P248" s="374">
        <f t="shared" si="49"/>
        <v>7.5616064999999999</v>
      </c>
      <c r="Q248" s="374">
        <f>SUM(S21:S24)</f>
        <v>0</v>
      </c>
      <c r="R248" s="374"/>
      <c r="S248" s="27"/>
      <c r="T248" s="281"/>
    </row>
    <row r="249" spans="2:22" x14ac:dyDescent="0.25">
      <c r="B249" s="372" t="s">
        <v>36</v>
      </c>
      <c r="C249" s="374">
        <f t="shared" ref="C249:P249" si="50">D28</f>
        <v>0</v>
      </c>
      <c r="D249" s="374">
        <f t="shared" si="50"/>
        <v>0</v>
      </c>
      <c r="E249" s="374">
        <f t="shared" si="50"/>
        <v>0</v>
      </c>
      <c r="F249" s="374">
        <f t="shared" si="50"/>
        <v>0</v>
      </c>
      <c r="G249" s="374">
        <f t="shared" si="50"/>
        <v>0</v>
      </c>
      <c r="H249" s="374">
        <f t="shared" si="50"/>
        <v>0</v>
      </c>
      <c r="I249" s="374">
        <f t="shared" si="50"/>
        <v>0</v>
      </c>
      <c r="J249" s="374">
        <f t="shared" si="50"/>
        <v>0</v>
      </c>
      <c r="K249" s="374">
        <f t="shared" si="50"/>
        <v>0</v>
      </c>
      <c r="L249" s="374">
        <f t="shared" si="50"/>
        <v>0</v>
      </c>
      <c r="M249" s="374">
        <f t="shared" si="50"/>
        <v>0</v>
      </c>
      <c r="N249" s="374">
        <f t="shared" si="50"/>
        <v>0</v>
      </c>
      <c r="O249" s="374">
        <f t="shared" si="50"/>
        <v>0</v>
      </c>
      <c r="P249" s="374">
        <f t="shared" si="50"/>
        <v>0</v>
      </c>
      <c r="Q249" s="374">
        <f>S28</f>
        <v>0</v>
      </c>
      <c r="R249" s="374"/>
      <c r="S249" s="27"/>
      <c r="T249" s="281"/>
    </row>
    <row r="250" spans="2:22" x14ac:dyDescent="0.25">
      <c r="B250" s="375" t="s">
        <v>291</v>
      </c>
      <c r="C250" s="374">
        <f t="shared" ref="C250:P250" si="51">D30-D29</f>
        <v>2.5032390283717874</v>
      </c>
      <c r="D250" s="374">
        <f t="shared" si="51"/>
        <v>2.7318700170344705</v>
      </c>
      <c r="E250" s="374">
        <f t="shared" si="51"/>
        <v>2.8658724402657576</v>
      </c>
      <c r="F250" s="374">
        <f t="shared" si="51"/>
        <v>2.9525640295014028</v>
      </c>
      <c r="G250" s="374">
        <f t="shared" si="51"/>
        <v>3.08218058039742</v>
      </c>
      <c r="H250" s="374">
        <f t="shared" si="51"/>
        <v>3.2176887926977962</v>
      </c>
      <c r="I250" s="374">
        <f t="shared" si="51"/>
        <v>3.7529883145800333</v>
      </c>
      <c r="J250" s="374">
        <f t="shared" si="51"/>
        <v>4.134262974033895</v>
      </c>
      <c r="K250" s="374">
        <f t="shared" si="51"/>
        <v>4.5281626222113864</v>
      </c>
      <c r="L250" s="374">
        <f t="shared" si="51"/>
        <v>5.0079121937096218</v>
      </c>
      <c r="M250" s="374">
        <f t="shared" si="51"/>
        <v>6.105444546751194</v>
      </c>
      <c r="N250" s="374">
        <f t="shared" si="51"/>
        <v>6.4766192152261439</v>
      </c>
      <c r="O250" s="374">
        <f t="shared" si="51"/>
        <v>7.0329603849811093</v>
      </c>
      <c r="P250" s="374">
        <f t="shared" si="51"/>
        <v>7.7946680379739206</v>
      </c>
      <c r="Q250" s="374">
        <f>S30-S29</f>
        <v>0</v>
      </c>
      <c r="R250" s="374"/>
      <c r="S250" s="27"/>
      <c r="T250" s="281"/>
    </row>
    <row r="251" spans="2:22" x14ac:dyDescent="0.25">
      <c r="B251" s="375" t="s">
        <v>20</v>
      </c>
      <c r="C251" s="374">
        <f t="shared" ref="C251:P251" si="52">D31</f>
        <v>0</v>
      </c>
      <c r="D251" s="374">
        <f t="shared" si="52"/>
        <v>0</v>
      </c>
      <c r="E251" s="374">
        <f t="shared" si="52"/>
        <v>0</v>
      </c>
      <c r="F251" s="374">
        <f t="shared" si="52"/>
        <v>0</v>
      </c>
      <c r="G251" s="374">
        <f t="shared" si="52"/>
        <v>0</v>
      </c>
      <c r="H251" s="374">
        <f t="shared" si="52"/>
        <v>0</v>
      </c>
      <c r="I251" s="374">
        <f t="shared" si="52"/>
        <v>0</v>
      </c>
      <c r="J251" s="374">
        <f t="shared" si="52"/>
        <v>0</v>
      </c>
      <c r="K251" s="374">
        <f t="shared" si="52"/>
        <v>0</v>
      </c>
      <c r="L251" s="374">
        <f t="shared" si="52"/>
        <v>0</v>
      </c>
      <c r="M251" s="374">
        <f t="shared" si="52"/>
        <v>0</v>
      </c>
      <c r="N251" s="374">
        <f t="shared" si="52"/>
        <v>0</v>
      </c>
      <c r="O251" s="374">
        <f t="shared" si="52"/>
        <v>0</v>
      </c>
      <c r="P251" s="374">
        <f t="shared" si="52"/>
        <v>0</v>
      </c>
      <c r="Q251" s="374">
        <f>S31</f>
        <v>0</v>
      </c>
      <c r="R251" s="374"/>
      <c r="S251" s="27"/>
      <c r="T251" s="281"/>
    </row>
    <row r="252" spans="2:22" x14ac:dyDescent="0.25">
      <c r="B252" s="372" t="s">
        <v>292</v>
      </c>
      <c r="C252" s="374">
        <f t="shared" ref="C252:P252" si="53">SUM(D34:D36)</f>
        <v>0</v>
      </c>
      <c r="D252" s="374">
        <f t="shared" si="53"/>
        <v>0</v>
      </c>
      <c r="E252" s="374">
        <f t="shared" si="53"/>
        <v>0</v>
      </c>
      <c r="F252" s="374">
        <f t="shared" si="53"/>
        <v>0</v>
      </c>
      <c r="G252" s="374">
        <f t="shared" si="53"/>
        <v>0</v>
      </c>
      <c r="H252" s="374">
        <f t="shared" si="53"/>
        <v>0</v>
      </c>
      <c r="I252" s="374">
        <f t="shared" si="53"/>
        <v>0</v>
      </c>
      <c r="J252" s="374">
        <f t="shared" si="53"/>
        <v>0</v>
      </c>
      <c r="K252" s="374">
        <f t="shared" si="53"/>
        <v>0</v>
      </c>
      <c r="L252" s="374">
        <f t="shared" si="53"/>
        <v>0</v>
      </c>
      <c r="M252" s="374">
        <f t="shared" si="53"/>
        <v>0</v>
      </c>
      <c r="N252" s="374">
        <f t="shared" si="53"/>
        <v>0</v>
      </c>
      <c r="O252" s="374">
        <f t="shared" si="53"/>
        <v>0</v>
      </c>
      <c r="P252" s="374">
        <f t="shared" si="53"/>
        <v>0</v>
      </c>
      <c r="Q252" s="374">
        <f>SUM(S34:S36)</f>
        <v>0</v>
      </c>
      <c r="R252" s="374"/>
      <c r="S252" s="27"/>
      <c r="T252" s="281"/>
    </row>
    <row r="253" spans="2:22" x14ac:dyDescent="0.25">
      <c r="B253" s="375" t="s">
        <v>293</v>
      </c>
      <c r="C253" s="373">
        <f t="shared" ref="C253:P253" si="54">D38</f>
        <v>0</v>
      </c>
      <c r="D253" s="373">
        <f t="shared" si="54"/>
        <v>0</v>
      </c>
      <c r="E253" s="373">
        <f t="shared" si="54"/>
        <v>0</v>
      </c>
      <c r="F253" s="373">
        <f t="shared" si="54"/>
        <v>0</v>
      </c>
      <c r="G253" s="373">
        <f t="shared" si="54"/>
        <v>0</v>
      </c>
      <c r="H253" s="373">
        <f t="shared" si="54"/>
        <v>0</v>
      </c>
      <c r="I253" s="373">
        <f t="shared" si="54"/>
        <v>0</v>
      </c>
      <c r="J253" s="373">
        <f t="shared" si="54"/>
        <v>0</v>
      </c>
      <c r="K253" s="373">
        <f t="shared" si="54"/>
        <v>0</v>
      </c>
      <c r="L253" s="373">
        <f t="shared" si="54"/>
        <v>0</v>
      </c>
      <c r="M253" s="373">
        <f t="shared" si="54"/>
        <v>0</v>
      </c>
      <c r="N253" s="373">
        <f t="shared" si="54"/>
        <v>0</v>
      </c>
      <c r="O253" s="373">
        <f t="shared" si="54"/>
        <v>0</v>
      </c>
      <c r="P253" s="373">
        <f t="shared" si="54"/>
        <v>0</v>
      </c>
      <c r="Q253" s="373">
        <f>S38</f>
        <v>0</v>
      </c>
      <c r="R253" s="373"/>
      <c r="S253" s="27"/>
      <c r="T253" s="281"/>
    </row>
    <row r="254" spans="2:22" x14ac:dyDescent="0.25">
      <c r="B254" s="372" t="s">
        <v>294</v>
      </c>
      <c r="C254" s="374">
        <f t="shared" ref="C254:P254" si="55">D39</f>
        <v>0</v>
      </c>
      <c r="D254" s="374">
        <f t="shared" si="55"/>
        <v>0</v>
      </c>
      <c r="E254" s="374">
        <f t="shared" si="55"/>
        <v>0</v>
      </c>
      <c r="F254" s="374">
        <f t="shared" si="55"/>
        <v>0</v>
      </c>
      <c r="G254" s="374">
        <f t="shared" si="55"/>
        <v>0</v>
      </c>
      <c r="H254" s="374">
        <f t="shared" si="55"/>
        <v>0</v>
      </c>
      <c r="I254" s="374">
        <f t="shared" si="55"/>
        <v>0</v>
      </c>
      <c r="J254" s="374">
        <f t="shared" si="55"/>
        <v>0</v>
      </c>
      <c r="K254" s="374">
        <f t="shared" si="55"/>
        <v>0</v>
      </c>
      <c r="L254" s="374">
        <f t="shared" si="55"/>
        <v>0</v>
      </c>
      <c r="M254" s="374">
        <f t="shared" si="55"/>
        <v>0</v>
      </c>
      <c r="N254" s="374">
        <f t="shared" si="55"/>
        <v>0</v>
      </c>
      <c r="O254" s="374">
        <f t="shared" si="55"/>
        <v>0</v>
      </c>
      <c r="P254" s="374">
        <f t="shared" si="55"/>
        <v>0</v>
      </c>
      <c r="Q254" s="374">
        <f>S39</f>
        <v>0</v>
      </c>
      <c r="R254" s="374"/>
      <c r="S254" s="27"/>
      <c r="T254" s="281"/>
    </row>
    <row r="255" spans="2:22" x14ac:dyDescent="0.25">
      <c r="B255" s="372" t="s">
        <v>144</v>
      </c>
      <c r="C255" s="376">
        <f t="shared" ref="C255:P255" si="56">D42</f>
        <v>0</v>
      </c>
      <c r="D255" s="376">
        <f t="shared" si="56"/>
        <v>0</v>
      </c>
      <c r="E255" s="376">
        <f t="shared" si="56"/>
        <v>0</v>
      </c>
      <c r="F255" s="376">
        <f t="shared" si="56"/>
        <v>0</v>
      </c>
      <c r="G255" s="376">
        <f t="shared" si="56"/>
        <v>0</v>
      </c>
      <c r="H255" s="376">
        <f t="shared" si="56"/>
        <v>0</v>
      </c>
      <c r="I255" s="376">
        <f t="shared" si="56"/>
        <v>0</v>
      </c>
      <c r="J255" s="376">
        <f t="shared" si="56"/>
        <v>0</v>
      </c>
      <c r="K255" s="376">
        <f t="shared" si="56"/>
        <v>0</v>
      </c>
      <c r="L255" s="376">
        <f t="shared" si="56"/>
        <v>0</v>
      </c>
      <c r="M255" s="376">
        <f t="shared" si="56"/>
        <v>0</v>
      </c>
      <c r="N255" s="376">
        <f t="shared" si="56"/>
        <v>0</v>
      </c>
      <c r="O255" s="376">
        <f t="shared" si="56"/>
        <v>0</v>
      </c>
      <c r="P255" s="376">
        <f t="shared" si="56"/>
        <v>0</v>
      </c>
      <c r="Q255" s="376">
        <f>S42</f>
        <v>0</v>
      </c>
      <c r="R255" s="376"/>
      <c r="S255" s="27"/>
      <c r="T255" s="27"/>
    </row>
    <row r="256" spans="2:22" x14ac:dyDescent="0.25">
      <c r="B256" s="370"/>
      <c r="C256" s="27"/>
      <c r="D256" s="27"/>
      <c r="E256" s="27"/>
      <c r="F256" s="27"/>
      <c r="G256" s="27"/>
      <c r="H256" s="27"/>
      <c r="I256" s="27"/>
      <c r="J256" s="27"/>
      <c r="K256" s="27"/>
      <c r="L256" s="27"/>
      <c r="M256" s="27"/>
      <c r="N256" s="27"/>
      <c r="O256" s="27"/>
      <c r="P256" s="27"/>
      <c r="Q256" s="27"/>
      <c r="R256" s="27"/>
      <c r="S256" s="27"/>
      <c r="T256" s="281"/>
    </row>
    <row r="257" spans="2:20" x14ac:dyDescent="0.25">
      <c r="B257" s="370"/>
      <c r="C257" s="279" t="s">
        <v>123</v>
      </c>
      <c r="D257" s="27"/>
      <c r="E257" s="27"/>
      <c r="F257" s="27"/>
      <c r="G257" s="27"/>
      <c r="H257" s="27"/>
      <c r="I257" s="27"/>
      <c r="J257" s="27"/>
      <c r="K257" s="27"/>
      <c r="L257" s="27"/>
      <c r="M257" s="27"/>
      <c r="N257" s="27"/>
      <c r="O257" s="27"/>
      <c r="P257" s="27"/>
      <c r="Q257" s="27"/>
      <c r="R257" s="27"/>
      <c r="S257" s="27"/>
      <c r="T257" s="281"/>
    </row>
    <row r="258" spans="2:20" x14ac:dyDescent="0.25">
      <c r="B258" s="370"/>
      <c r="C258" s="27"/>
      <c r="D258" s="27"/>
      <c r="E258" s="27"/>
      <c r="F258" s="27"/>
      <c r="G258" s="27"/>
      <c r="H258" s="27"/>
      <c r="I258" s="27"/>
      <c r="J258" s="27"/>
      <c r="K258" s="27"/>
      <c r="L258" s="27"/>
      <c r="M258" s="27"/>
      <c r="N258" s="27"/>
      <c r="O258" s="27"/>
      <c r="P258" s="27"/>
      <c r="Q258" s="27"/>
      <c r="R258" s="27"/>
      <c r="S258" s="27"/>
      <c r="T258" s="281"/>
    </row>
    <row r="259" spans="2:20" ht="22.8" x14ac:dyDescent="0.25">
      <c r="B259" s="377" t="s">
        <v>295</v>
      </c>
      <c r="C259" s="373">
        <f>SUMPRODUCT(C247:Q247,$C$255:$Q$255)</f>
        <v>0</v>
      </c>
      <c r="D259" s="27"/>
      <c r="E259" s="27"/>
      <c r="F259" s="373"/>
      <c r="G259" s="27"/>
      <c r="H259" s="27"/>
      <c r="I259" s="27"/>
      <c r="J259" s="27"/>
      <c r="K259" s="27"/>
      <c r="L259" s="27"/>
      <c r="M259" s="27"/>
      <c r="N259" s="27"/>
      <c r="O259" s="27"/>
      <c r="P259" s="27"/>
      <c r="Q259" s="27"/>
      <c r="R259" s="27"/>
      <c r="S259" s="27"/>
      <c r="T259" s="281"/>
    </row>
    <row r="260" spans="2:20" ht="34.200000000000003" x14ac:dyDescent="0.25">
      <c r="B260" s="377" t="s">
        <v>296</v>
      </c>
      <c r="C260" s="373">
        <f t="shared" ref="C260:C262" si="57">SUMPRODUCT(C248:Q248,$C$255:$Q$255)</f>
        <v>0</v>
      </c>
      <c r="D260" s="27"/>
      <c r="E260" s="373"/>
      <c r="F260" s="27"/>
      <c r="G260" s="27"/>
      <c r="H260" s="27"/>
      <c r="I260" s="27"/>
      <c r="J260" s="27"/>
      <c r="K260" s="27"/>
      <c r="L260" s="27"/>
      <c r="M260" s="27"/>
      <c r="N260" s="27"/>
      <c r="O260" s="27"/>
      <c r="P260" s="27"/>
      <c r="Q260" s="27"/>
      <c r="R260" s="27"/>
      <c r="S260" s="27"/>
      <c r="T260" s="281"/>
    </row>
    <row r="261" spans="2:20" ht="22.8" x14ac:dyDescent="0.25">
      <c r="B261" s="377" t="s">
        <v>297</v>
      </c>
      <c r="C261" s="373">
        <f t="shared" si="57"/>
        <v>0</v>
      </c>
      <c r="D261" s="27"/>
      <c r="E261" s="374"/>
      <c r="F261" s="27"/>
      <c r="G261" s="27"/>
      <c r="H261" s="27"/>
      <c r="I261" s="27"/>
      <c r="J261" s="27"/>
      <c r="K261" s="27"/>
      <c r="L261" s="27"/>
      <c r="M261" s="27"/>
      <c r="N261" s="27"/>
      <c r="O261" s="27"/>
      <c r="P261" s="27"/>
      <c r="Q261" s="27"/>
      <c r="R261" s="27"/>
      <c r="S261" s="27"/>
      <c r="T261" s="281"/>
    </row>
    <row r="262" spans="2:20" ht="22.8" x14ac:dyDescent="0.25">
      <c r="B262" s="378" t="s">
        <v>298</v>
      </c>
      <c r="C262" s="373">
        <f t="shared" si="57"/>
        <v>0</v>
      </c>
      <c r="D262" s="373"/>
      <c r="E262" s="27"/>
      <c r="F262" s="27"/>
      <c r="G262" s="27"/>
      <c r="H262" s="27"/>
      <c r="I262" s="27"/>
      <c r="J262" s="27"/>
      <c r="K262" s="27"/>
      <c r="L262" s="27"/>
      <c r="M262" s="27"/>
      <c r="N262" s="27"/>
      <c r="O262" s="27"/>
      <c r="P262" s="27"/>
      <c r="Q262" s="27"/>
      <c r="R262" s="27"/>
      <c r="S262" s="27"/>
      <c r="T262" s="281"/>
    </row>
    <row r="263" spans="2:20" ht="22.8" x14ac:dyDescent="0.25">
      <c r="B263" s="379" t="s">
        <v>299</v>
      </c>
      <c r="C263" s="373">
        <f>SUM(C259:C262)</f>
        <v>0</v>
      </c>
      <c r="D263" s="373"/>
      <c r="E263" s="27"/>
      <c r="F263" s="27"/>
      <c r="G263" s="27"/>
      <c r="H263" s="27"/>
      <c r="I263" s="27"/>
      <c r="J263" s="27"/>
      <c r="K263" s="27"/>
      <c r="L263" s="27"/>
      <c r="M263" s="27"/>
      <c r="N263" s="27"/>
      <c r="O263" s="27"/>
      <c r="P263" s="27"/>
      <c r="Q263" s="27"/>
      <c r="R263" s="27"/>
      <c r="S263" s="27"/>
      <c r="T263" s="281"/>
    </row>
    <row r="264" spans="2:20" x14ac:dyDescent="0.25">
      <c r="B264" s="375" t="s">
        <v>20</v>
      </c>
      <c r="C264" s="373">
        <f>SUMPRODUCT(C251:Q251,$C$255:$Q$255)</f>
        <v>0</v>
      </c>
      <c r="D264" s="27"/>
      <c r="E264" s="27"/>
      <c r="F264" s="27"/>
      <c r="G264" s="27"/>
      <c r="H264" s="27"/>
      <c r="I264" s="27"/>
      <c r="J264" s="27"/>
      <c r="K264" s="27"/>
      <c r="L264" s="27"/>
      <c r="M264" s="27"/>
      <c r="N264" s="27"/>
      <c r="O264" s="27"/>
      <c r="P264" s="27"/>
      <c r="Q264" s="27"/>
      <c r="R264" s="27"/>
      <c r="S264" s="27"/>
      <c r="T264" s="281"/>
    </row>
    <row r="265" spans="2:20" ht="34.200000000000003" x14ac:dyDescent="0.25">
      <c r="B265" s="379" t="s">
        <v>300</v>
      </c>
      <c r="C265" s="373">
        <f>SUM(C263:C264)</f>
        <v>0</v>
      </c>
      <c r="D265" s="27"/>
      <c r="E265" s="27"/>
      <c r="F265" s="27"/>
      <c r="G265" s="27"/>
      <c r="H265" s="27"/>
      <c r="I265" s="27"/>
      <c r="J265" s="27"/>
      <c r="K265" s="27"/>
      <c r="L265" s="27"/>
      <c r="M265" s="27"/>
      <c r="N265" s="27"/>
      <c r="O265" s="27"/>
      <c r="P265" s="27"/>
      <c r="Q265" s="27"/>
      <c r="R265" s="27"/>
      <c r="S265" s="27"/>
      <c r="T265" s="281"/>
    </row>
    <row r="266" spans="2:20" ht="22.8" x14ac:dyDescent="0.25">
      <c r="B266" s="377" t="s">
        <v>301</v>
      </c>
      <c r="C266" s="373">
        <f>SUMPRODUCT($C$252:$Q$252,C255:Q255)</f>
        <v>0</v>
      </c>
      <c r="D266" s="27"/>
      <c r="E266" s="27"/>
      <c r="F266" s="27"/>
      <c r="G266" s="27"/>
      <c r="H266" s="27"/>
      <c r="I266" s="27"/>
      <c r="J266" s="27"/>
      <c r="K266" s="27"/>
      <c r="L266" s="27"/>
      <c r="M266" s="27"/>
      <c r="N266" s="27"/>
      <c r="O266" s="27"/>
      <c r="P266" s="27"/>
      <c r="Q266" s="27"/>
      <c r="R266" s="27"/>
      <c r="S266" s="27"/>
      <c r="T266" s="281"/>
    </row>
    <row r="267" spans="2:20" ht="22.8" x14ac:dyDescent="0.25">
      <c r="B267" s="377" t="s">
        <v>302</v>
      </c>
      <c r="C267" s="373">
        <f>SUM(C265:C266)</f>
        <v>0</v>
      </c>
      <c r="D267" s="27"/>
      <c r="E267" s="27"/>
      <c r="F267" s="27"/>
      <c r="G267" s="27"/>
      <c r="H267" s="27"/>
      <c r="I267" s="27"/>
      <c r="J267" s="27"/>
      <c r="K267" s="27"/>
      <c r="L267" s="27"/>
      <c r="M267" s="27"/>
      <c r="N267" s="27"/>
      <c r="O267" s="27"/>
      <c r="P267" s="27"/>
      <c r="Q267" s="27"/>
      <c r="R267" s="27"/>
      <c r="S267" s="27"/>
      <c r="T267" s="281"/>
    </row>
    <row r="268" spans="2:20" ht="34.200000000000003" x14ac:dyDescent="0.25">
      <c r="B268" s="378" t="s">
        <v>303</v>
      </c>
      <c r="C268" s="373">
        <f>SUMPRODUCT($C$255:$Q$255,C253:Q253)</f>
        <v>0</v>
      </c>
      <c r="D268" s="27"/>
      <c r="E268" s="27"/>
      <c r="F268" s="27"/>
      <c r="G268" s="27"/>
      <c r="H268" s="27"/>
      <c r="I268" s="27"/>
      <c r="J268" s="27"/>
      <c r="K268" s="27"/>
      <c r="L268" s="27"/>
      <c r="M268" s="27"/>
      <c r="N268" s="27"/>
      <c r="O268" s="27"/>
      <c r="P268" s="27"/>
      <c r="Q268" s="27"/>
      <c r="R268" s="27"/>
      <c r="S268" s="27"/>
      <c r="T268" s="281"/>
    </row>
    <row r="269" spans="2:20" x14ac:dyDescent="0.25">
      <c r="B269" s="372" t="s">
        <v>294</v>
      </c>
      <c r="C269" s="373">
        <f>SUMPRODUCT($C$255:$Q$255,C254:Q254)</f>
        <v>0</v>
      </c>
      <c r="D269" s="373"/>
      <c r="E269" s="27"/>
      <c r="F269" s="27"/>
      <c r="G269" s="27"/>
      <c r="H269" s="27"/>
      <c r="I269" s="27"/>
      <c r="J269" s="27"/>
      <c r="K269" s="27"/>
      <c r="L269" s="27"/>
      <c r="M269" s="27"/>
      <c r="N269" s="27"/>
      <c r="O269" s="27"/>
      <c r="P269" s="27"/>
      <c r="Q269" s="27"/>
      <c r="R269" s="27"/>
      <c r="S269" s="27"/>
      <c r="T269" s="281"/>
    </row>
    <row r="270" spans="2:20" ht="22.8" x14ac:dyDescent="0.25">
      <c r="B270" s="378" t="s">
        <v>304</v>
      </c>
      <c r="C270" s="374">
        <f>SUM(C267:C269)</f>
        <v>0</v>
      </c>
      <c r="D270" s="373"/>
      <c r="E270" s="27"/>
      <c r="F270" s="27"/>
      <c r="G270" s="27"/>
      <c r="H270" s="27"/>
      <c r="I270" s="27"/>
      <c r="J270" s="27"/>
      <c r="K270" s="27"/>
      <c r="L270" s="27"/>
      <c r="M270" s="27"/>
      <c r="N270" s="27"/>
      <c r="O270" s="27"/>
      <c r="P270" s="27"/>
      <c r="Q270" s="27"/>
      <c r="R270" s="27"/>
      <c r="S270" s="27"/>
      <c r="T270" s="281"/>
    </row>
    <row r="271" spans="2:20" x14ac:dyDescent="0.25">
      <c r="B271" s="375"/>
      <c r="C271" s="374"/>
      <c r="D271" s="373"/>
      <c r="E271" s="27"/>
      <c r="F271" s="27"/>
      <c r="G271" s="27"/>
      <c r="H271" s="27"/>
      <c r="I271" s="27"/>
      <c r="J271" s="27"/>
      <c r="K271" s="27"/>
      <c r="L271" s="27"/>
      <c r="M271" s="27"/>
      <c r="N271" s="27"/>
      <c r="O271" s="27"/>
      <c r="P271" s="27"/>
      <c r="Q271" s="27"/>
      <c r="R271" s="27"/>
      <c r="S271" s="27"/>
      <c r="T271" s="281"/>
    </row>
    <row r="272" spans="2:20" x14ac:dyDescent="0.25">
      <c r="B272" s="375"/>
      <c r="C272" s="374"/>
      <c r="D272" s="373"/>
      <c r="E272" s="27"/>
      <c r="F272" s="27"/>
      <c r="G272" s="27"/>
      <c r="H272" s="27"/>
      <c r="I272" s="27"/>
      <c r="J272" s="27"/>
      <c r="K272" s="27"/>
      <c r="L272" s="27"/>
      <c r="M272" s="27"/>
      <c r="N272" s="27"/>
      <c r="O272" s="27"/>
      <c r="P272" s="27"/>
      <c r="Q272" s="27"/>
      <c r="R272" s="27"/>
      <c r="S272" s="27"/>
      <c r="T272" s="281"/>
    </row>
    <row r="273" spans="2:20" x14ac:dyDescent="0.25">
      <c r="B273" s="380"/>
      <c r="C273" s="381"/>
      <c r="D273" s="381"/>
      <c r="E273" s="381"/>
      <c r="F273" s="381"/>
      <c r="G273" s="381"/>
      <c r="H273" s="381"/>
      <c r="I273" s="381"/>
      <c r="J273" s="381"/>
      <c r="K273" s="381"/>
      <c r="L273" s="381"/>
      <c r="M273" s="381"/>
      <c r="N273" s="381"/>
      <c r="O273" s="381"/>
      <c r="P273" s="381"/>
      <c r="Q273" s="381"/>
      <c r="R273" s="381"/>
      <c r="S273" s="381"/>
      <c r="T273" s="382"/>
    </row>
    <row r="274" spans="2:20" x14ac:dyDescent="0.25"/>
    <row r="275" spans="2:20" x14ac:dyDescent="0.25"/>
    <row r="276" spans="2:20" x14ac:dyDescent="0.25"/>
    <row r="277" spans="2:20" x14ac:dyDescent="0.25"/>
    <row r="278" spans="2:20" x14ac:dyDescent="0.25"/>
    <row r="279" spans="2:20" x14ac:dyDescent="0.25"/>
    <row r="280" spans="2:20" x14ac:dyDescent="0.25"/>
    <row r="281" spans="2:20" x14ac:dyDescent="0.25"/>
  </sheetData>
  <sheetProtection algorithmName="SHA-512" hashValue="6krqUeNoGRLlWksFnsnI1wsJq/zggbxnz0yNax6dQaOJkQ9uDVAP+IVap7BM+QMq6UgOT323d82+D0bAtOMJMQ==" saltValue="CGzUyN2NM19VK/scAlIrlw==" spinCount="100000" sheet="1" objects="1" scenarios="1"/>
  <protectedRanges>
    <protectedRange algorithmName="SHA-512" hashValue="zrr1YC170iD4z5ngO6i+dvye2WxwMuZwyCItKXOM0Fb0EC895yDhie8vErJXeoL6fSMcx6aoO1sn5XcoWfI8lg==" saltValue="T/jZUAo6mJPMXMKTIHv+sw==" spinCount="100000" sqref="C179:G180" name="Inputcellen_1"/>
    <protectedRange algorithmName="SHA-512" hashValue="zrr1YC170iD4z5ngO6i+dvye2WxwMuZwyCItKXOM0Fb0EC895yDhie8vErJXeoL6fSMcx6aoO1sn5XcoWfI8lg==" saltValue="T/jZUAo6mJPMXMKTIHv+sw==" spinCount="100000" sqref="C115" name="Inputcellen"/>
    <protectedRange algorithmName="SHA-512" hashValue="yYn6eaaIA2bt4MnPlyryMOoBiRQtN28H/lUAld9/CBPTKr3kjbXSrTbYDVV4nygyhvlU9YIRKSq+bH8Ei/MMFQ==" saltValue="52nDEcetB+PGYSBCEJvlgQ==" spinCount="100000" sqref="H140:H145" name="Input_5"/>
    <protectedRange algorithmName="SHA-512" hashValue="yYn6eaaIA2bt4MnPlyryMOoBiRQtN28H/lUAld9/CBPTKr3kjbXSrTbYDVV4nygyhvlU9YIRKSq+bH8Ei/MMFQ==" saltValue="52nDEcetB+PGYSBCEJvlgQ==" spinCount="100000" sqref="H136:H139" name="Input_6"/>
    <protectedRange algorithmName="SHA-512" hashValue="n6RwP11KSexJQw3QYPO3wPLssl4QlDmpg0Y48SsVzSlQ5/qjWPrBazxTelNRSQFId3p852OXiJ3nxarrm5305A==" saltValue="VV6Ka6DGFJjln5D4DSpgQg==" spinCount="100000" sqref="C113:C114" name="Input_3_3"/>
    <protectedRange algorithmName="SHA-512" hashValue="1vywcizgoC4Gzts3htW1KT3tf0vB+X5k2x/TxhYBVkfET6mByYLA2VBrM0ORutDf3U0XzxO8W8elgCxjk6wJfQ==" saltValue="lsZzVpG4PztiWzv0/DzoeQ==" spinCount="100000" sqref="C111" name="Input_4_1_1_2"/>
    <protectedRange algorithmName="SHA-512" hashValue="zrr1YC170iD4z5ngO6i+dvye2WxwMuZwyCItKXOM0Fb0EC895yDhie8vErJXeoL6fSMcx6aoO1sn5XcoWfI8lg==" saltValue="T/jZUAo6mJPMXMKTIHv+sw==" spinCount="100000" sqref="C64" name="Inputcellen_2"/>
    <protectedRange algorithmName="SHA-512" hashValue="zrr1YC170iD4z5ngO6i+dvye2WxwMuZwyCItKXOM0Fb0EC895yDhie8vErJXeoL6fSMcx6aoO1sn5XcoWfI8lg==" saltValue="T/jZUAo6mJPMXMKTIHv+sw==" spinCount="100000" sqref="D66:S66" name="Inputcellen_4"/>
    <protectedRange algorithmName="SHA-512" hashValue="1vywcizgoC4Gzts3htW1KT3tf0vB+X5k2x/TxhYBVkfET6mByYLA2VBrM0ORutDf3U0XzxO8W8elgCxjk6wJfQ==" saltValue="lsZzVpG4PztiWzv0/DzoeQ==" spinCount="100000" sqref="R59:R60" name="Input"/>
    <protectedRange algorithmName="SHA-512" hashValue="zrr1YC170iD4z5ngO6i+dvye2WxwMuZwyCItKXOM0Fb0EC895yDhie8vErJXeoL6fSMcx6aoO1sn5XcoWfI8lg==" saltValue="T/jZUAo6mJPMXMKTIHv+sw==" spinCount="100000" sqref="C81 C83" name="Inputcellen_3"/>
  </protectedRanges>
  <mergeCells count="6">
    <mergeCell ref="G202:I202"/>
    <mergeCell ref="G203:I203"/>
    <mergeCell ref="D148:E148"/>
    <mergeCell ref="U59:AC60"/>
    <mergeCell ref="U63:AC63"/>
    <mergeCell ref="U64:AC64"/>
  </mergeCells>
  <conditionalFormatting sqref="C8:C9">
    <cfRule type="cellIs" dxfId="82" priority="24" operator="lessThan">
      <formula>1</formula>
    </cfRule>
    <cfRule type="cellIs" dxfId="81" priority="25" operator="equal">
      <formula>1</formula>
    </cfRule>
  </conditionalFormatting>
  <conditionalFormatting sqref="C67">
    <cfRule type="cellIs" dxfId="80" priority="31" operator="greaterThan">
      <formula>1</formula>
    </cfRule>
    <cfRule type="cellIs" dxfId="79" priority="32" operator="lessThan">
      <formula>1</formula>
    </cfRule>
    <cfRule type="cellIs" dxfId="78" priority="33" operator="equal">
      <formula>1</formula>
    </cfRule>
  </conditionalFormatting>
  <conditionalFormatting sqref="C91">
    <cfRule type="expression" dxfId="77" priority="23">
      <formula>$C$87="Berekening"</formula>
    </cfRule>
  </conditionalFormatting>
  <conditionalFormatting sqref="C99:C100 C102:C104 C106">
    <cfRule type="expression" dxfId="76" priority="21">
      <formula>$C$87="Opslag"</formula>
    </cfRule>
  </conditionalFormatting>
  <conditionalFormatting sqref="C110">
    <cfRule type="expression" dxfId="75" priority="1">
      <formula>$C$86="Opslag"</formula>
    </cfRule>
  </conditionalFormatting>
  <conditionalFormatting sqref="C111:C112">
    <cfRule type="expression" dxfId="74" priority="6">
      <formula>$C$48="Opslag"</formula>
    </cfRule>
  </conditionalFormatting>
  <conditionalFormatting sqref="C113:C114">
    <cfRule type="expression" dxfId="73" priority="13">
      <formula>$C$86="Opslag"</formula>
    </cfRule>
  </conditionalFormatting>
  <conditionalFormatting sqref="C115">
    <cfRule type="expression" dxfId="72" priority="5">
      <formula>$C$48="Opslag"</formula>
    </cfRule>
  </conditionalFormatting>
  <conditionalFormatting sqref="D111:E111">
    <cfRule type="expression" dxfId="71" priority="10">
      <formula>$C$48="Opslag"</formula>
    </cfRule>
  </conditionalFormatting>
  <conditionalFormatting sqref="E127">
    <cfRule type="cellIs" dxfId="70" priority="28" operator="greaterThan">
      <formula>1</formula>
    </cfRule>
    <cfRule type="cellIs" dxfId="69" priority="29" operator="lessThan">
      <formula>1</formula>
    </cfRule>
    <cfRule type="cellIs" dxfId="68" priority="30" operator="equal">
      <formula>1</formula>
    </cfRule>
  </conditionalFormatting>
  <conditionalFormatting sqref="F111">
    <cfRule type="cellIs" dxfId="67" priority="7" operator="greaterThan">
      <formula>1</formula>
    </cfRule>
    <cfRule type="cellIs" dxfId="66" priority="8" operator="lessThan">
      <formula>1</formula>
    </cfRule>
    <cfRule type="cellIs" dxfId="65" priority="9" operator="equal">
      <formula>1</formula>
    </cfRule>
  </conditionalFormatting>
  <dataValidations count="2">
    <dataValidation type="list" allowBlank="1" showInputMessage="1" showErrorMessage="1" sqref="C87" xr:uid="{061A523B-AFA2-4448-8EB3-4CE7EDB8D415}">
      <formula1>Pensioen_dropdown</formula1>
    </dataValidation>
    <dataValidation type="decimal" allowBlank="1" showInputMessage="1" showErrorMessage="1" errorTitle="Percentage" error="In dit invulveld kan een percentage worden ingevuld tussen de 0% en 100%." sqref="C111:E111" xr:uid="{6D5E43EF-6B20-44C2-97F6-E5B1320D3ABE}">
      <formula1>0</formula1>
      <formula2>1</formula2>
    </dataValidation>
  </dataValidations>
  <hyperlinks>
    <hyperlink ref="B14" location="'1. Integraal uurtarief-GGZ&amp;RIBW'!B42" display="Salarislasten per uur" xr:uid="{A4FC5837-A166-4B47-979C-108FEF70815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7614A3F-C567-4FB5-A60D-0BFB101FF08E}">
          <x14:formula1>
            <xm:f>Data_overig!$A$7:$A$8</xm:f>
          </x14:formula1>
          <xm:sqref>C136:C145 H136:H145</xm:sqref>
        </x14:dataValidation>
        <x14:dataValidation type="list" allowBlank="1" showInputMessage="1" showErrorMessage="1" xr:uid="{1D8FA6F1-C972-41D5-A1C2-A9AEA3423007}">
          <x14:formula1>
            <xm:f>Data_overig!$C$7:$C$10</xm:f>
          </x14:formula1>
          <xm:sqref>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E2B5-C602-4742-8DEC-E4B2809C84A0}">
  <sheetPr codeName="Blad5">
    <tabColor theme="7"/>
  </sheetPr>
  <dimension ref="A1:AG265"/>
  <sheetViews>
    <sheetView showGridLines="0" topLeftCell="A26" zoomScale="115" zoomScaleNormal="115" workbookViewId="0">
      <selection activeCell="D58" sqref="D58"/>
    </sheetView>
  </sheetViews>
  <sheetFormatPr defaultColWidth="0" defaultRowHeight="11.4" zeroHeight="1" x14ac:dyDescent="0.25"/>
  <cols>
    <col min="1" max="1" width="9" style="1" customWidth="1"/>
    <col min="2" max="2" width="46.09765625" style="1" customWidth="1"/>
    <col min="3" max="3" width="9" style="1" customWidth="1"/>
    <col min="4" max="4" width="11.09765625" style="1" bestFit="1" customWidth="1"/>
    <col min="5" max="18" width="9" style="1" customWidth="1"/>
    <col min="19" max="19" width="13.3984375" style="1" bestFit="1" customWidth="1"/>
    <col min="20" max="33" width="9" style="1" customWidth="1"/>
    <col min="34" max="16384" width="9" style="1" hidden="1"/>
  </cols>
  <sheetData>
    <row r="1" spans="1:31" s="207" customFormat="1" ht="16.8" x14ac:dyDescent="0.4">
      <c r="A1" s="134" t="s">
        <v>336</v>
      </c>
      <c r="B1" s="206"/>
    </row>
    <row r="2" spans="1:31" s="5" customFormat="1" x14ac:dyDescent="0.25">
      <c r="A2" s="208"/>
    </row>
    <row r="3" spans="1:31" s="5" customFormat="1" x14ac:dyDescent="0.25">
      <c r="A3" s="208"/>
      <c r="B3" s="171" t="s">
        <v>109</v>
      </c>
      <c r="C3" s="140"/>
      <c r="K3" s="43"/>
      <c r="L3" s="4"/>
    </row>
    <row r="4" spans="1:31" s="5" customFormat="1" x14ac:dyDescent="0.25">
      <c r="A4" s="208"/>
      <c r="B4" s="11" t="s">
        <v>110</v>
      </c>
      <c r="C4" s="3"/>
      <c r="K4" s="4"/>
    </row>
    <row r="5" spans="1:31" s="5" customFormat="1" x14ac:dyDescent="0.25">
      <c r="A5" s="208"/>
      <c r="B5" s="11" t="s">
        <v>111</v>
      </c>
      <c r="C5" s="115"/>
      <c r="K5" s="4"/>
    </row>
    <row r="6" spans="1:31" s="5" customFormat="1" x14ac:dyDescent="0.25">
      <c r="A6" s="208"/>
      <c r="B6" s="11" t="s">
        <v>112</v>
      </c>
      <c r="C6" s="416"/>
      <c r="K6" s="4"/>
    </row>
    <row r="7" spans="1:31" s="5" customFormat="1" x14ac:dyDescent="0.25">
      <c r="A7" s="208"/>
      <c r="B7" s="11" t="s">
        <v>113</v>
      </c>
      <c r="C7" s="116"/>
      <c r="K7" s="4"/>
    </row>
    <row r="8" spans="1:31" s="5" customFormat="1" x14ac:dyDescent="0.25">
      <c r="A8" s="208"/>
      <c r="B8" s="11" t="s">
        <v>114</v>
      </c>
      <c r="C8" s="118">
        <v>1</v>
      </c>
      <c r="K8" s="319"/>
    </row>
    <row r="9" spans="1:31" s="5" customFormat="1" x14ac:dyDescent="0.25">
      <c r="A9" s="208"/>
      <c r="B9" s="7" t="s">
        <v>115</v>
      </c>
      <c r="C9" s="118">
        <v>0.9</v>
      </c>
      <c r="K9" s="319"/>
    </row>
    <row r="10" spans="1:31" s="5" customFormat="1" x14ac:dyDescent="0.25">
      <c r="A10" s="208"/>
    </row>
    <row r="11" spans="1:31" s="213" customFormat="1" ht="16.8" x14ac:dyDescent="0.4">
      <c r="A11" s="212" t="s">
        <v>116</v>
      </c>
      <c r="C11" s="212"/>
    </row>
    <row r="12" spans="1:31" s="5" customFormat="1" x14ac:dyDescent="0.25">
      <c r="A12" s="214"/>
      <c r="C12" s="214"/>
    </row>
    <row r="13" spans="1:31" s="5" customFormat="1" x14ac:dyDescent="0.25">
      <c r="A13" s="214"/>
      <c r="B13" s="215" t="s">
        <v>117</v>
      </c>
      <c r="C13" s="216"/>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8"/>
    </row>
    <row r="14" spans="1:31" s="5" customFormat="1" x14ac:dyDescent="0.25">
      <c r="A14" s="214"/>
      <c r="B14" s="219" t="s">
        <v>118</v>
      </c>
      <c r="C14" s="220"/>
      <c r="D14" s="221"/>
      <c r="E14" s="221"/>
      <c r="F14" s="221"/>
      <c r="G14" s="221"/>
      <c r="H14" s="221"/>
      <c r="I14" s="221"/>
      <c r="J14" s="221"/>
      <c r="K14" s="221"/>
      <c r="L14" s="221"/>
      <c r="M14" s="221"/>
      <c r="N14" s="221"/>
      <c r="O14" s="221"/>
      <c r="P14" s="221"/>
      <c r="Q14" s="221"/>
      <c r="R14" s="221"/>
      <c r="S14" s="221"/>
      <c r="T14" s="222"/>
      <c r="U14" s="222"/>
      <c r="V14" s="222"/>
      <c r="W14" s="222"/>
      <c r="X14" s="222"/>
      <c r="Y14" s="222"/>
      <c r="Z14" s="222"/>
      <c r="AA14" s="222"/>
      <c r="AB14" s="222"/>
      <c r="AC14" s="222"/>
      <c r="AD14" s="222"/>
      <c r="AE14" s="223"/>
    </row>
    <row r="15" spans="1:31" s="5" customFormat="1" x14ac:dyDescent="0.25">
      <c r="A15" s="214"/>
      <c r="B15" s="224"/>
      <c r="C15" s="225"/>
      <c r="D15" s="225"/>
      <c r="E15" s="225"/>
      <c r="F15" s="225"/>
      <c r="G15" s="225"/>
      <c r="H15" s="225"/>
      <c r="I15" s="225"/>
      <c r="J15" s="225"/>
      <c r="K15" s="225"/>
      <c r="L15" s="225"/>
      <c r="M15" s="225"/>
      <c r="N15" s="225"/>
      <c r="O15" s="225"/>
      <c r="P15" s="225"/>
      <c r="Q15" s="225"/>
      <c r="R15" s="225"/>
      <c r="S15" s="225"/>
      <c r="T15" s="225"/>
      <c r="AE15" s="6"/>
    </row>
    <row r="16" spans="1:31" s="5" customFormat="1" x14ac:dyDescent="0.25">
      <c r="A16" s="214"/>
      <c r="B16" s="226" t="s">
        <v>119</v>
      </c>
      <c r="C16" s="227" t="s">
        <v>337</v>
      </c>
      <c r="D16" s="24"/>
      <c r="E16" s="24"/>
      <c r="AE16" s="6"/>
    </row>
    <row r="17" spans="1:31" s="5" customFormat="1" x14ac:dyDescent="0.25">
      <c r="A17" s="214"/>
      <c r="B17" s="11"/>
      <c r="AE17" s="6"/>
    </row>
    <row r="18" spans="1:31" s="5" customFormat="1" x14ac:dyDescent="0.25">
      <c r="A18" s="214"/>
      <c r="B18" s="228" t="s">
        <v>121</v>
      </c>
      <c r="C18" s="229"/>
      <c r="D18" s="230">
        <f>IF(D57="","",D57)</f>
        <v>15</v>
      </c>
      <c r="E18" s="230">
        <f t="shared" ref="E18:Q18" si="0">IF(E57="","",E57)</f>
        <v>15</v>
      </c>
      <c r="F18" s="230">
        <f t="shared" si="0"/>
        <v>20</v>
      </c>
      <c r="G18" s="230">
        <f t="shared" si="0"/>
        <v>25</v>
      </c>
      <c r="H18" s="230">
        <f t="shared" si="0"/>
        <v>30</v>
      </c>
      <c r="I18" s="230">
        <f t="shared" si="0"/>
        <v>35</v>
      </c>
      <c r="J18" s="230">
        <f t="shared" si="0"/>
        <v>40</v>
      </c>
      <c r="K18" s="230">
        <f t="shared" si="0"/>
        <v>45</v>
      </c>
      <c r="L18" s="230">
        <f t="shared" si="0"/>
        <v>50</v>
      </c>
      <c r="M18" s="230">
        <f t="shared" si="0"/>
        <v>55</v>
      </c>
      <c r="N18" s="230">
        <f t="shared" si="0"/>
        <v>60</v>
      </c>
      <c r="O18" s="230">
        <f t="shared" si="0"/>
        <v>65</v>
      </c>
      <c r="P18" s="230">
        <f t="shared" si="0"/>
        <v>70</v>
      </c>
      <c r="Q18" s="230">
        <f t="shared" si="0"/>
        <v>75</v>
      </c>
      <c r="R18" s="230">
        <f t="shared" ref="R18" si="1">IF(R57="","",R57)</f>
        <v>80</v>
      </c>
      <c r="S18" s="231" t="s">
        <v>122</v>
      </c>
      <c r="T18" s="232" t="s">
        <v>123</v>
      </c>
      <c r="AE18" s="6"/>
    </row>
    <row r="19" spans="1:31" s="5" customFormat="1" x14ac:dyDescent="0.25">
      <c r="A19" s="214"/>
      <c r="B19" s="228" t="s">
        <v>306</v>
      </c>
      <c r="C19" s="229"/>
      <c r="D19" s="230">
        <f t="shared" ref="D19:S19" si="2">IF(D58="","",D58)</f>
        <v>11</v>
      </c>
      <c r="E19" s="230">
        <f t="shared" si="2"/>
        <v>5</v>
      </c>
      <c r="F19" s="230">
        <f t="shared" si="2"/>
        <v>5</v>
      </c>
      <c r="G19" s="230">
        <f t="shared" si="2"/>
        <v>5</v>
      </c>
      <c r="H19" s="230">
        <f t="shared" si="2"/>
        <v>6</v>
      </c>
      <c r="I19" s="230">
        <f t="shared" si="2"/>
        <v>6</v>
      </c>
      <c r="J19" s="230">
        <f t="shared" si="2"/>
        <v>8</v>
      </c>
      <c r="K19" s="230">
        <f t="shared" si="2"/>
        <v>6</v>
      </c>
      <c r="L19" s="230">
        <f t="shared" si="2"/>
        <v>6</v>
      </c>
      <c r="M19" s="230">
        <f t="shared" si="2"/>
        <v>6</v>
      </c>
      <c r="N19" s="230">
        <f t="shared" si="2"/>
        <v>8</v>
      </c>
      <c r="O19" s="230">
        <f t="shared" si="2"/>
        <v>8</v>
      </c>
      <c r="P19" s="230">
        <f t="shared" si="2"/>
        <v>5</v>
      </c>
      <c r="Q19" s="230">
        <f t="shared" si="2"/>
        <v>5</v>
      </c>
      <c r="R19" s="230">
        <f t="shared" ref="R19" si="3">IF(R58="","",R58)</f>
        <v>5</v>
      </c>
      <c r="S19" s="527" t="str">
        <f t="shared" si="2"/>
        <v>n.v.t.</v>
      </c>
      <c r="T19" s="232"/>
      <c r="AE19" s="6"/>
    </row>
    <row r="20" spans="1:31" s="5" customFormat="1" x14ac:dyDescent="0.25">
      <c r="A20" s="214"/>
      <c r="B20" s="233" t="s">
        <v>125</v>
      </c>
      <c r="C20" s="234"/>
      <c r="D20" s="561">
        <f>D62</f>
        <v>17.773162939297123</v>
      </c>
      <c r="E20" s="561">
        <f t="shared" ref="E20:Q20" si="4">E62</f>
        <v>15.246006389776358</v>
      </c>
      <c r="F20" s="561">
        <f t="shared" si="4"/>
        <v>15.955271565495208</v>
      </c>
      <c r="G20" s="561">
        <f t="shared" si="4"/>
        <v>16.80191693290735</v>
      </c>
      <c r="H20" s="561">
        <f t="shared" si="4"/>
        <v>18.223642172523963</v>
      </c>
      <c r="I20" s="561">
        <f t="shared" si="4"/>
        <v>19.201277955271564</v>
      </c>
      <c r="J20" s="561">
        <f t="shared" si="4"/>
        <v>21.306709265175719</v>
      </c>
      <c r="K20" s="561">
        <f t="shared" si="4"/>
        <v>21.814696485623003</v>
      </c>
      <c r="L20" s="561">
        <f t="shared" si="4"/>
        <v>25.047923322683705</v>
      </c>
      <c r="M20" s="561">
        <f t="shared" si="4"/>
        <v>28.376996805111823</v>
      </c>
      <c r="N20" s="561">
        <f t="shared" si="4"/>
        <v>34.329073482428115</v>
      </c>
      <c r="O20" s="561">
        <f t="shared" si="4"/>
        <v>38.584664536741215</v>
      </c>
      <c r="P20" s="561">
        <f t="shared" si="4"/>
        <v>42.332268370607032</v>
      </c>
      <c r="Q20" s="561">
        <f t="shared" si="4"/>
        <v>49.741214057507989</v>
      </c>
      <c r="R20" s="561">
        <f t="shared" ref="R20" si="5">R62</f>
        <v>58.268370607028757</v>
      </c>
      <c r="S20" s="561">
        <f>S62</f>
        <v>60</v>
      </c>
      <c r="T20" s="236"/>
      <c r="AE20" s="6"/>
    </row>
    <row r="21" spans="1:31" s="5" customFormat="1" x14ac:dyDescent="0.25">
      <c r="A21" s="214"/>
      <c r="B21" s="233" t="s">
        <v>126</v>
      </c>
      <c r="C21" s="12">
        <f>C67</f>
        <v>8.3299999999999999E-2</v>
      </c>
      <c r="D21" s="235">
        <f>IFERROR(D$20*$C21,"")</f>
        <v>1.4805044728434502</v>
      </c>
      <c r="E21" s="235">
        <f t="shared" ref="E21:R23" si="6">IFERROR(E$20*$C21,"")</f>
        <v>1.2699923322683706</v>
      </c>
      <c r="F21" s="235">
        <f t="shared" si="6"/>
        <v>1.3290741214057509</v>
      </c>
      <c r="G21" s="235">
        <f t="shared" si="6"/>
        <v>1.3995996805111823</v>
      </c>
      <c r="H21" s="235">
        <f t="shared" si="6"/>
        <v>1.5180293929712461</v>
      </c>
      <c r="I21" s="235">
        <f t="shared" si="6"/>
        <v>1.5994664536741212</v>
      </c>
      <c r="J21" s="235">
        <f t="shared" si="6"/>
        <v>1.7748488817891375</v>
      </c>
      <c r="K21" s="235">
        <f t="shared" si="6"/>
        <v>1.8171642172523961</v>
      </c>
      <c r="L21" s="235">
        <f t="shared" si="6"/>
        <v>2.0864920127795528</v>
      </c>
      <c r="M21" s="235">
        <f t="shared" si="6"/>
        <v>2.3638038338658149</v>
      </c>
      <c r="N21" s="235">
        <f t="shared" si="6"/>
        <v>2.8596118210862618</v>
      </c>
      <c r="O21" s="235">
        <f t="shared" si="6"/>
        <v>3.2141025559105434</v>
      </c>
      <c r="P21" s="235">
        <f t="shared" si="6"/>
        <v>3.5262779552715657</v>
      </c>
      <c r="Q21" s="235">
        <f t="shared" si="6"/>
        <v>4.1434431309904154</v>
      </c>
      <c r="R21" s="235">
        <f t="shared" si="6"/>
        <v>4.853755271565495</v>
      </c>
      <c r="S21" s="561"/>
      <c r="T21" s="236"/>
      <c r="AE21" s="6"/>
    </row>
    <row r="22" spans="1:31" s="5" customFormat="1" x14ac:dyDescent="0.25">
      <c r="A22" s="214"/>
      <c r="B22" s="233" t="s">
        <v>127</v>
      </c>
      <c r="C22" s="22">
        <f>C69</f>
        <v>0.08</v>
      </c>
      <c r="D22" s="235">
        <f>IFERROR(D$20*$C22,"")</f>
        <v>1.4218530351437699</v>
      </c>
      <c r="E22" s="235">
        <f t="shared" si="6"/>
        <v>1.2196805111821087</v>
      </c>
      <c r="F22" s="235">
        <f t="shared" si="6"/>
        <v>1.2764217252396166</v>
      </c>
      <c r="G22" s="235">
        <f t="shared" si="6"/>
        <v>1.3441533546325881</v>
      </c>
      <c r="H22" s="235">
        <f t="shared" si="6"/>
        <v>1.457891373801917</v>
      </c>
      <c r="I22" s="235">
        <f t="shared" si="6"/>
        <v>1.5361022364217252</v>
      </c>
      <c r="J22" s="235">
        <f t="shared" si="6"/>
        <v>1.7045367412140575</v>
      </c>
      <c r="K22" s="235">
        <f t="shared" si="6"/>
        <v>1.7451757188498402</v>
      </c>
      <c r="L22" s="235">
        <f t="shared" si="6"/>
        <v>2.0038338658146966</v>
      </c>
      <c r="M22" s="235">
        <f t="shared" si="6"/>
        <v>2.2701597444089461</v>
      </c>
      <c r="N22" s="235">
        <f t="shared" si="6"/>
        <v>2.746325878594249</v>
      </c>
      <c r="O22" s="235">
        <f t="shared" si="6"/>
        <v>3.0867731629392972</v>
      </c>
      <c r="P22" s="235">
        <f t="shared" si="6"/>
        <v>3.3865814696485628</v>
      </c>
      <c r="Q22" s="235">
        <f t="shared" si="6"/>
        <v>3.979297124600639</v>
      </c>
      <c r="R22" s="235">
        <f t="shared" si="6"/>
        <v>4.6614696485623011</v>
      </c>
      <c r="S22" s="561"/>
      <c r="T22" s="237"/>
      <c r="AE22" s="6"/>
    </row>
    <row r="23" spans="1:31" s="5" customFormat="1" x14ac:dyDescent="0.25">
      <c r="A23" s="214"/>
      <c r="B23" s="238" t="s">
        <v>128</v>
      </c>
      <c r="C23" s="22">
        <f>C71</f>
        <v>0</v>
      </c>
      <c r="D23" s="239">
        <f>IFERROR(D$20*$C23,"")</f>
        <v>0</v>
      </c>
      <c r="E23" s="239">
        <f t="shared" si="6"/>
        <v>0</v>
      </c>
      <c r="F23" s="239">
        <f t="shared" si="6"/>
        <v>0</v>
      </c>
      <c r="G23" s="239">
        <f t="shared" si="6"/>
        <v>0</v>
      </c>
      <c r="H23" s="239">
        <f t="shared" si="6"/>
        <v>0</v>
      </c>
      <c r="I23" s="239">
        <f t="shared" si="6"/>
        <v>0</v>
      </c>
      <c r="J23" s="239">
        <f t="shared" si="6"/>
        <v>0</v>
      </c>
      <c r="K23" s="239">
        <f t="shared" si="6"/>
        <v>0</v>
      </c>
      <c r="L23" s="239">
        <f t="shared" si="6"/>
        <v>0</v>
      </c>
      <c r="M23" s="239">
        <f t="shared" si="6"/>
        <v>0</v>
      </c>
      <c r="N23" s="239">
        <f t="shared" si="6"/>
        <v>0</v>
      </c>
      <c r="O23" s="239">
        <f t="shared" si="6"/>
        <v>0</v>
      </c>
      <c r="P23" s="239">
        <f t="shared" si="6"/>
        <v>0</v>
      </c>
      <c r="Q23" s="239">
        <f t="shared" si="6"/>
        <v>0</v>
      </c>
      <c r="R23" s="239">
        <f t="shared" si="6"/>
        <v>0</v>
      </c>
      <c r="S23" s="562"/>
      <c r="T23" s="237"/>
      <c r="AE23" s="6"/>
    </row>
    <row r="24" spans="1:31" s="5" customFormat="1" ht="12" thickBot="1" x14ac:dyDescent="0.3">
      <c r="A24" s="214"/>
      <c r="B24" s="240" t="s">
        <v>129</v>
      </c>
      <c r="C24" s="541">
        <f>$C$73/CAO_GHZ!$D$9</f>
        <v>0</v>
      </c>
      <c r="D24" s="235">
        <f t="shared" ref="D24:Q24" si="7">IF(D20="","",$C$24)</f>
        <v>0</v>
      </c>
      <c r="E24" s="235">
        <f t="shared" si="7"/>
        <v>0</v>
      </c>
      <c r="F24" s="235">
        <f t="shared" si="7"/>
        <v>0</v>
      </c>
      <c r="G24" s="235">
        <f t="shared" si="7"/>
        <v>0</v>
      </c>
      <c r="H24" s="235">
        <f t="shared" si="7"/>
        <v>0</v>
      </c>
      <c r="I24" s="235">
        <f t="shared" si="7"/>
        <v>0</v>
      </c>
      <c r="J24" s="235">
        <f t="shared" si="7"/>
        <v>0</v>
      </c>
      <c r="K24" s="235">
        <f t="shared" si="7"/>
        <v>0</v>
      </c>
      <c r="L24" s="235">
        <f t="shared" si="7"/>
        <v>0</v>
      </c>
      <c r="M24" s="235">
        <f t="shared" si="7"/>
        <v>0</v>
      </c>
      <c r="N24" s="235">
        <f t="shared" si="7"/>
        <v>0</v>
      </c>
      <c r="O24" s="235">
        <f t="shared" si="7"/>
        <v>0</v>
      </c>
      <c r="P24" s="235">
        <f t="shared" si="7"/>
        <v>0</v>
      </c>
      <c r="Q24" s="235">
        <f t="shared" si="7"/>
        <v>0</v>
      </c>
      <c r="R24" s="235">
        <f t="shared" ref="R24" si="8">IF(R20="","",$C$24)</f>
        <v>0</v>
      </c>
      <c r="S24" s="561"/>
      <c r="T24" s="237"/>
      <c r="AE24" s="6"/>
    </row>
    <row r="25" spans="1:31" s="5" customFormat="1" ht="12" thickTop="1" x14ac:dyDescent="0.25">
      <c r="A25" s="214"/>
      <c r="B25" s="241" t="s">
        <v>132</v>
      </c>
      <c r="C25" s="425"/>
      <c r="D25" s="243">
        <f>SUM(D20:D24)</f>
        <v>20.675520447284342</v>
      </c>
      <c r="E25" s="243">
        <f>SUM(E20:E24)</f>
        <v>17.735679233226836</v>
      </c>
      <c r="F25" s="243">
        <f>SUM(F20:F24)</f>
        <v>18.560767412140574</v>
      </c>
      <c r="G25" s="243">
        <f>SUM(G20:G24)</f>
        <v>19.545669968051122</v>
      </c>
      <c r="H25" s="243">
        <f>SUM(H20:H24)</f>
        <v>21.199562939297127</v>
      </c>
      <c r="I25" s="243">
        <f t="shared" ref="I25:Q25" si="9">SUM(I20:I24)</f>
        <v>22.336846645367412</v>
      </c>
      <c r="J25" s="243">
        <f>SUM(J20:J24)</f>
        <v>24.786094888178912</v>
      </c>
      <c r="K25" s="243">
        <f t="shared" si="9"/>
        <v>25.37703642172524</v>
      </c>
      <c r="L25" s="243">
        <f t="shared" si="9"/>
        <v>29.138249201277951</v>
      </c>
      <c r="M25" s="243">
        <f t="shared" si="9"/>
        <v>33.010960383386582</v>
      </c>
      <c r="N25" s="243">
        <f t="shared" si="9"/>
        <v>39.935011182108624</v>
      </c>
      <c r="O25" s="243">
        <f t="shared" si="9"/>
        <v>44.885540255591053</v>
      </c>
      <c r="P25" s="243">
        <f t="shared" si="9"/>
        <v>49.245127795527161</v>
      </c>
      <c r="Q25" s="243">
        <f t="shared" si="9"/>
        <v>57.863954313099043</v>
      </c>
      <c r="R25" s="243">
        <f t="shared" ref="R25" si="10">SUM(R20:R24)</f>
        <v>67.78359552715655</v>
      </c>
      <c r="S25" s="563">
        <f>SUM(S20:S24)</f>
        <v>60</v>
      </c>
      <c r="T25" s="236"/>
      <c r="AE25" s="6"/>
    </row>
    <row r="26" spans="1:31" s="5" customFormat="1" ht="12" thickBot="1" x14ac:dyDescent="0.3">
      <c r="A26" s="214"/>
      <c r="B26" s="244" t="s">
        <v>133</v>
      </c>
      <c r="C26" s="426"/>
      <c r="D26" s="246">
        <f>SUM(D20:D23)*D109</f>
        <v>1.3459763811182108</v>
      </c>
      <c r="E26" s="246">
        <f t="shared" ref="E26:Q26" si="11">SUM(E20:E23)*E109</f>
        <v>1.1545927180830671</v>
      </c>
      <c r="F26" s="246">
        <f t="shared" si="11"/>
        <v>1.2083059585303515</v>
      </c>
      <c r="G26" s="246">
        <f t="shared" si="11"/>
        <v>1.2724231149201282</v>
      </c>
      <c r="H26" s="246">
        <f t="shared" si="11"/>
        <v>1.3800915473482431</v>
      </c>
      <c r="I26" s="246">
        <f t="shared" si="11"/>
        <v>1.4541287166134187</v>
      </c>
      <c r="J26" s="246">
        <f t="shared" si="11"/>
        <v>1.6135747772204474</v>
      </c>
      <c r="K26" s="246">
        <f t="shared" si="11"/>
        <v>1.6520450710543133</v>
      </c>
      <c r="L26" s="246">
        <f t="shared" si="11"/>
        <v>1.8969000230031947</v>
      </c>
      <c r="M26" s="246">
        <f t="shared" si="11"/>
        <v>2.1490135209584666</v>
      </c>
      <c r="N26" s="246">
        <f t="shared" si="11"/>
        <v>2.5997692279552718</v>
      </c>
      <c r="O26" s="246">
        <f t="shared" si="11"/>
        <v>2.9220486706389779</v>
      </c>
      <c r="P26" s="246">
        <f t="shared" si="11"/>
        <v>3.2058578194888185</v>
      </c>
      <c r="Q26" s="246">
        <f t="shared" si="11"/>
        <v>3.7669434257827481</v>
      </c>
      <c r="R26" s="246">
        <f t="shared" ref="R26" si="12">SUM(R20:R23)*R109</f>
        <v>4.4127120688178918</v>
      </c>
      <c r="S26" s="564"/>
      <c r="T26" s="237"/>
      <c r="AE26" s="6"/>
    </row>
    <row r="27" spans="1:31" s="5" customFormat="1" ht="12.6" thickTop="1" thickBot="1" x14ac:dyDescent="0.3">
      <c r="A27" s="214"/>
      <c r="B27" s="247" t="s">
        <v>134</v>
      </c>
      <c r="C27" s="427"/>
      <c r="D27" s="249">
        <f>SUM(D25:D26)</f>
        <v>22.021496828402551</v>
      </c>
      <c r="E27" s="249">
        <f t="shared" ref="E27:I27" si="13">SUM(E25:E26)</f>
        <v>18.890271951309902</v>
      </c>
      <c r="F27" s="249">
        <f t="shared" si="13"/>
        <v>19.769073370670927</v>
      </c>
      <c r="G27" s="249">
        <f t="shared" si="13"/>
        <v>20.818093082971249</v>
      </c>
      <c r="H27" s="249">
        <f t="shared" si="13"/>
        <v>22.579654486645371</v>
      </c>
      <c r="I27" s="249">
        <f t="shared" si="13"/>
        <v>23.790975361980831</v>
      </c>
      <c r="J27" s="249">
        <f>SUM(J25:J26)</f>
        <v>26.399669665399358</v>
      </c>
      <c r="K27" s="249">
        <f>SUM(K25:K26)</f>
        <v>27.029081492779554</v>
      </c>
      <c r="L27" s="249">
        <f>SUM(L25:L26)</f>
        <v>31.035149224281145</v>
      </c>
      <c r="M27" s="249">
        <f t="shared" ref="M27:R27" si="14">SUM(M25:M26)</f>
        <v>35.159973904345051</v>
      </c>
      <c r="N27" s="249">
        <f t="shared" si="14"/>
        <v>42.534780410063895</v>
      </c>
      <c r="O27" s="249">
        <f t="shared" si="14"/>
        <v>47.807588926230032</v>
      </c>
      <c r="P27" s="249">
        <f t="shared" si="14"/>
        <v>52.450985615015981</v>
      </c>
      <c r="Q27" s="249">
        <f t="shared" si="14"/>
        <v>61.630897738881792</v>
      </c>
      <c r="R27" s="249">
        <f t="shared" si="14"/>
        <v>72.196307595974446</v>
      </c>
      <c r="S27" s="565">
        <f>SUM(S25:S26)</f>
        <v>60</v>
      </c>
      <c r="T27" s="237"/>
      <c r="AE27" s="6"/>
    </row>
    <row r="28" spans="1:31" s="5" customFormat="1" ht="12" thickTop="1" x14ac:dyDescent="0.25">
      <c r="A28" s="214"/>
      <c r="B28" s="250" t="s">
        <v>135</v>
      </c>
      <c r="C28" s="419">
        <f>D138</f>
        <v>0.86613418530351438</v>
      </c>
      <c r="D28" s="243">
        <f>D27/$C28</f>
        <v>25.425040602323861</v>
      </c>
      <c r="E28" s="243">
        <f>E27/$C28</f>
        <v>21.809867653116928</v>
      </c>
      <c r="F28" s="243">
        <f>F27/$C28</f>
        <v>22.82449267805238</v>
      </c>
      <c r="G28" s="243">
        <f>G27/$C28</f>
        <v>24.035644171781634</v>
      </c>
      <c r="H28" s="243">
        <f>H27/$C28</f>
        <v>26.069464604647735</v>
      </c>
      <c r="I28" s="243">
        <f t="shared" ref="I28:M28" si="15">I27/$C28</f>
        <v>27.468001801180375</v>
      </c>
      <c r="J28" s="243">
        <f>J27/$C28</f>
        <v>30.479884195020283</v>
      </c>
      <c r="K28" s="243">
        <f t="shared" si="15"/>
        <v>31.206575091257839</v>
      </c>
      <c r="L28" s="243">
        <f t="shared" si="15"/>
        <v>35.831802682405012</v>
      </c>
      <c r="M28" s="243">
        <f t="shared" si="15"/>
        <v>40.594141763408338</v>
      </c>
      <c r="N28" s="243">
        <f>N27/$C28</f>
        <v>49.108765283474732</v>
      </c>
      <c r="O28" s="243">
        <f>O27/$C28</f>
        <v>55.19651543308742</v>
      </c>
      <c r="P28" s="243">
        <f>P27/$C28</f>
        <v>60.557574686462566</v>
      </c>
      <c r="Q28" s="243">
        <f>Q27/$C28</f>
        <v>71.156292852342318</v>
      </c>
      <c r="R28" s="243">
        <f>R27/$C28</f>
        <v>83.354645066543711</v>
      </c>
      <c r="S28" s="563">
        <f>S27/H138</f>
        <v>60</v>
      </c>
      <c r="T28" s="390"/>
      <c r="AE28" s="6"/>
    </row>
    <row r="29" spans="1:31" s="5" customFormat="1" ht="12" thickBot="1" x14ac:dyDescent="0.3">
      <c r="A29" s="214"/>
      <c r="B29" s="251" t="s">
        <v>136</v>
      </c>
      <c r="C29" s="426"/>
      <c r="D29" s="246">
        <f t="shared" ref="D29:S29" si="16">IF(D20="","",$C$147)</f>
        <v>0</v>
      </c>
      <c r="E29" s="246">
        <f t="shared" si="16"/>
        <v>0</v>
      </c>
      <c r="F29" s="246">
        <f t="shared" si="16"/>
        <v>0</v>
      </c>
      <c r="G29" s="246">
        <f t="shared" si="16"/>
        <v>0</v>
      </c>
      <c r="H29" s="246">
        <f t="shared" si="16"/>
        <v>0</v>
      </c>
      <c r="I29" s="246">
        <f t="shared" si="16"/>
        <v>0</v>
      </c>
      <c r="J29" s="246">
        <f t="shared" si="16"/>
        <v>0</v>
      </c>
      <c r="K29" s="246">
        <f t="shared" si="16"/>
        <v>0</v>
      </c>
      <c r="L29" s="246">
        <f t="shared" si="16"/>
        <v>0</v>
      </c>
      <c r="M29" s="246">
        <f t="shared" si="16"/>
        <v>0</v>
      </c>
      <c r="N29" s="246">
        <f t="shared" si="16"/>
        <v>0</v>
      </c>
      <c r="O29" s="246">
        <f t="shared" si="16"/>
        <v>0</v>
      </c>
      <c r="P29" s="246">
        <f t="shared" si="16"/>
        <v>0</v>
      </c>
      <c r="Q29" s="246">
        <f t="shared" si="16"/>
        <v>0</v>
      </c>
      <c r="R29" s="246">
        <f t="shared" ref="R29" si="17">IF(R20="","",$C$147)</f>
        <v>0</v>
      </c>
      <c r="S29" s="564">
        <f t="shared" si="16"/>
        <v>0</v>
      </c>
      <c r="AE29" s="6"/>
    </row>
    <row r="30" spans="1:31" s="5" customFormat="1" ht="12" thickTop="1" x14ac:dyDescent="0.25">
      <c r="A30" s="214"/>
      <c r="B30" s="247" t="s">
        <v>137</v>
      </c>
      <c r="C30" s="427"/>
      <c r="D30" s="249">
        <f>SUM(D28:D29)</f>
        <v>25.425040602323861</v>
      </c>
      <c r="E30" s="249">
        <f t="shared" ref="E30:R30" si="18">SUM(E28:E29)</f>
        <v>21.809867653116928</v>
      </c>
      <c r="F30" s="249">
        <f t="shared" si="18"/>
        <v>22.82449267805238</v>
      </c>
      <c r="G30" s="249">
        <f t="shared" si="18"/>
        <v>24.035644171781634</v>
      </c>
      <c r="H30" s="249">
        <f>SUM(H28:H29)</f>
        <v>26.069464604647735</v>
      </c>
      <c r="I30" s="249">
        <f t="shared" si="18"/>
        <v>27.468001801180375</v>
      </c>
      <c r="J30" s="249">
        <f t="shared" si="18"/>
        <v>30.479884195020283</v>
      </c>
      <c r="K30" s="249">
        <f t="shared" si="18"/>
        <v>31.206575091257839</v>
      </c>
      <c r="L30" s="249">
        <f t="shared" si="18"/>
        <v>35.831802682405012</v>
      </c>
      <c r="M30" s="249">
        <f t="shared" si="18"/>
        <v>40.594141763408338</v>
      </c>
      <c r="N30" s="249">
        <f t="shared" si="18"/>
        <v>49.108765283474732</v>
      </c>
      <c r="O30" s="249">
        <f t="shared" si="18"/>
        <v>55.19651543308742</v>
      </c>
      <c r="P30" s="249">
        <f t="shared" si="18"/>
        <v>60.557574686462566</v>
      </c>
      <c r="Q30" s="249">
        <f t="shared" si="18"/>
        <v>71.156292852342318</v>
      </c>
      <c r="R30" s="249">
        <f t="shared" si="18"/>
        <v>83.354645066543711</v>
      </c>
      <c r="S30" s="565">
        <f>SUM(S28:S29)</f>
        <v>60</v>
      </c>
      <c r="AE30" s="6"/>
    </row>
    <row r="31" spans="1:31" s="5" customFormat="1" x14ac:dyDescent="0.25">
      <c r="A31" s="214"/>
      <c r="B31" s="253"/>
      <c r="C31" s="428"/>
      <c r="D31" s="209"/>
      <c r="E31" s="209"/>
      <c r="F31" s="229"/>
      <c r="G31" s="229"/>
      <c r="H31" s="229"/>
      <c r="I31" s="229"/>
      <c r="J31" s="229"/>
      <c r="K31" s="229"/>
      <c r="L31" s="229"/>
      <c r="M31" s="229"/>
      <c r="N31" s="229"/>
      <c r="O31" s="229"/>
      <c r="P31" s="229"/>
      <c r="Q31" s="229"/>
      <c r="R31" s="229"/>
      <c r="S31" s="566"/>
      <c r="AE31" s="6"/>
    </row>
    <row r="32" spans="1:31" s="5" customFormat="1" x14ac:dyDescent="0.25">
      <c r="A32" s="214"/>
      <c r="B32" s="255" t="s">
        <v>138</v>
      </c>
      <c r="C32" s="16">
        <f>E194</f>
        <v>0</v>
      </c>
      <c r="D32" s="235">
        <f>$C32*D$30</f>
        <v>0</v>
      </c>
      <c r="E32" s="235">
        <f t="shared" ref="E32:R34" si="19">$C32*E$30</f>
        <v>0</v>
      </c>
      <c r="F32" s="235">
        <f t="shared" si="19"/>
        <v>0</v>
      </c>
      <c r="G32" s="235">
        <f t="shared" si="19"/>
        <v>0</v>
      </c>
      <c r="H32" s="235">
        <f t="shared" si="19"/>
        <v>0</v>
      </c>
      <c r="I32" s="235">
        <f>$C32*I$30</f>
        <v>0</v>
      </c>
      <c r="J32" s="235">
        <f t="shared" si="19"/>
        <v>0</v>
      </c>
      <c r="K32" s="235">
        <f t="shared" si="19"/>
        <v>0</v>
      </c>
      <c r="L32" s="235">
        <f t="shared" si="19"/>
        <v>0</v>
      </c>
      <c r="M32" s="235">
        <f t="shared" si="19"/>
        <v>0</v>
      </c>
      <c r="N32" s="235">
        <f t="shared" si="19"/>
        <v>0</v>
      </c>
      <c r="O32" s="235">
        <f t="shared" si="19"/>
        <v>0</v>
      </c>
      <c r="P32" s="235">
        <f t="shared" si="19"/>
        <v>0</v>
      </c>
      <c r="Q32" s="235">
        <f t="shared" si="19"/>
        <v>0</v>
      </c>
      <c r="R32" s="235">
        <f t="shared" si="19"/>
        <v>0</v>
      </c>
      <c r="S32" s="561">
        <f>$C32*S$30</f>
        <v>0</v>
      </c>
      <c r="AE32" s="6"/>
    </row>
    <row r="33" spans="1:31" s="5" customFormat="1" x14ac:dyDescent="0.25">
      <c r="A33" s="214"/>
      <c r="B33" s="233" t="s">
        <v>139</v>
      </c>
      <c r="C33" s="16">
        <f>E195</f>
        <v>0</v>
      </c>
      <c r="D33" s="235">
        <f>$C33*D$30</f>
        <v>0</v>
      </c>
      <c r="E33" s="235">
        <f t="shared" si="19"/>
        <v>0</v>
      </c>
      <c r="F33" s="235">
        <f t="shared" si="19"/>
        <v>0</v>
      </c>
      <c r="G33" s="235">
        <f t="shared" si="19"/>
        <v>0</v>
      </c>
      <c r="H33" s="235">
        <f t="shared" si="19"/>
        <v>0</v>
      </c>
      <c r="I33" s="235">
        <f>$C33*I$30</f>
        <v>0</v>
      </c>
      <c r="J33" s="235">
        <f t="shared" si="19"/>
        <v>0</v>
      </c>
      <c r="K33" s="235">
        <f t="shared" si="19"/>
        <v>0</v>
      </c>
      <c r="L33" s="235">
        <f t="shared" si="19"/>
        <v>0</v>
      </c>
      <c r="M33" s="235">
        <f t="shared" si="19"/>
        <v>0</v>
      </c>
      <c r="N33" s="235">
        <f t="shared" si="19"/>
        <v>0</v>
      </c>
      <c r="O33" s="235">
        <f t="shared" si="19"/>
        <v>0</v>
      </c>
      <c r="P33" s="235">
        <f t="shared" si="19"/>
        <v>0</v>
      </c>
      <c r="Q33" s="235">
        <f t="shared" si="19"/>
        <v>0</v>
      </c>
      <c r="R33" s="235">
        <f t="shared" si="19"/>
        <v>0</v>
      </c>
      <c r="S33" s="561">
        <f>$C33*S$30</f>
        <v>0</v>
      </c>
      <c r="AE33" s="6"/>
    </row>
    <row r="34" spans="1:31" s="5" customFormat="1" ht="12" thickBot="1" x14ac:dyDescent="0.3">
      <c r="A34" s="214"/>
      <c r="B34" s="233" t="s">
        <v>140</v>
      </c>
      <c r="C34" s="16">
        <f>E196</f>
        <v>0</v>
      </c>
      <c r="D34" s="235">
        <f>$C34*D$30</f>
        <v>0</v>
      </c>
      <c r="E34" s="235">
        <f t="shared" si="19"/>
        <v>0</v>
      </c>
      <c r="F34" s="235">
        <f t="shared" si="19"/>
        <v>0</v>
      </c>
      <c r="G34" s="235">
        <f t="shared" si="19"/>
        <v>0</v>
      </c>
      <c r="H34" s="235">
        <f t="shared" si="19"/>
        <v>0</v>
      </c>
      <c r="I34" s="235">
        <f>$C34*I$30</f>
        <v>0</v>
      </c>
      <c r="J34" s="235">
        <f t="shared" si="19"/>
        <v>0</v>
      </c>
      <c r="K34" s="235">
        <f t="shared" si="19"/>
        <v>0</v>
      </c>
      <c r="L34" s="235">
        <f t="shared" si="19"/>
        <v>0</v>
      </c>
      <c r="M34" s="235">
        <f t="shared" si="19"/>
        <v>0</v>
      </c>
      <c r="N34" s="235">
        <f t="shared" si="19"/>
        <v>0</v>
      </c>
      <c r="O34" s="235">
        <f t="shared" si="19"/>
        <v>0</v>
      </c>
      <c r="P34" s="235">
        <f t="shared" si="19"/>
        <v>0</v>
      </c>
      <c r="Q34" s="235">
        <f t="shared" si="19"/>
        <v>0</v>
      </c>
      <c r="R34" s="235">
        <f t="shared" si="19"/>
        <v>0</v>
      </c>
      <c r="S34" s="561"/>
      <c r="AE34" s="6"/>
    </row>
    <row r="35" spans="1:31" s="5" customFormat="1" ht="12" thickTop="1" x14ac:dyDescent="0.25">
      <c r="A35" s="256"/>
      <c r="B35" s="250" t="s">
        <v>141</v>
      </c>
      <c r="C35" s="23"/>
      <c r="D35" s="243">
        <f>SUM(D30,D32:D34)</f>
        <v>25.425040602323861</v>
      </c>
      <c r="E35" s="243">
        <f t="shared" ref="E35:Q35" si="20">SUM(E30,E32:E34)</f>
        <v>21.809867653116928</v>
      </c>
      <c r="F35" s="243">
        <f t="shared" si="20"/>
        <v>22.82449267805238</v>
      </c>
      <c r="G35" s="243">
        <f t="shared" si="20"/>
        <v>24.035644171781634</v>
      </c>
      <c r="H35" s="243">
        <f>SUM(H30,H32:H34)</f>
        <v>26.069464604647735</v>
      </c>
      <c r="I35" s="243">
        <f>SUM(I30,I32:I34)</f>
        <v>27.468001801180375</v>
      </c>
      <c r="J35" s="243">
        <f t="shared" si="20"/>
        <v>30.479884195020283</v>
      </c>
      <c r="K35" s="243">
        <f>SUM(K30,K32:K34)</f>
        <v>31.206575091257839</v>
      </c>
      <c r="L35" s="243">
        <f t="shared" si="20"/>
        <v>35.831802682405012</v>
      </c>
      <c r="M35" s="243">
        <f t="shared" si="20"/>
        <v>40.594141763408338</v>
      </c>
      <c r="N35" s="243">
        <f t="shared" si="20"/>
        <v>49.108765283474732</v>
      </c>
      <c r="O35" s="243">
        <f t="shared" si="20"/>
        <v>55.19651543308742</v>
      </c>
      <c r="P35" s="243">
        <f t="shared" si="20"/>
        <v>60.557574686462566</v>
      </c>
      <c r="Q35" s="243">
        <f t="shared" si="20"/>
        <v>71.156292852342318</v>
      </c>
      <c r="R35" s="243">
        <f t="shared" ref="R35" si="21">SUM(R30,R32:R34)</f>
        <v>83.354645066543711</v>
      </c>
      <c r="S35" s="563">
        <f>SUM(S30,S32:S34)</f>
        <v>60</v>
      </c>
      <c r="AE35" s="6"/>
    </row>
    <row r="36" spans="1:31" s="5" customFormat="1" x14ac:dyDescent="0.25">
      <c r="A36" s="256"/>
      <c r="B36" s="257" t="str">
        <f>B177</f>
        <v>Opslag kosten gemeentelijke eisen</v>
      </c>
      <c r="C36" s="16">
        <f>C177</f>
        <v>0</v>
      </c>
      <c r="D36" s="246">
        <f>$C36*D$35</f>
        <v>0</v>
      </c>
      <c r="E36" s="246">
        <f t="shared" ref="E36:R37" si="22">$C36*E$35</f>
        <v>0</v>
      </c>
      <c r="F36" s="246">
        <f t="shared" si="22"/>
        <v>0</v>
      </c>
      <c r="G36" s="246">
        <f t="shared" si="22"/>
        <v>0</v>
      </c>
      <c r="H36" s="246">
        <f>$C36*H$35</f>
        <v>0</v>
      </c>
      <c r="I36" s="246">
        <f t="shared" si="22"/>
        <v>0</v>
      </c>
      <c r="J36" s="246">
        <f t="shared" si="22"/>
        <v>0</v>
      </c>
      <c r="K36" s="246">
        <f t="shared" si="22"/>
        <v>0</v>
      </c>
      <c r="L36" s="246">
        <f t="shared" si="22"/>
        <v>0</v>
      </c>
      <c r="M36" s="246">
        <f t="shared" si="22"/>
        <v>0</v>
      </c>
      <c r="N36" s="246">
        <f t="shared" si="22"/>
        <v>0</v>
      </c>
      <c r="O36" s="246">
        <f t="shared" si="22"/>
        <v>0</v>
      </c>
      <c r="P36" s="246">
        <f t="shared" si="22"/>
        <v>0</v>
      </c>
      <c r="Q36" s="246">
        <f t="shared" si="22"/>
        <v>0</v>
      </c>
      <c r="R36" s="246">
        <f t="shared" si="22"/>
        <v>0</v>
      </c>
      <c r="S36" s="564">
        <f>$C36*S$35</f>
        <v>0</v>
      </c>
      <c r="AE36" s="6"/>
    </row>
    <row r="37" spans="1:31" s="5" customFormat="1" ht="12" thickBot="1" x14ac:dyDescent="0.3">
      <c r="A37" s="256"/>
      <c r="B37" s="258" t="s">
        <v>142</v>
      </c>
      <c r="C37" s="25">
        <f>C187</f>
        <v>0</v>
      </c>
      <c r="D37" s="252">
        <f>$C37*D$35</f>
        <v>0</v>
      </c>
      <c r="E37" s="252">
        <f t="shared" si="22"/>
        <v>0</v>
      </c>
      <c r="F37" s="252">
        <f t="shared" si="22"/>
        <v>0</v>
      </c>
      <c r="G37" s="252">
        <f t="shared" si="22"/>
        <v>0</v>
      </c>
      <c r="H37" s="252">
        <f>$C37*H$35</f>
        <v>0</v>
      </c>
      <c r="I37" s="252">
        <f t="shared" si="22"/>
        <v>0</v>
      </c>
      <c r="J37" s="252">
        <f t="shared" si="22"/>
        <v>0</v>
      </c>
      <c r="K37" s="252">
        <f t="shared" si="22"/>
        <v>0</v>
      </c>
      <c r="L37" s="252">
        <f t="shared" si="22"/>
        <v>0</v>
      </c>
      <c r="M37" s="252">
        <f t="shared" si="22"/>
        <v>0</v>
      </c>
      <c r="N37" s="252">
        <f t="shared" si="22"/>
        <v>0</v>
      </c>
      <c r="O37" s="252">
        <f t="shared" si="22"/>
        <v>0</v>
      </c>
      <c r="P37" s="252">
        <f t="shared" si="22"/>
        <v>0</v>
      </c>
      <c r="Q37" s="252">
        <f t="shared" si="22"/>
        <v>0</v>
      </c>
      <c r="R37" s="252">
        <f t="shared" si="22"/>
        <v>0</v>
      </c>
      <c r="S37" s="604">
        <f>$C37*S$35</f>
        <v>0</v>
      </c>
      <c r="AE37" s="6"/>
    </row>
    <row r="38" spans="1:31" s="5" customFormat="1" ht="12" thickTop="1" x14ac:dyDescent="0.25">
      <c r="A38" s="256"/>
      <c r="B38" s="250" t="s">
        <v>143</v>
      </c>
      <c r="C38" s="23"/>
      <c r="D38" s="243">
        <f>SUM(D35:D37)</f>
        <v>25.425040602323861</v>
      </c>
      <c r="E38" s="243">
        <f>SUM(E35:E37)</f>
        <v>21.809867653116928</v>
      </c>
      <c r="F38" s="243">
        <f>SUM(F35:F37)</f>
        <v>22.82449267805238</v>
      </c>
      <c r="G38" s="243">
        <f>SUM(G35:G37)</f>
        <v>24.035644171781634</v>
      </c>
      <c r="H38" s="243">
        <f>SUM(H35:H37)</f>
        <v>26.069464604647735</v>
      </c>
      <c r="I38" s="243">
        <f t="shared" ref="I38:K38" si="23">SUM(I35:I37)</f>
        <v>27.468001801180375</v>
      </c>
      <c r="J38" s="243">
        <f t="shared" si="23"/>
        <v>30.479884195020283</v>
      </c>
      <c r="K38" s="243">
        <f t="shared" si="23"/>
        <v>31.206575091257839</v>
      </c>
      <c r="L38" s="243">
        <f>SUM(L35:L37)</f>
        <v>35.831802682405012</v>
      </c>
      <c r="M38" s="243">
        <f t="shared" ref="M38:R38" si="24">SUM(M35:M37)</f>
        <v>40.594141763408338</v>
      </c>
      <c r="N38" s="243">
        <f t="shared" si="24"/>
        <v>49.108765283474732</v>
      </c>
      <c r="O38" s="243">
        <f>SUM(O35:O37)</f>
        <v>55.19651543308742</v>
      </c>
      <c r="P38" s="243">
        <f t="shared" si="24"/>
        <v>60.557574686462566</v>
      </c>
      <c r="Q38" s="243">
        <f t="shared" si="24"/>
        <v>71.156292852342318</v>
      </c>
      <c r="R38" s="243">
        <f t="shared" si="24"/>
        <v>83.354645066543711</v>
      </c>
      <c r="S38" s="563">
        <f>SUM(S35:S37)</f>
        <v>60</v>
      </c>
      <c r="AE38" s="6"/>
    </row>
    <row r="39" spans="1:31" s="5" customFormat="1" x14ac:dyDescent="0.25">
      <c r="A39" s="256"/>
      <c r="B39" s="259"/>
      <c r="C39" s="141"/>
      <c r="D39" s="260"/>
      <c r="E39" s="260"/>
      <c r="F39" s="260"/>
      <c r="G39" s="260"/>
      <c r="H39" s="260"/>
      <c r="I39" s="260"/>
      <c r="J39" s="260"/>
      <c r="K39" s="260"/>
      <c r="L39" s="260"/>
      <c r="M39" s="260"/>
      <c r="N39" s="260"/>
      <c r="O39" s="260"/>
      <c r="P39" s="260"/>
      <c r="Q39" s="260"/>
      <c r="R39" s="260"/>
      <c r="S39" s="261"/>
      <c r="AE39" s="6"/>
    </row>
    <row r="40" spans="1:31" s="5" customFormat="1" x14ac:dyDescent="0.25">
      <c r="A40" s="256"/>
      <c r="B40" s="233" t="s">
        <v>308</v>
      </c>
      <c r="C40" s="262"/>
      <c r="D40" s="263">
        <f>D64</f>
        <v>0</v>
      </c>
      <c r="E40" s="263">
        <f t="shared" ref="E40:I40" si="25">E64</f>
        <v>0</v>
      </c>
      <c r="F40" s="263">
        <f t="shared" si="25"/>
        <v>0</v>
      </c>
      <c r="G40" s="263">
        <f t="shared" si="25"/>
        <v>0</v>
      </c>
      <c r="H40" s="263">
        <f>H64</f>
        <v>0</v>
      </c>
      <c r="I40" s="263">
        <f t="shared" si="25"/>
        <v>0</v>
      </c>
      <c r="J40" s="263">
        <f t="shared" ref="J40:S40" si="26">J64</f>
        <v>0</v>
      </c>
      <c r="K40" s="263">
        <f t="shared" si="26"/>
        <v>0</v>
      </c>
      <c r="L40" s="263">
        <f t="shared" si="26"/>
        <v>0</v>
      </c>
      <c r="M40" s="263">
        <f t="shared" si="26"/>
        <v>0</v>
      </c>
      <c r="N40" s="263">
        <f>N64</f>
        <v>0</v>
      </c>
      <c r="O40" s="263">
        <f t="shared" si="26"/>
        <v>0</v>
      </c>
      <c r="P40" s="263">
        <f>P64</f>
        <v>0</v>
      </c>
      <c r="Q40" s="263">
        <f>Q64</f>
        <v>0</v>
      </c>
      <c r="R40" s="263">
        <f>R64</f>
        <v>0</v>
      </c>
      <c r="S40" s="263">
        <f t="shared" si="26"/>
        <v>0</v>
      </c>
      <c r="T40" s="264"/>
      <c r="AE40" s="6"/>
    </row>
    <row r="41" spans="1:31" s="5" customFormat="1" x14ac:dyDescent="0.25">
      <c r="A41" s="256"/>
      <c r="B41" s="265" t="s">
        <v>309</v>
      </c>
      <c r="C41" s="266"/>
      <c r="D41" s="8"/>
      <c r="E41" s="8"/>
      <c r="F41" s="8"/>
      <c r="G41" s="8"/>
      <c r="H41" s="229"/>
      <c r="I41" s="229"/>
      <c r="J41" s="229"/>
      <c r="K41" s="229"/>
      <c r="L41" s="229"/>
      <c r="M41" s="229"/>
      <c r="N41" s="229"/>
      <c r="O41" s="229"/>
      <c r="P41" s="229"/>
      <c r="Q41" s="229"/>
      <c r="R41" s="229"/>
      <c r="S41" s="140"/>
      <c r="T41" s="267">
        <f>SUMPRODUCT(D38:S38,D40:S40)</f>
        <v>0</v>
      </c>
      <c r="AE41" s="6"/>
    </row>
    <row r="42" spans="1:31" s="5" customFormat="1" x14ac:dyDescent="0.25">
      <c r="A42" s="256"/>
      <c r="B42" s="171"/>
      <c r="C42" s="254"/>
      <c r="D42" s="209"/>
      <c r="E42" s="209"/>
      <c r="F42" s="209"/>
      <c r="G42" s="209"/>
      <c r="H42" s="209"/>
      <c r="I42" s="209"/>
      <c r="T42" s="268"/>
      <c r="AE42" s="6"/>
    </row>
    <row r="43" spans="1:31" s="5" customFormat="1" x14ac:dyDescent="0.25">
      <c r="A43" s="256"/>
      <c r="B43" s="265"/>
      <c r="C43" s="266"/>
      <c r="D43" s="8"/>
      <c r="E43" s="8"/>
      <c r="F43" s="8"/>
      <c r="G43" s="8"/>
      <c r="H43" s="8"/>
      <c r="I43" s="269"/>
      <c r="AE43" s="6"/>
    </row>
    <row r="44" spans="1:31" s="5" customFormat="1" x14ac:dyDescent="0.25">
      <c r="A44" s="214"/>
      <c r="B44" s="215" t="s">
        <v>146</v>
      </c>
      <c r="C44" s="216"/>
      <c r="D44" s="217"/>
      <c r="E44" s="217"/>
      <c r="F44" s="217"/>
      <c r="G44" s="217"/>
      <c r="H44" s="217"/>
      <c r="I44" s="218"/>
      <c r="AE44" s="6"/>
    </row>
    <row r="45" spans="1:31" s="5" customFormat="1" x14ac:dyDescent="0.25">
      <c r="A45" s="256"/>
      <c r="B45" s="270"/>
      <c r="C45" s="229"/>
      <c r="D45" s="230" t="s">
        <v>147</v>
      </c>
      <c r="E45" s="230" t="s">
        <v>148</v>
      </c>
      <c r="F45" s="230" t="s">
        <v>149</v>
      </c>
      <c r="G45" s="230" t="s">
        <v>150</v>
      </c>
      <c r="H45" s="230" t="s">
        <v>151</v>
      </c>
      <c r="I45" s="231" t="s">
        <v>152</v>
      </c>
      <c r="J45" s="268"/>
      <c r="AE45" s="6"/>
    </row>
    <row r="46" spans="1:31" s="5" customFormat="1" x14ac:dyDescent="0.25">
      <c r="A46" s="256"/>
      <c r="B46" s="271" t="s">
        <v>310</v>
      </c>
      <c r="C46" s="200"/>
      <c r="D46" s="239">
        <f>IF(C158=0,SUMPRODUCT(D28:S28,D40:S40),SUMPRODUCT(D28:S28,D40:S40)+(C155/C158)*SUMPRODUCT(D32:S32,D40:S40))</f>
        <v>0</v>
      </c>
      <c r="E46" s="239">
        <f t="shared" ref="E46:I47" si="27">D46*(1+C169)</f>
        <v>0</v>
      </c>
      <c r="F46" s="239">
        <f t="shared" si="27"/>
        <v>0</v>
      </c>
      <c r="G46" s="239">
        <f t="shared" si="27"/>
        <v>0</v>
      </c>
      <c r="H46" s="239">
        <f t="shared" si="27"/>
        <v>0</v>
      </c>
      <c r="I46" s="239">
        <f t="shared" si="27"/>
        <v>0</v>
      </c>
      <c r="J46" s="268"/>
      <c r="K46" s="390"/>
      <c r="AE46" s="6"/>
    </row>
    <row r="47" spans="1:31" s="5" customFormat="1" ht="12" thickBot="1" x14ac:dyDescent="0.3">
      <c r="A47" s="256"/>
      <c r="B47" s="233" t="s">
        <v>311</v>
      </c>
      <c r="C47" s="200"/>
      <c r="D47" s="235">
        <f>IF(C158=0,SUMPRODUCT(D29:S29,D40:S40)+SUMPRODUCT(D33:S33,D40:S40)+SUMPRODUCT(D34:S34,D40:S40),SUMPRODUCT(D29:S29,D40:S40)+SUMPRODUCT(D33:S33,D40:S40)+SUMPRODUCT(D34:S34,D40:S40)+((C156+C157)/C158)*SUMPRODUCT(D32:S32,D40:S40))</f>
        <v>0</v>
      </c>
      <c r="E47" s="239">
        <f t="shared" si="27"/>
        <v>0</v>
      </c>
      <c r="F47" s="239">
        <f t="shared" si="27"/>
        <v>0</v>
      </c>
      <c r="G47" s="239">
        <f t="shared" si="27"/>
        <v>0</v>
      </c>
      <c r="H47" s="239">
        <f t="shared" si="27"/>
        <v>0</v>
      </c>
      <c r="I47" s="239">
        <f t="shared" si="27"/>
        <v>0</v>
      </c>
      <c r="J47" s="268"/>
      <c r="AE47" s="6"/>
    </row>
    <row r="48" spans="1:31" s="5" customFormat="1" ht="12" thickTop="1" x14ac:dyDescent="0.25">
      <c r="A48" s="256"/>
      <c r="B48" s="250" t="s">
        <v>155</v>
      </c>
      <c r="C48" s="23"/>
      <c r="D48" s="243">
        <f>SUM(D46:D47)</f>
        <v>0</v>
      </c>
      <c r="E48" s="243">
        <f t="shared" ref="E48:H48" si="28">SUM(E46:E47)</f>
        <v>0</v>
      </c>
      <c r="F48" s="243">
        <f t="shared" si="28"/>
        <v>0</v>
      </c>
      <c r="G48" s="243">
        <f t="shared" si="28"/>
        <v>0</v>
      </c>
      <c r="H48" s="243">
        <f t="shared" si="28"/>
        <v>0</v>
      </c>
      <c r="I48" s="243">
        <f>SUM(I46:I47)</f>
        <v>0</v>
      </c>
      <c r="AE48" s="6"/>
    </row>
    <row r="49" spans="1:31" s="5" customFormat="1" ht="12" thickBot="1" x14ac:dyDescent="0.3">
      <c r="A49" s="256"/>
      <c r="B49" s="7" t="s">
        <v>156</v>
      </c>
      <c r="C49" s="189">
        <f>C36+C37</f>
        <v>0</v>
      </c>
      <c r="D49" s="239">
        <f>D48*$C49</f>
        <v>0</v>
      </c>
      <c r="E49" s="239">
        <f>E48*$C49</f>
        <v>0</v>
      </c>
      <c r="F49" s="239">
        <f>F48*$C49</f>
        <v>0</v>
      </c>
      <c r="G49" s="239">
        <f t="shared" ref="G49:H49" si="29">G48*$C49</f>
        <v>0</v>
      </c>
      <c r="H49" s="239">
        <f t="shared" si="29"/>
        <v>0</v>
      </c>
      <c r="I49" s="239">
        <f>I48*$C49</f>
        <v>0</v>
      </c>
      <c r="AE49" s="6"/>
    </row>
    <row r="50" spans="1:31" s="5" customFormat="1" ht="12" thickTop="1" x14ac:dyDescent="0.25">
      <c r="A50" s="256"/>
      <c r="B50" s="250" t="s">
        <v>157</v>
      </c>
      <c r="C50" s="23"/>
      <c r="D50" s="563">
        <f>SUM(D48:D49)</f>
        <v>0</v>
      </c>
      <c r="E50" s="243">
        <f t="shared" ref="E50:H50" si="30">SUM(E48:E49)</f>
        <v>0</v>
      </c>
      <c r="F50" s="243">
        <f>SUM(F48:F49)</f>
        <v>0</v>
      </c>
      <c r="G50" s="243">
        <f t="shared" si="30"/>
        <v>0</v>
      </c>
      <c r="H50" s="243">
        <f t="shared" si="30"/>
        <v>0</v>
      </c>
      <c r="I50" s="243">
        <f>SUM(I48:I49)</f>
        <v>0</v>
      </c>
      <c r="AE50" s="6"/>
    </row>
    <row r="51" spans="1:31" s="5" customFormat="1" x14ac:dyDescent="0.25">
      <c r="A51" s="256"/>
      <c r="B51" s="272"/>
      <c r="C51" s="273"/>
      <c r="D51" s="273"/>
      <c r="E51" s="273"/>
      <c r="F51" s="273"/>
      <c r="G51" s="273"/>
      <c r="H51" s="273"/>
      <c r="I51" s="273"/>
      <c r="J51" s="8"/>
      <c r="K51" s="8"/>
      <c r="L51" s="8"/>
      <c r="M51" s="8"/>
      <c r="N51" s="8"/>
      <c r="O51" s="8"/>
      <c r="P51" s="8"/>
      <c r="Q51" s="8"/>
      <c r="R51" s="8"/>
      <c r="S51" s="8"/>
      <c r="T51" s="8"/>
      <c r="U51" s="8"/>
      <c r="V51" s="8"/>
      <c r="W51" s="8"/>
      <c r="X51" s="8"/>
      <c r="Y51" s="8"/>
      <c r="Z51" s="8"/>
      <c r="AA51" s="8"/>
      <c r="AB51" s="8"/>
      <c r="AC51" s="8"/>
      <c r="AD51" s="8"/>
      <c r="AE51" s="9"/>
    </row>
    <row r="52" spans="1:31" x14ac:dyDescent="0.25">
      <c r="A52" s="274"/>
    </row>
    <row r="53" spans="1:31" s="213" customFormat="1" ht="16.8" x14ac:dyDescent="0.4">
      <c r="A53" s="212" t="s">
        <v>158</v>
      </c>
    </row>
    <row r="54" spans="1:31" x14ac:dyDescent="0.25"/>
    <row r="55" spans="1:31" x14ac:dyDescent="0.25">
      <c r="B55" s="215" t="s">
        <v>18</v>
      </c>
      <c r="C55" s="216"/>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592"/>
    </row>
    <row r="56" spans="1:31" x14ac:dyDescent="0.25">
      <c r="B56" s="275" t="s">
        <v>338</v>
      </c>
      <c r="C56" s="5"/>
      <c r="D56" s="5"/>
      <c r="E56" s="5"/>
      <c r="F56" s="5"/>
      <c r="G56" s="5"/>
      <c r="H56" s="5"/>
      <c r="I56" s="5"/>
      <c r="J56" s="5"/>
      <c r="K56" s="5"/>
      <c r="L56" s="5"/>
      <c r="M56" s="5"/>
      <c r="N56" s="5"/>
      <c r="O56" s="5"/>
      <c r="P56" s="5"/>
      <c r="Q56" s="5"/>
      <c r="R56" s="5"/>
      <c r="S56" s="5"/>
      <c r="T56" s="225"/>
      <c r="U56" s="225"/>
      <c r="V56" s="225"/>
      <c r="W56" s="225"/>
      <c r="X56" s="225"/>
      <c r="Y56" s="225"/>
      <c r="Z56" s="225"/>
      <c r="AA56" s="225"/>
      <c r="AB56" s="225"/>
      <c r="AC56" s="225"/>
      <c r="AD56" s="225"/>
      <c r="AE56" s="594"/>
    </row>
    <row r="57" spans="1:31" ht="10.5" customHeight="1" x14ac:dyDescent="0.25">
      <c r="B57" s="276" t="s">
        <v>313</v>
      </c>
      <c r="C57" s="277"/>
      <c r="D57" s="383">
        <v>15</v>
      </c>
      <c r="E57" s="383">
        <v>15</v>
      </c>
      <c r="F57" s="383">
        <v>20</v>
      </c>
      <c r="G57" s="383">
        <v>25</v>
      </c>
      <c r="H57" s="383">
        <v>30</v>
      </c>
      <c r="I57" s="383">
        <v>35</v>
      </c>
      <c r="J57" s="383">
        <v>40</v>
      </c>
      <c r="K57" s="383">
        <v>45</v>
      </c>
      <c r="L57" s="383">
        <v>50</v>
      </c>
      <c r="M57" s="383">
        <v>55</v>
      </c>
      <c r="N57" s="383">
        <v>60</v>
      </c>
      <c r="O57" s="383">
        <v>65</v>
      </c>
      <c r="P57" s="383">
        <v>70</v>
      </c>
      <c r="Q57" s="383">
        <v>75</v>
      </c>
      <c r="R57" s="383">
        <v>80</v>
      </c>
      <c r="S57" s="545" t="s">
        <v>162</v>
      </c>
      <c r="T57" s="11"/>
      <c r="U57" s="647" t="s">
        <v>163</v>
      </c>
      <c r="V57" s="648"/>
      <c r="W57" s="648"/>
      <c r="X57" s="648"/>
      <c r="Y57" s="648"/>
      <c r="Z57" s="648"/>
      <c r="AA57" s="648"/>
      <c r="AB57" s="648"/>
      <c r="AC57" s="649"/>
      <c r="AE57" s="150"/>
    </row>
    <row r="58" spans="1:31" ht="10.5" customHeight="1" x14ac:dyDescent="0.25">
      <c r="B58" s="276" t="s">
        <v>306</v>
      </c>
      <c r="C58" s="277"/>
      <c r="D58" s="383">
        <v>11</v>
      </c>
      <c r="E58" s="383">
        <v>5</v>
      </c>
      <c r="F58" s="383">
        <v>5</v>
      </c>
      <c r="G58" s="383">
        <v>5</v>
      </c>
      <c r="H58" s="383">
        <v>6</v>
      </c>
      <c r="I58" s="383">
        <v>6</v>
      </c>
      <c r="J58" s="383">
        <v>8</v>
      </c>
      <c r="K58" s="383">
        <v>6</v>
      </c>
      <c r="L58" s="383">
        <v>6</v>
      </c>
      <c r="M58" s="383">
        <v>6</v>
      </c>
      <c r="N58" s="383">
        <v>8</v>
      </c>
      <c r="O58" s="383">
        <v>8</v>
      </c>
      <c r="P58" s="383">
        <v>5</v>
      </c>
      <c r="Q58" s="383">
        <v>5</v>
      </c>
      <c r="R58" s="383">
        <v>5</v>
      </c>
      <c r="S58" s="546" t="s">
        <v>165</v>
      </c>
      <c r="T58" s="11"/>
      <c r="U58" s="650"/>
      <c r="V58" s="651"/>
      <c r="W58" s="651"/>
      <c r="X58" s="651"/>
      <c r="Y58" s="651"/>
      <c r="Z58" s="651"/>
      <c r="AA58" s="651"/>
      <c r="AB58" s="651"/>
      <c r="AC58" s="652"/>
      <c r="AE58" s="150"/>
    </row>
    <row r="59" spans="1:31" ht="10.5" hidden="1" customHeight="1" x14ac:dyDescent="0.25">
      <c r="B59" s="278"/>
      <c r="C59" s="279"/>
      <c r="D59" s="280" t="str">
        <f>D57&amp;"_"&amp;D58</f>
        <v>15_11</v>
      </c>
      <c r="E59" s="280" t="str">
        <f t="shared" ref="E59:S59" si="31">E57&amp;"_"&amp;E58</f>
        <v>15_5</v>
      </c>
      <c r="F59" s="280" t="str">
        <f t="shared" si="31"/>
        <v>20_5</v>
      </c>
      <c r="G59" s="280" t="str">
        <f t="shared" si="31"/>
        <v>25_5</v>
      </c>
      <c r="H59" s="280" t="str">
        <f t="shared" si="31"/>
        <v>30_6</v>
      </c>
      <c r="I59" s="280" t="str">
        <f t="shared" si="31"/>
        <v>35_6</v>
      </c>
      <c r="J59" s="280" t="str">
        <f t="shared" si="31"/>
        <v>40_8</v>
      </c>
      <c r="K59" s="280" t="str">
        <f t="shared" si="31"/>
        <v>45_6</v>
      </c>
      <c r="L59" s="280" t="str">
        <f t="shared" si="31"/>
        <v>50_6</v>
      </c>
      <c r="M59" s="280" t="str">
        <f t="shared" si="31"/>
        <v>55_6</v>
      </c>
      <c r="N59" s="280" t="str">
        <f t="shared" si="31"/>
        <v>60_8</v>
      </c>
      <c r="O59" s="280" t="str">
        <f t="shared" si="31"/>
        <v>65_8</v>
      </c>
      <c r="P59" s="280" t="str">
        <f t="shared" si="31"/>
        <v>70_5</v>
      </c>
      <c r="Q59" s="280" t="str">
        <f t="shared" si="31"/>
        <v>75_5</v>
      </c>
      <c r="R59" s="280" t="str">
        <f t="shared" si="31"/>
        <v>80_5</v>
      </c>
      <c r="S59" s="280" t="str">
        <f t="shared" si="31"/>
        <v>Inhuurkosten*_n.v.t.</v>
      </c>
      <c r="T59" s="27"/>
      <c r="U59" s="27"/>
      <c r="V59" s="27"/>
      <c r="W59" s="27"/>
      <c r="X59" s="27"/>
      <c r="Y59" s="281"/>
      <c r="AE59" s="150"/>
    </row>
    <row r="60" spans="1:31" x14ac:dyDescent="0.25">
      <c r="B60" s="11"/>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150"/>
    </row>
    <row r="61" spans="1:31" x14ac:dyDescent="0.25">
      <c r="B61" s="645" t="s">
        <v>166</v>
      </c>
      <c r="C61" s="646"/>
      <c r="D61" s="418">
        <f>IFERROR(IF(INDEX(CAO_GHZ!$CB$16:$CB$230,MATCH('1_Kostprijs_begeleiding_GHZ'!D59,CAO_GHZ!$BX$16:$BX$230,0))&lt;Data_overig!$B$65,Data_overig!$B$65,INDEX(CAO_GHZ!$CB$16:$CB$230,MATCH('1_Kostprijs_begeleiding_GHZ'!D59,CAO_GHZ!$BX$16:$BX$230,0))),"")</f>
        <v>17.773162939297123</v>
      </c>
      <c r="E61" s="418">
        <f>IFERROR(IF(INDEX(CAO_GHZ!$CB$16:$CB$230,MATCH('1_Kostprijs_begeleiding_GHZ'!E59,CAO_GHZ!$BX$16:$BX$230,0))&lt;Data_overig!$B$65,Data_overig!$B$65,INDEX(CAO_GHZ!$CB$16:$CB$230,MATCH('1_Kostprijs_begeleiding_GHZ'!E59,CAO_GHZ!$BX$16:$BX$230,0))),"")</f>
        <v>15.246006389776358</v>
      </c>
      <c r="F61" s="418">
        <f>IFERROR(IF(INDEX(CAO_GHZ!$CB$16:$CB$230,MATCH('1_Kostprijs_begeleiding_GHZ'!F59,CAO_GHZ!$BX$16:$BX$230,0))&lt;Data_overig!$B$65,Data_overig!$B$65,INDEX(CAO_GHZ!$CB$16:$CB$230,MATCH('1_Kostprijs_begeleiding_GHZ'!F59,CAO_GHZ!$BX$16:$BX$230,0))),"")</f>
        <v>15.955271565495208</v>
      </c>
      <c r="G61" s="418">
        <f>IFERROR(IF(INDEX(CAO_GHZ!$CB$16:$CB$230,MATCH('1_Kostprijs_begeleiding_GHZ'!G59,CAO_GHZ!$BX$16:$BX$230,0))&lt;Data_overig!$B$65,Data_overig!$B$65,INDEX(CAO_GHZ!$CB$16:$CB$230,MATCH('1_Kostprijs_begeleiding_GHZ'!G59,CAO_GHZ!$BX$16:$BX$230,0))),"")</f>
        <v>16.80191693290735</v>
      </c>
      <c r="H61" s="418">
        <f>IFERROR(IF(INDEX(CAO_GHZ!$CB$16:$CB$230,MATCH('1_Kostprijs_begeleiding_GHZ'!H59,CAO_GHZ!$BX$16:$BX$230,0))&lt;Data_overig!$B$65,Data_overig!$B$65,INDEX(CAO_GHZ!$CB$16:$CB$230,MATCH('1_Kostprijs_begeleiding_GHZ'!H59,CAO_GHZ!$BX$16:$BX$230,0))),"")</f>
        <v>18.223642172523963</v>
      </c>
      <c r="I61" s="418">
        <f>IFERROR(IF(INDEX(CAO_GHZ!$CB$16:$CB$230,MATCH('1_Kostprijs_begeleiding_GHZ'!I59,CAO_GHZ!$BX$16:$BX$230,0))&lt;Data_overig!$B$65,Data_overig!$B$65,INDEX(CAO_GHZ!$CB$16:$CB$230,MATCH('1_Kostprijs_begeleiding_GHZ'!I59,CAO_GHZ!$BX$16:$BX$230,0))),"")</f>
        <v>19.201277955271564</v>
      </c>
      <c r="J61" s="418">
        <f>IFERROR(IF(INDEX(CAO_GHZ!$CB$16:$CB$230,MATCH('1_Kostprijs_begeleiding_GHZ'!J59,CAO_GHZ!$BX$16:$BX$230,0))&lt;Data_overig!$B$65,Data_overig!$B$65,INDEX(CAO_GHZ!$CB$16:$CB$230,MATCH('1_Kostprijs_begeleiding_GHZ'!J59,CAO_GHZ!$BX$16:$BX$230,0))),"")</f>
        <v>21.306709265175719</v>
      </c>
      <c r="K61" s="418">
        <f>IFERROR(IF(INDEX(CAO_GHZ!$CB$16:$CB$230,MATCH('1_Kostprijs_begeleiding_GHZ'!K59,CAO_GHZ!$BX$16:$BX$230,0))&lt;Data_overig!$B$65,Data_overig!$B$65,INDEX(CAO_GHZ!$CB$16:$CB$230,MATCH('1_Kostprijs_begeleiding_GHZ'!K59,CAO_GHZ!$BX$16:$BX$230,0))),"")</f>
        <v>21.814696485623003</v>
      </c>
      <c r="L61" s="418">
        <f>IFERROR(IF(INDEX(CAO_GHZ!$CB$16:$CB$230,MATCH('1_Kostprijs_begeleiding_GHZ'!L59,CAO_GHZ!$BX$16:$BX$230,0))&lt;Data_overig!$B$65,Data_overig!$B$65,INDEX(CAO_GHZ!$CB$16:$CB$230,MATCH('1_Kostprijs_begeleiding_GHZ'!L59,CAO_GHZ!$BX$16:$BX$230,0))),"")</f>
        <v>25.047923322683705</v>
      </c>
      <c r="M61" s="418">
        <f>IFERROR(IF(INDEX(CAO_GHZ!$CB$16:$CB$230,MATCH('1_Kostprijs_begeleiding_GHZ'!M59,CAO_GHZ!$BX$16:$BX$230,0))&lt;Data_overig!$B$65,Data_overig!$B$65,INDEX(CAO_GHZ!$CB$16:$CB$230,MATCH('1_Kostprijs_begeleiding_GHZ'!M59,CAO_GHZ!$BX$16:$BX$230,0))),"")</f>
        <v>28.376996805111823</v>
      </c>
      <c r="N61" s="418">
        <f>IFERROR(IF(INDEX(CAO_GHZ!$CB$16:$CB$230,MATCH('1_Kostprijs_begeleiding_GHZ'!N59,CAO_GHZ!$BX$16:$BX$230,0))&lt;Data_overig!$B$65,Data_overig!$B$65,INDEX(CAO_GHZ!$CB$16:$CB$230,MATCH('1_Kostprijs_begeleiding_GHZ'!N59,CAO_GHZ!$BX$16:$BX$230,0))),"")</f>
        <v>34.329073482428115</v>
      </c>
      <c r="O61" s="418">
        <f>IFERROR(IF(INDEX(CAO_GHZ!$CB$16:$CB$230,MATCH('1_Kostprijs_begeleiding_GHZ'!O59,CAO_GHZ!$BX$16:$BX$230,0))&lt;Data_overig!$B$65,Data_overig!$B$65,INDEX(CAO_GHZ!$CB$16:$CB$230,MATCH('1_Kostprijs_begeleiding_GHZ'!O59,CAO_GHZ!$BX$16:$BX$230,0))),"")</f>
        <v>38.584664536741215</v>
      </c>
      <c r="P61" s="418">
        <f>IFERROR(IF(INDEX(CAO_GHZ!$CB$16:$CB$230,MATCH('1_Kostprijs_begeleiding_GHZ'!P59,CAO_GHZ!$BX$16:$BX$230,0))&lt;Data_overig!$B$65,Data_overig!$B$65,INDEX(CAO_GHZ!$CB$16:$CB$230,MATCH('1_Kostprijs_begeleiding_GHZ'!P59,CAO_GHZ!$BX$16:$BX$230,0))),"")</f>
        <v>42.332268370607032</v>
      </c>
      <c r="Q61" s="418">
        <f>IFERROR(IF(INDEX(CAO_GHZ!$CB$16:$CB$230,MATCH('1_Kostprijs_begeleiding_GHZ'!Q59,CAO_GHZ!$BX$16:$BX$230,0))&lt;Data_overig!$B$65,Data_overig!$B$65,INDEX(CAO_GHZ!$CB$16:$CB$230,MATCH('1_Kostprijs_begeleiding_GHZ'!Q59,CAO_GHZ!$BX$16:$BX$230,0))),"")</f>
        <v>49.741214057507989</v>
      </c>
      <c r="R61" s="418">
        <f>IFERROR(IF(INDEX(CAO_GHZ!$CB$16:$CB$230,MATCH('1_Kostprijs_begeleiding_GHZ'!R59,CAO_GHZ!$BX$16:$BX$230,0))&lt;Data_overig!$B$65,Data_overig!$B$65,INDEX(CAO_GHZ!$CB$16:$CB$230,MATCH('1_Kostprijs_begeleiding_GHZ'!R59,CAO_GHZ!$BX$16:$BX$230,0))),"")</f>
        <v>58.268370607028757</v>
      </c>
      <c r="S61" s="567">
        <v>60</v>
      </c>
      <c r="T61" s="5"/>
      <c r="U61" s="653" t="s">
        <v>314</v>
      </c>
      <c r="V61" s="654"/>
      <c r="W61" s="654"/>
      <c r="X61" s="654"/>
      <c r="Y61" s="654"/>
      <c r="Z61" s="654"/>
      <c r="AA61" s="654"/>
      <c r="AB61" s="654"/>
      <c r="AC61" s="655"/>
      <c r="AE61" s="150"/>
    </row>
    <row r="62" spans="1:31" ht="11.4" hidden="1" customHeight="1" x14ac:dyDescent="0.25">
      <c r="B62" s="228" t="s">
        <v>168</v>
      </c>
      <c r="C62" s="547">
        <v>0</v>
      </c>
      <c r="D62" s="418">
        <f>IF(D61="","",D61*(1+$C62))</f>
        <v>17.773162939297123</v>
      </c>
      <c r="E62" s="418">
        <f t="shared" ref="E62:P62" si="32">IF(E61="","",E61*(1+$C62))</f>
        <v>15.246006389776358</v>
      </c>
      <c r="F62" s="418">
        <f t="shared" si="32"/>
        <v>15.955271565495208</v>
      </c>
      <c r="G62" s="418">
        <f t="shared" si="32"/>
        <v>16.80191693290735</v>
      </c>
      <c r="H62" s="418">
        <f t="shared" si="32"/>
        <v>18.223642172523963</v>
      </c>
      <c r="I62" s="418">
        <f t="shared" si="32"/>
        <v>19.201277955271564</v>
      </c>
      <c r="J62" s="418">
        <f t="shared" si="32"/>
        <v>21.306709265175719</v>
      </c>
      <c r="K62" s="418">
        <f t="shared" si="32"/>
        <v>21.814696485623003</v>
      </c>
      <c r="L62" s="418">
        <f t="shared" si="32"/>
        <v>25.047923322683705</v>
      </c>
      <c r="M62" s="418">
        <f t="shared" si="32"/>
        <v>28.376996805111823</v>
      </c>
      <c r="N62" s="418">
        <f t="shared" si="32"/>
        <v>34.329073482428115</v>
      </c>
      <c r="O62" s="418">
        <f t="shared" si="32"/>
        <v>38.584664536741215</v>
      </c>
      <c r="P62" s="418">
        <f t="shared" si="32"/>
        <v>42.332268370607032</v>
      </c>
      <c r="Q62" s="418">
        <f>IF(Q61="","",Q61*(1+$C62))</f>
        <v>49.741214057507989</v>
      </c>
      <c r="R62" s="418">
        <f>IF(R61="","",R61*(1+$C62))</f>
        <v>58.268370607028757</v>
      </c>
      <c r="S62" s="418">
        <f>S61</f>
        <v>60</v>
      </c>
      <c r="T62" s="5"/>
      <c r="U62" s="656" t="s">
        <v>169</v>
      </c>
      <c r="V62" s="657"/>
      <c r="W62" s="657"/>
      <c r="X62" s="657"/>
      <c r="Y62" s="657"/>
      <c r="Z62" s="657"/>
      <c r="AA62" s="657"/>
      <c r="AB62" s="657"/>
      <c r="AC62" s="658"/>
      <c r="AE62" s="150"/>
    </row>
    <row r="63" spans="1:31" x14ac:dyDescent="0.25">
      <c r="B63" s="7"/>
      <c r="C63" s="8"/>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150"/>
    </row>
    <row r="64" spans="1:31" ht="12" thickBot="1" x14ac:dyDescent="0.3">
      <c r="B64" s="282" t="s">
        <v>308</v>
      </c>
      <c r="C64" s="283"/>
      <c r="D64" s="196"/>
      <c r="E64" s="196"/>
      <c r="F64" s="196"/>
      <c r="G64" s="196"/>
      <c r="H64" s="196"/>
      <c r="I64" s="196"/>
      <c r="J64" s="196"/>
      <c r="K64" s="196"/>
      <c r="L64" s="196"/>
      <c r="M64" s="196"/>
      <c r="N64" s="196"/>
      <c r="O64" s="196"/>
      <c r="P64" s="196"/>
      <c r="Q64" s="196"/>
      <c r="R64" s="196"/>
      <c r="S64" s="196"/>
      <c r="T64" s="5"/>
      <c r="U64" s="5"/>
      <c r="V64" s="5"/>
      <c r="W64" s="5"/>
      <c r="X64" s="5"/>
      <c r="Y64" s="5"/>
      <c r="Z64" s="5"/>
      <c r="AA64" s="5"/>
      <c r="AB64" s="5"/>
      <c r="AC64" s="5"/>
      <c r="AD64" s="5"/>
      <c r="AE64" s="170"/>
    </row>
    <row r="65" spans="2:31" ht="12" thickTop="1" x14ac:dyDescent="0.25">
      <c r="B65" s="284" t="s">
        <v>315</v>
      </c>
      <c r="C65" s="211">
        <f>SUM(D64:S64)</f>
        <v>0</v>
      </c>
      <c r="D65" s="285"/>
      <c r="E65" s="285"/>
      <c r="F65" s="285"/>
      <c r="G65" s="285"/>
      <c r="H65" s="285"/>
      <c r="I65" s="5"/>
      <c r="J65" s="5"/>
      <c r="K65" s="5"/>
      <c r="L65" s="5"/>
      <c r="M65" s="5"/>
      <c r="N65" s="5"/>
      <c r="O65" s="5"/>
      <c r="P65" s="5"/>
      <c r="Q65" s="5"/>
      <c r="R65" s="5"/>
      <c r="S65" s="5"/>
      <c r="T65" s="5"/>
      <c r="U65" s="5"/>
      <c r="V65" s="5"/>
      <c r="W65" s="5"/>
      <c r="X65" s="5"/>
      <c r="Y65" s="5"/>
      <c r="Z65" s="5"/>
      <c r="AA65" s="5"/>
      <c r="AB65" s="5"/>
      <c r="AC65" s="5"/>
      <c r="AD65" s="5"/>
      <c r="AE65" s="170"/>
    </row>
    <row r="66" spans="2:31" x14ac:dyDescent="0.25">
      <c r="B66" s="7"/>
      <c r="C66" s="8"/>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170"/>
    </row>
    <row r="67" spans="2:31" x14ac:dyDescent="0.25">
      <c r="B67" s="233" t="s">
        <v>126</v>
      </c>
      <c r="C67" s="286">
        <f>8.33%</f>
        <v>8.3299999999999999E-2</v>
      </c>
      <c r="D67" s="526"/>
      <c r="E67" s="13" t="s">
        <v>339</v>
      </c>
      <c r="F67" s="14"/>
      <c r="G67" s="14"/>
      <c r="H67" s="14"/>
      <c r="I67" s="14"/>
      <c r="J67" s="14"/>
      <c r="K67" s="14"/>
      <c r="L67" s="14"/>
      <c r="M67" s="14"/>
      <c r="N67" s="14"/>
      <c r="O67" s="14"/>
      <c r="P67" s="14"/>
      <c r="Q67" s="14"/>
      <c r="R67" s="14"/>
      <c r="S67" s="590"/>
      <c r="T67" s="5"/>
      <c r="U67" s="5"/>
      <c r="V67" s="5"/>
      <c r="W67" s="5"/>
      <c r="X67" s="5"/>
      <c r="Y67" s="5"/>
      <c r="Z67" s="5"/>
      <c r="AA67" s="5"/>
      <c r="AB67" s="5"/>
      <c r="AC67" s="5"/>
      <c r="AD67" s="5"/>
      <c r="AE67" s="170"/>
    </row>
    <row r="68" spans="2:31" x14ac:dyDescent="0.25">
      <c r="B68" s="7"/>
      <c r="C68" s="391"/>
      <c r="D68" s="289"/>
      <c r="E68" s="287"/>
      <c r="F68" s="287"/>
      <c r="G68" s="287"/>
      <c r="H68" s="287"/>
      <c r="I68" s="287"/>
      <c r="J68" s="287"/>
      <c r="K68" s="287"/>
      <c r="L68" s="287"/>
      <c r="M68" s="287"/>
      <c r="N68" s="287"/>
      <c r="O68" s="287"/>
      <c r="P68" s="287"/>
      <c r="Q68" s="287"/>
      <c r="R68" s="287"/>
      <c r="S68" s="287"/>
      <c r="T68" s="5"/>
      <c r="U68" s="5"/>
      <c r="V68" s="5"/>
      <c r="W68" s="5"/>
      <c r="X68" s="5"/>
      <c r="Y68" s="5"/>
      <c r="Z68" s="5"/>
      <c r="AA68" s="5"/>
      <c r="AB68" s="5"/>
      <c r="AC68" s="5"/>
      <c r="AD68" s="5"/>
      <c r="AE68" s="170"/>
    </row>
    <row r="69" spans="2:31" x14ac:dyDescent="0.25">
      <c r="B69" s="233" t="s">
        <v>127</v>
      </c>
      <c r="C69" s="286">
        <v>0.08</v>
      </c>
      <c r="D69" s="287"/>
      <c r="E69" s="13" t="s">
        <v>340</v>
      </c>
      <c r="F69" s="14"/>
      <c r="G69" s="14"/>
      <c r="H69" s="14"/>
      <c r="I69" s="14"/>
      <c r="J69" s="14"/>
      <c r="K69" s="14"/>
      <c r="L69" s="14"/>
      <c r="M69" s="14"/>
      <c r="N69" s="14"/>
      <c r="O69" s="14"/>
      <c r="P69" s="14"/>
      <c r="Q69" s="14"/>
      <c r="R69" s="14"/>
      <c r="S69" s="590"/>
      <c r="T69" s="5"/>
      <c r="U69" s="5"/>
      <c r="V69" s="5"/>
      <c r="W69" s="5"/>
      <c r="X69" s="5"/>
      <c r="Y69" s="5"/>
      <c r="Z69" s="5"/>
      <c r="AA69" s="5"/>
      <c r="AB69" s="5"/>
      <c r="AC69" s="5"/>
      <c r="AD69" s="5"/>
      <c r="AE69" s="170"/>
    </row>
    <row r="70" spans="2:31" x14ac:dyDescent="0.25">
      <c r="B70" s="7"/>
      <c r="C70" s="291"/>
      <c r="D70" s="289"/>
      <c r="E70" s="5"/>
      <c r="F70" s="5"/>
      <c r="G70" s="5"/>
      <c r="H70" s="5"/>
      <c r="I70" s="5"/>
      <c r="J70" s="5"/>
      <c r="K70" s="5"/>
      <c r="L70" s="5"/>
      <c r="M70" s="5"/>
      <c r="N70" s="5"/>
      <c r="O70" s="5"/>
      <c r="P70" s="5"/>
      <c r="Q70" s="5"/>
      <c r="R70" s="5"/>
      <c r="S70" s="5"/>
      <c r="T70" s="5"/>
      <c r="U70" s="5"/>
      <c r="V70" s="5"/>
      <c r="W70" s="5"/>
      <c r="X70" s="5"/>
      <c r="Y70" s="5"/>
      <c r="Z70" s="5"/>
      <c r="AA70" s="5"/>
      <c r="AB70" s="5"/>
      <c r="AC70" s="5"/>
      <c r="AD70" s="5"/>
      <c r="AE70" s="170"/>
    </row>
    <row r="71" spans="2:31" x14ac:dyDescent="0.25">
      <c r="B71" s="233" t="s">
        <v>128</v>
      </c>
      <c r="C71" s="195"/>
      <c r="D71" s="287"/>
      <c r="E71" s="13" t="s">
        <v>179</v>
      </c>
      <c r="F71" s="14"/>
      <c r="G71" s="14"/>
      <c r="H71" s="14"/>
      <c r="I71" s="14"/>
      <c r="J71" s="14"/>
      <c r="K71" s="14"/>
      <c r="L71" s="14"/>
      <c r="M71" s="14"/>
      <c r="N71" s="14"/>
      <c r="O71" s="14"/>
      <c r="P71" s="14"/>
      <c r="Q71" s="14"/>
      <c r="R71" s="14"/>
      <c r="S71" s="590"/>
      <c r="T71" s="5"/>
      <c r="U71" s="5"/>
      <c r="V71" s="5"/>
      <c r="W71" s="5"/>
      <c r="X71" s="5"/>
      <c r="Y71" s="5"/>
      <c r="Z71" s="5"/>
      <c r="AA71" s="5"/>
      <c r="AB71" s="5"/>
      <c r="AC71" s="5"/>
      <c r="AD71" s="5"/>
      <c r="AE71" s="170"/>
    </row>
    <row r="72" spans="2:31" x14ac:dyDescent="0.25">
      <c r="B72" s="7"/>
      <c r="C72" s="291"/>
      <c r="D72" s="287"/>
      <c r="E72" s="287"/>
      <c r="F72" s="287"/>
      <c r="G72" s="287"/>
      <c r="H72" s="287"/>
      <c r="I72" s="287"/>
      <c r="J72" s="287"/>
      <c r="K72" s="287"/>
      <c r="L72" s="287"/>
      <c r="M72" s="287"/>
      <c r="N72" s="287"/>
      <c r="O72" s="287"/>
      <c r="P72" s="287"/>
      <c r="Q72" s="287"/>
      <c r="R72" s="287"/>
      <c r="S72" s="287"/>
      <c r="T72" s="5"/>
      <c r="U72" s="5"/>
      <c r="V72" s="5"/>
      <c r="W72" s="5"/>
      <c r="X72" s="5"/>
      <c r="Y72" s="5"/>
      <c r="Z72" s="5"/>
      <c r="AA72" s="5"/>
      <c r="AB72" s="5"/>
      <c r="AC72" s="5"/>
      <c r="AD72" s="5"/>
      <c r="AE72" s="170"/>
    </row>
    <row r="73" spans="2:31" x14ac:dyDescent="0.25">
      <c r="B73" s="233" t="s">
        <v>180</v>
      </c>
      <c r="C73" s="197"/>
      <c r="D73" s="287"/>
      <c r="E73" s="13" t="s">
        <v>181</v>
      </c>
      <c r="F73" s="14"/>
      <c r="G73" s="14"/>
      <c r="H73" s="14"/>
      <c r="I73" s="14"/>
      <c r="J73" s="14"/>
      <c r="K73" s="14"/>
      <c r="L73" s="14"/>
      <c r="M73" s="14"/>
      <c r="N73" s="14"/>
      <c r="O73" s="14"/>
      <c r="P73" s="14"/>
      <c r="Q73" s="14"/>
      <c r="R73" s="14"/>
      <c r="S73" s="590"/>
      <c r="T73" s="5"/>
      <c r="U73" s="5"/>
      <c r="V73" s="5"/>
      <c r="W73" s="5"/>
      <c r="X73" s="5"/>
      <c r="Y73" s="5"/>
      <c r="Z73" s="5"/>
      <c r="AA73" s="5"/>
      <c r="AB73" s="5"/>
      <c r="AC73" s="5"/>
      <c r="AD73" s="5"/>
      <c r="AE73" s="170"/>
    </row>
    <row r="74" spans="2:31" x14ac:dyDescent="0.25">
      <c r="B74" s="11"/>
      <c r="C74" s="292"/>
      <c r="D74" s="287"/>
      <c r="E74" s="287"/>
      <c r="F74" s="287"/>
      <c r="G74" s="287"/>
      <c r="H74" s="287"/>
      <c r="I74" s="287"/>
      <c r="J74" s="287"/>
      <c r="K74" s="287"/>
      <c r="L74" s="287"/>
      <c r="M74" s="287"/>
      <c r="N74" s="392"/>
      <c r="O74" s="287"/>
      <c r="P74" s="287"/>
      <c r="Q74" s="287"/>
      <c r="R74" s="287"/>
      <c r="S74" s="287"/>
      <c r="T74" s="287"/>
      <c r="U74" s="287"/>
      <c r="V74" s="287"/>
      <c r="W74" s="287"/>
      <c r="X74" s="287"/>
      <c r="Y74" s="287"/>
      <c r="Z74" s="287"/>
      <c r="AA74" s="287"/>
      <c r="AB74" s="287"/>
      <c r="AC74" s="287"/>
      <c r="AD74" s="287"/>
      <c r="AE74" s="595"/>
    </row>
    <row r="75" spans="2:31" x14ac:dyDescent="0.25">
      <c r="B75" s="276" t="s">
        <v>36</v>
      </c>
      <c r="C75" s="293"/>
      <c r="D75" s="293"/>
      <c r="E75" s="293"/>
      <c r="F75" s="293"/>
      <c r="G75" s="293"/>
      <c r="H75" s="293"/>
      <c r="I75" s="293"/>
      <c r="J75" s="293"/>
      <c r="K75" s="293"/>
      <c r="L75" s="293"/>
      <c r="M75" s="293"/>
      <c r="N75" s="293"/>
      <c r="O75" s="293"/>
      <c r="P75" s="293"/>
      <c r="Q75" s="293"/>
      <c r="R75" s="293"/>
      <c r="S75" s="299"/>
      <c r="T75" s="293"/>
      <c r="U75" s="293"/>
      <c r="V75" s="293"/>
      <c r="W75" s="293"/>
      <c r="X75" s="293"/>
      <c r="Y75" s="293"/>
      <c r="Z75" s="293"/>
      <c r="AA75" s="293"/>
      <c r="AB75" s="293"/>
      <c r="AC75" s="293"/>
      <c r="AD75" s="293"/>
      <c r="AE75" s="589"/>
    </row>
    <row r="76" spans="2:31" x14ac:dyDescent="0.25">
      <c r="B76" s="11"/>
      <c r="C76" s="292"/>
      <c r="D76" s="295"/>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595"/>
    </row>
    <row r="77" spans="2:31" x14ac:dyDescent="0.25">
      <c r="B77" s="233" t="s">
        <v>186</v>
      </c>
      <c r="C77" s="197"/>
      <c r="D77" s="295"/>
      <c r="E77" s="13" t="s">
        <v>187</v>
      </c>
      <c r="F77" s="14"/>
      <c r="G77" s="14"/>
      <c r="H77" s="14"/>
      <c r="I77" s="14"/>
      <c r="J77" s="14"/>
      <c r="K77" s="14"/>
      <c r="L77" s="14"/>
      <c r="M77" s="14"/>
      <c r="N77" s="14"/>
      <c r="O77" s="14"/>
      <c r="P77" s="14"/>
      <c r="Q77" s="14"/>
      <c r="R77" s="14"/>
      <c r="S77" s="590"/>
      <c r="T77" s="5"/>
      <c r="U77" s="5"/>
      <c r="V77" s="5"/>
      <c r="W77" s="5"/>
      <c r="X77" s="5"/>
      <c r="Y77" s="5"/>
      <c r="Z77" s="5"/>
      <c r="AA77" s="5"/>
      <c r="AB77" s="5"/>
      <c r="AC77" s="5"/>
      <c r="AD77" s="5"/>
      <c r="AE77" s="170"/>
    </row>
    <row r="78" spans="2:31" x14ac:dyDescent="0.25">
      <c r="B78" s="11"/>
      <c r="C78" s="292"/>
      <c r="D78" s="295"/>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595"/>
    </row>
    <row r="79" spans="2:31" x14ac:dyDescent="0.25">
      <c r="B79" s="296" t="s">
        <v>188</v>
      </c>
      <c r="C79" s="297" t="s">
        <v>189</v>
      </c>
      <c r="D79" s="298"/>
      <c r="E79" s="299"/>
      <c r="F79" s="299"/>
      <c r="G79" s="299"/>
      <c r="H79" s="299"/>
      <c r="I79" s="299"/>
      <c r="J79" s="299"/>
      <c r="K79" s="299"/>
      <c r="L79" s="299"/>
      <c r="M79" s="299"/>
      <c r="N79" s="299"/>
      <c r="O79" s="299"/>
      <c r="P79" s="299"/>
      <c r="Q79" s="299"/>
      <c r="R79" s="299"/>
      <c r="S79" s="299"/>
      <c r="T79" s="293"/>
      <c r="U79" s="293"/>
      <c r="V79" s="293"/>
      <c r="W79" s="293"/>
      <c r="X79" s="293"/>
      <c r="Y79" s="293"/>
      <c r="Z79" s="293"/>
      <c r="AA79" s="293"/>
      <c r="AB79" s="293"/>
      <c r="AC79" s="293"/>
      <c r="AD79" s="293"/>
      <c r="AE79" s="589"/>
    </row>
    <row r="80" spans="2:31" x14ac:dyDescent="0.25">
      <c r="B80" s="226"/>
      <c r="C80" s="292"/>
      <c r="D80" s="295"/>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595"/>
    </row>
    <row r="81" spans="2:31" x14ac:dyDescent="0.25">
      <c r="B81" s="301" t="s">
        <v>133</v>
      </c>
      <c r="C81" s="421"/>
      <c r="D81" s="287"/>
      <c r="E81" s="551">
        <v>0.25</v>
      </c>
      <c r="F81" s="13" t="s">
        <v>341</v>
      </c>
      <c r="G81" s="14"/>
      <c r="H81" s="14"/>
      <c r="I81" s="14"/>
      <c r="J81" s="14"/>
      <c r="K81" s="14"/>
      <c r="L81" s="14"/>
      <c r="M81" s="14"/>
      <c r="N81" s="14"/>
      <c r="O81" s="14"/>
      <c r="P81" s="14"/>
      <c r="Q81" s="14"/>
      <c r="R81" s="14"/>
      <c r="S81" s="590"/>
      <c r="T81" s="5"/>
      <c r="U81" s="5"/>
      <c r="V81" s="5"/>
      <c r="W81" s="5"/>
      <c r="X81" s="5"/>
      <c r="Y81" s="5"/>
      <c r="Z81" s="5"/>
      <c r="AA81" s="5"/>
      <c r="AB81" s="5"/>
      <c r="AC81" s="5"/>
      <c r="AD81" s="5"/>
      <c r="AE81" s="170"/>
    </row>
    <row r="82" spans="2:31" x14ac:dyDescent="0.25">
      <c r="B82" s="11"/>
      <c r="C82" s="292"/>
      <c r="D82" s="295"/>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595"/>
    </row>
    <row r="83" spans="2:31" x14ac:dyDescent="0.25">
      <c r="B83" s="296" t="s">
        <v>191</v>
      </c>
      <c r="C83" s="297"/>
      <c r="D83" s="298"/>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593"/>
    </row>
    <row r="84" spans="2:31" x14ac:dyDescent="0.25">
      <c r="B84" s="11"/>
      <c r="C84" s="292"/>
      <c r="D84" s="295"/>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595"/>
    </row>
    <row r="85" spans="2:31" x14ac:dyDescent="0.25">
      <c r="B85" s="228" t="str">
        <f>B57</f>
        <v>Salarisschaal</v>
      </c>
      <c r="C85" s="303"/>
      <c r="D85" s="227">
        <f>IF(D61="","",D57)</f>
        <v>15</v>
      </c>
      <c r="E85" s="227">
        <f t="shared" ref="E85:I85" si="33">IF(E61="","",E57)</f>
        <v>15</v>
      </c>
      <c r="F85" s="227">
        <f t="shared" si="33"/>
        <v>20</v>
      </c>
      <c r="G85" s="227">
        <f t="shared" si="33"/>
        <v>25</v>
      </c>
      <c r="H85" s="227">
        <f t="shared" si="33"/>
        <v>30</v>
      </c>
      <c r="I85" s="227">
        <f t="shared" si="33"/>
        <v>35</v>
      </c>
      <c r="J85" s="227">
        <f t="shared" ref="J85:Q85" si="34">IF(J61="","",J57)</f>
        <v>40</v>
      </c>
      <c r="K85" s="227">
        <f t="shared" si="34"/>
        <v>45</v>
      </c>
      <c r="L85" s="227">
        <f t="shared" si="34"/>
        <v>50</v>
      </c>
      <c r="M85" s="227">
        <f t="shared" si="34"/>
        <v>55</v>
      </c>
      <c r="N85" s="227">
        <f t="shared" si="34"/>
        <v>60</v>
      </c>
      <c r="O85" s="227">
        <f t="shared" si="34"/>
        <v>65</v>
      </c>
      <c r="P85" s="227">
        <f t="shared" si="34"/>
        <v>70</v>
      </c>
      <c r="Q85" s="227">
        <f t="shared" si="34"/>
        <v>75</v>
      </c>
      <c r="R85" s="227">
        <f t="shared" ref="R85" si="35">IF(R61="","",R57)</f>
        <v>80</v>
      </c>
      <c r="S85" s="549"/>
      <c r="T85" s="5"/>
      <c r="U85" s="5"/>
      <c r="V85" s="5"/>
      <c r="W85" s="5"/>
      <c r="X85" s="5"/>
      <c r="Y85" s="5"/>
      <c r="Z85" s="5"/>
      <c r="AA85" s="5"/>
      <c r="AB85" s="5"/>
      <c r="AC85" s="5"/>
      <c r="AD85" s="5"/>
      <c r="AE85" s="170"/>
    </row>
    <row r="86" spans="2:31" x14ac:dyDescent="0.25">
      <c r="B86" s="228" t="str">
        <f>B58</f>
        <v>Periodiek (gewogen gemiddelde)</v>
      </c>
      <c r="C86" s="303"/>
      <c r="D86" s="227">
        <f>IF(D61="","",D58)</f>
        <v>11</v>
      </c>
      <c r="E86" s="227">
        <f t="shared" ref="E86:Q86" si="36">IF(E61="","",E58)</f>
        <v>5</v>
      </c>
      <c r="F86" s="227">
        <f t="shared" si="36"/>
        <v>5</v>
      </c>
      <c r="G86" s="227">
        <f t="shared" si="36"/>
        <v>5</v>
      </c>
      <c r="H86" s="227">
        <f t="shared" si="36"/>
        <v>6</v>
      </c>
      <c r="I86" s="227">
        <f t="shared" si="36"/>
        <v>6</v>
      </c>
      <c r="J86" s="227">
        <f t="shared" si="36"/>
        <v>8</v>
      </c>
      <c r="K86" s="227">
        <f t="shared" si="36"/>
        <v>6</v>
      </c>
      <c r="L86" s="227">
        <f t="shared" si="36"/>
        <v>6</v>
      </c>
      <c r="M86" s="227">
        <f t="shared" si="36"/>
        <v>6</v>
      </c>
      <c r="N86" s="227">
        <f t="shared" si="36"/>
        <v>8</v>
      </c>
      <c r="O86" s="227">
        <f t="shared" si="36"/>
        <v>8</v>
      </c>
      <c r="P86" s="227">
        <f t="shared" si="36"/>
        <v>5</v>
      </c>
      <c r="Q86" s="227">
        <f t="shared" si="36"/>
        <v>5</v>
      </c>
      <c r="R86" s="227">
        <f t="shared" ref="R86" si="37">IF(R61="","",R58)</f>
        <v>5</v>
      </c>
      <c r="S86" s="549"/>
      <c r="T86" s="287"/>
      <c r="U86" s="287"/>
      <c r="V86" s="287"/>
      <c r="W86" s="287"/>
      <c r="X86" s="5"/>
      <c r="Y86" s="5"/>
      <c r="Z86" s="5"/>
      <c r="AA86" s="5"/>
      <c r="AB86" s="5"/>
      <c r="AC86" s="5"/>
      <c r="AD86" s="5"/>
      <c r="AE86" s="170"/>
    </row>
    <row r="87" spans="2:31" x14ac:dyDescent="0.25">
      <c r="B87" s="228"/>
      <c r="C87" s="304"/>
      <c r="D87" s="230"/>
      <c r="E87" s="230"/>
      <c r="F87" s="230"/>
      <c r="G87" s="230"/>
      <c r="H87" s="230"/>
      <c r="I87" s="230"/>
      <c r="J87" s="230"/>
      <c r="K87" s="230"/>
      <c r="L87" s="230"/>
      <c r="M87" s="230"/>
      <c r="N87" s="230"/>
      <c r="O87" s="230"/>
      <c r="P87" s="230"/>
      <c r="Q87" s="230"/>
      <c r="R87" s="230"/>
      <c r="S87" s="549"/>
      <c r="T87" s="287"/>
      <c r="U87" s="287"/>
      <c r="V87" s="287"/>
      <c r="W87" s="287"/>
      <c r="X87" s="5"/>
      <c r="Y87" s="5"/>
      <c r="Z87" s="5"/>
      <c r="AA87" s="5"/>
      <c r="AB87" s="5"/>
      <c r="AC87" s="5"/>
      <c r="AD87" s="5"/>
      <c r="AE87" s="170"/>
    </row>
    <row r="88" spans="2:31" x14ac:dyDescent="0.25">
      <c r="B88" s="233" t="s">
        <v>192</v>
      </c>
      <c r="C88" s="305"/>
      <c r="D88" s="306">
        <f>IF(D61="","",D25*CAO_GHZ!$D$9)</f>
        <v>38828.62739999999</v>
      </c>
      <c r="E88" s="306">
        <f>IF(E61="","",E25*CAO_GHZ!$D$9)</f>
        <v>33307.605599999995</v>
      </c>
      <c r="F88" s="306">
        <f>IF(F61="","",F25*CAO_GHZ!$D$9)</f>
        <v>34857.121200000001</v>
      </c>
      <c r="G88" s="306">
        <f>IF(G61="","",G25*CAO_GHZ!$D$9)</f>
        <v>36706.768200000006</v>
      </c>
      <c r="H88" s="306">
        <f>IF(H61="","",H25*CAO_GHZ!$D$9)</f>
        <v>39812.779200000004</v>
      </c>
      <c r="I88" s="306">
        <f>IF(I61="","",I25*CAO_GHZ!$D$9)</f>
        <v>41948.597999999998</v>
      </c>
      <c r="J88" s="306">
        <f>IF(J61="","",J25*CAO_GHZ!$D$9)</f>
        <v>46548.286199999995</v>
      </c>
      <c r="K88" s="306">
        <f>IF(K61="","",K25*CAO_GHZ!$D$9)</f>
        <v>47658.074399999998</v>
      </c>
      <c r="L88" s="306">
        <f>IF(L61="","",L25*CAO_GHZ!$D$9)</f>
        <v>54721.631999999991</v>
      </c>
      <c r="M88" s="306">
        <f>IF(M61="","",M25*CAO_GHZ!$D$9)</f>
        <v>61994.583599999998</v>
      </c>
      <c r="N88" s="306">
        <f>IF(N61="","",N25*CAO_GHZ!$D$9)</f>
        <v>74997.951000000001</v>
      </c>
      <c r="O88" s="306">
        <f>IF(O61="","",O25*CAO_GHZ!$D$9)</f>
        <v>84295.044599999994</v>
      </c>
      <c r="P88" s="306">
        <f>IF(P61="","",P25*CAO_GHZ!$D$9)</f>
        <v>92482.35</v>
      </c>
      <c r="Q88" s="528">
        <f>IF(Q61="","",Q25*CAO_GHZ!$D$9)</f>
        <v>108668.5062</v>
      </c>
      <c r="R88" s="528">
        <f>IF(R61="","",R25*CAO_GHZ!$D$9)</f>
        <v>127297.59239999999</v>
      </c>
      <c r="S88" s="549"/>
      <c r="T88" s="5"/>
      <c r="U88" s="5"/>
      <c r="V88" s="5"/>
      <c r="W88" s="5"/>
      <c r="X88" s="5"/>
      <c r="Y88" s="5"/>
      <c r="Z88" s="5"/>
      <c r="AA88" s="5"/>
      <c r="AB88" s="5"/>
      <c r="AC88" s="5"/>
      <c r="AD88" s="5"/>
      <c r="AE88" s="170"/>
    </row>
    <row r="89" spans="2:31" x14ac:dyDescent="0.25">
      <c r="B89" s="576" t="s">
        <v>193</v>
      </c>
      <c r="C89" s="201"/>
      <c r="D89" s="307">
        <f>IF(D61="","",$C89)</f>
        <v>0</v>
      </c>
      <c r="E89" s="307">
        <f t="shared" ref="E89:Q89" si="38">IF(E61="","",$C89)</f>
        <v>0</v>
      </c>
      <c r="F89" s="307">
        <f t="shared" si="38"/>
        <v>0</v>
      </c>
      <c r="G89" s="307">
        <f t="shared" si="38"/>
        <v>0</v>
      </c>
      <c r="H89" s="307">
        <f t="shared" si="38"/>
        <v>0</v>
      </c>
      <c r="I89" s="307">
        <f t="shared" si="38"/>
        <v>0</v>
      </c>
      <c r="J89" s="307">
        <f t="shared" si="38"/>
        <v>0</v>
      </c>
      <c r="K89" s="307">
        <f t="shared" si="38"/>
        <v>0</v>
      </c>
      <c r="L89" s="307">
        <f t="shared" si="38"/>
        <v>0</v>
      </c>
      <c r="M89" s="307">
        <f t="shared" si="38"/>
        <v>0</v>
      </c>
      <c r="N89" s="307">
        <f t="shared" si="38"/>
        <v>0</v>
      </c>
      <c r="O89" s="307">
        <f t="shared" si="38"/>
        <v>0</v>
      </c>
      <c r="P89" s="307">
        <f t="shared" si="38"/>
        <v>0</v>
      </c>
      <c r="Q89" s="529">
        <f t="shared" si="38"/>
        <v>0</v>
      </c>
      <c r="R89" s="529">
        <f t="shared" ref="R89" si="39">IF(R61="","",$C89)</f>
        <v>0</v>
      </c>
      <c r="S89" s="549"/>
      <c r="T89" s="5"/>
      <c r="U89" s="5"/>
      <c r="V89" s="5"/>
      <c r="W89" s="5"/>
      <c r="X89" s="5"/>
      <c r="Y89" s="5"/>
      <c r="Z89" s="5"/>
      <c r="AA89" s="5"/>
      <c r="AB89" s="5"/>
      <c r="AC89" s="5"/>
      <c r="AD89" s="5"/>
      <c r="AE89" s="170"/>
    </row>
    <row r="90" spans="2:31" x14ac:dyDescent="0.25">
      <c r="B90" s="233" t="s">
        <v>195</v>
      </c>
      <c r="C90" s="202"/>
      <c r="D90" s="308">
        <f t="shared" ref="D90:Q90" si="40">IF(D61="","",$C90)</f>
        <v>0</v>
      </c>
      <c r="E90" s="308">
        <f t="shared" si="40"/>
        <v>0</v>
      </c>
      <c r="F90" s="308">
        <f t="shared" si="40"/>
        <v>0</v>
      </c>
      <c r="G90" s="308">
        <f t="shared" si="40"/>
        <v>0</v>
      </c>
      <c r="H90" s="308">
        <f t="shared" si="40"/>
        <v>0</v>
      </c>
      <c r="I90" s="308">
        <f t="shared" si="40"/>
        <v>0</v>
      </c>
      <c r="J90" s="308">
        <f t="shared" si="40"/>
        <v>0</v>
      </c>
      <c r="K90" s="308">
        <f t="shared" si="40"/>
        <v>0</v>
      </c>
      <c r="L90" s="308">
        <f t="shared" si="40"/>
        <v>0</v>
      </c>
      <c r="M90" s="308">
        <f t="shared" si="40"/>
        <v>0</v>
      </c>
      <c r="N90" s="308">
        <f t="shared" si="40"/>
        <v>0</v>
      </c>
      <c r="O90" s="308">
        <f t="shared" si="40"/>
        <v>0</v>
      </c>
      <c r="P90" s="308">
        <f t="shared" si="40"/>
        <v>0</v>
      </c>
      <c r="Q90" s="530">
        <f t="shared" si="40"/>
        <v>0</v>
      </c>
      <c r="R90" s="530">
        <f t="shared" ref="R90" si="41">IF(R61="","",$C90)</f>
        <v>0</v>
      </c>
      <c r="S90" s="549"/>
      <c r="T90" s="5"/>
      <c r="U90" s="5"/>
      <c r="V90" s="5"/>
      <c r="W90" s="5"/>
      <c r="X90" s="5"/>
      <c r="Y90" s="5"/>
      <c r="Z90" s="5"/>
      <c r="AA90" s="5"/>
      <c r="AB90" s="5"/>
      <c r="AC90" s="5"/>
      <c r="AD90" s="5"/>
      <c r="AE90" s="170"/>
    </row>
    <row r="91" spans="2:31" ht="12" thickBot="1" x14ac:dyDescent="0.3">
      <c r="B91" s="233" t="s">
        <v>197</v>
      </c>
      <c r="C91" s="305"/>
      <c r="D91" s="306">
        <f t="shared" ref="D91:Q91" si="42">IF(D61="","",(D88-D90)*D89)</f>
        <v>0</v>
      </c>
      <c r="E91" s="306">
        <f t="shared" si="42"/>
        <v>0</v>
      </c>
      <c r="F91" s="306">
        <f t="shared" si="42"/>
        <v>0</v>
      </c>
      <c r="G91" s="306">
        <f t="shared" si="42"/>
        <v>0</v>
      </c>
      <c r="H91" s="306">
        <f t="shared" si="42"/>
        <v>0</v>
      </c>
      <c r="I91" s="306">
        <f t="shared" si="42"/>
        <v>0</v>
      </c>
      <c r="J91" s="306">
        <f t="shared" si="42"/>
        <v>0</v>
      </c>
      <c r="K91" s="306">
        <f t="shared" si="42"/>
        <v>0</v>
      </c>
      <c r="L91" s="306">
        <f t="shared" si="42"/>
        <v>0</v>
      </c>
      <c r="M91" s="306">
        <f t="shared" si="42"/>
        <v>0</v>
      </c>
      <c r="N91" s="306">
        <f t="shared" si="42"/>
        <v>0</v>
      </c>
      <c r="O91" s="306">
        <f t="shared" si="42"/>
        <v>0</v>
      </c>
      <c r="P91" s="306">
        <f t="shared" si="42"/>
        <v>0</v>
      </c>
      <c r="Q91" s="528">
        <f t="shared" si="42"/>
        <v>0</v>
      </c>
      <c r="R91" s="528">
        <f t="shared" ref="R91" si="43">IF(R61="","",(R88-R90)*R89)</f>
        <v>0</v>
      </c>
      <c r="S91" s="549"/>
      <c r="T91" s="5"/>
      <c r="U91" s="5"/>
      <c r="V91" s="5"/>
      <c r="W91" s="5"/>
      <c r="X91" s="5"/>
      <c r="Y91" s="5"/>
      <c r="Z91" s="5"/>
      <c r="AA91" s="5"/>
      <c r="AB91" s="5"/>
      <c r="AC91" s="5"/>
      <c r="AD91" s="5"/>
      <c r="AE91" s="170"/>
    </row>
    <row r="92" spans="2:31" ht="12.6" thickTop="1" thickBot="1" x14ac:dyDescent="0.3">
      <c r="B92" s="471" t="s">
        <v>198</v>
      </c>
      <c r="C92" s="309">
        <f>Data_overig!B38</f>
        <v>0.5</v>
      </c>
      <c r="D92" s="310">
        <f t="shared" ref="D92:Q92" si="44">IF(D61="","",(D91/D88)*$C92)</f>
        <v>0</v>
      </c>
      <c r="E92" s="310">
        <f t="shared" si="44"/>
        <v>0</v>
      </c>
      <c r="F92" s="310">
        <f t="shared" si="44"/>
        <v>0</v>
      </c>
      <c r="G92" s="310">
        <f t="shared" si="44"/>
        <v>0</v>
      </c>
      <c r="H92" s="310">
        <f t="shared" si="44"/>
        <v>0</v>
      </c>
      <c r="I92" s="310">
        <f t="shared" si="44"/>
        <v>0</v>
      </c>
      <c r="J92" s="310">
        <f t="shared" si="44"/>
        <v>0</v>
      </c>
      <c r="K92" s="310">
        <f t="shared" si="44"/>
        <v>0</v>
      </c>
      <c r="L92" s="310">
        <f t="shared" si="44"/>
        <v>0</v>
      </c>
      <c r="M92" s="310">
        <f t="shared" si="44"/>
        <v>0</v>
      </c>
      <c r="N92" s="310">
        <f t="shared" si="44"/>
        <v>0</v>
      </c>
      <c r="O92" s="310">
        <f t="shared" si="44"/>
        <v>0</v>
      </c>
      <c r="P92" s="310">
        <f t="shared" si="44"/>
        <v>0</v>
      </c>
      <c r="Q92" s="531">
        <f t="shared" si="44"/>
        <v>0</v>
      </c>
      <c r="R92" s="531">
        <f t="shared" ref="R92" si="45">IF(R61="","",(R91/R88)*$C92)</f>
        <v>0</v>
      </c>
      <c r="S92" s="549"/>
      <c r="T92" s="5"/>
      <c r="U92" s="5"/>
      <c r="V92" s="5"/>
      <c r="W92" s="5"/>
      <c r="X92" s="5"/>
      <c r="Y92" s="5"/>
      <c r="Z92" s="5"/>
      <c r="AA92" s="5"/>
      <c r="AB92" s="5"/>
      <c r="AC92" s="5"/>
      <c r="AD92" s="5"/>
      <c r="AE92" s="170"/>
    </row>
    <row r="93" spans="2:31" ht="12" thickTop="1" x14ac:dyDescent="0.25">
      <c r="B93" s="576" t="s">
        <v>199</v>
      </c>
      <c r="C93" s="201"/>
      <c r="D93" s="307">
        <f t="shared" ref="D93:Q93" si="46">IF(D61="","",$C93)</f>
        <v>0</v>
      </c>
      <c r="E93" s="307">
        <f t="shared" si="46"/>
        <v>0</v>
      </c>
      <c r="F93" s="307">
        <f t="shared" si="46"/>
        <v>0</v>
      </c>
      <c r="G93" s="307">
        <f t="shared" si="46"/>
        <v>0</v>
      </c>
      <c r="H93" s="307">
        <f t="shared" si="46"/>
        <v>0</v>
      </c>
      <c r="I93" s="307">
        <f t="shared" si="46"/>
        <v>0</v>
      </c>
      <c r="J93" s="307">
        <f t="shared" si="46"/>
        <v>0</v>
      </c>
      <c r="K93" s="307">
        <f t="shared" si="46"/>
        <v>0</v>
      </c>
      <c r="L93" s="307">
        <f t="shared" si="46"/>
        <v>0</v>
      </c>
      <c r="M93" s="307">
        <f t="shared" si="46"/>
        <v>0</v>
      </c>
      <c r="N93" s="307">
        <f t="shared" si="46"/>
        <v>0</v>
      </c>
      <c r="O93" s="307">
        <f t="shared" si="46"/>
        <v>0</v>
      </c>
      <c r="P93" s="307">
        <f t="shared" si="46"/>
        <v>0</v>
      </c>
      <c r="Q93" s="529">
        <f t="shared" si="46"/>
        <v>0</v>
      </c>
      <c r="R93" s="529">
        <f t="shared" ref="R93" si="47">IF(R61="","",$C93)</f>
        <v>0</v>
      </c>
      <c r="S93" s="549"/>
      <c r="T93" s="5"/>
      <c r="U93" s="5"/>
      <c r="V93" s="5"/>
      <c r="W93" s="5"/>
      <c r="X93" s="5"/>
      <c r="Y93" s="5"/>
      <c r="Z93" s="5"/>
      <c r="AA93" s="5"/>
      <c r="AB93" s="5"/>
      <c r="AC93" s="5"/>
      <c r="AD93" s="5"/>
      <c r="AE93" s="170"/>
    </row>
    <row r="94" spans="2:31" x14ac:dyDescent="0.25">
      <c r="B94" s="233" t="s">
        <v>201</v>
      </c>
      <c r="C94" s="202"/>
      <c r="D94" s="308">
        <f t="shared" ref="D94:Q94" si="48">IF(D61="","",$C94)</f>
        <v>0</v>
      </c>
      <c r="E94" s="308">
        <f t="shared" si="48"/>
        <v>0</v>
      </c>
      <c r="F94" s="308">
        <f t="shared" si="48"/>
        <v>0</v>
      </c>
      <c r="G94" s="308">
        <f t="shared" si="48"/>
        <v>0</v>
      </c>
      <c r="H94" s="308">
        <f t="shared" si="48"/>
        <v>0</v>
      </c>
      <c r="I94" s="308">
        <f t="shared" si="48"/>
        <v>0</v>
      </c>
      <c r="J94" s="308">
        <f t="shared" si="48"/>
        <v>0</v>
      </c>
      <c r="K94" s="308">
        <f t="shared" si="48"/>
        <v>0</v>
      </c>
      <c r="L94" s="308">
        <f t="shared" si="48"/>
        <v>0</v>
      </c>
      <c r="M94" s="308">
        <f t="shared" si="48"/>
        <v>0</v>
      </c>
      <c r="N94" s="308">
        <f t="shared" si="48"/>
        <v>0</v>
      </c>
      <c r="O94" s="308">
        <f t="shared" si="48"/>
        <v>0</v>
      </c>
      <c r="P94" s="308">
        <f t="shared" si="48"/>
        <v>0</v>
      </c>
      <c r="Q94" s="530">
        <f t="shared" si="48"/>
        <v>0</v>
      </c>
      <c r="R94" s="530">
        <f t="shared" ref="R94" si="49">IF(R61="","",$C94)</f>
        <v>0</v>
      </c>
      <c r="S94" s="549"/>
      <c r="T94" s="5"/>
      <c r="U94" s="5"/>
      <c r="V94" s="5"/>
      <c r="W94" s="5"/>
      <c r="X94" s="5"/>
      <c r="Y94" s="5"/>
      <c r="Z94" s="5"/>
      <c r="AA94" s="5"/>
      <c r="AB94" s="5"/>
      <c r="AC94" s="5"/>
      <c r="AD94" s="5"/>
      <c r="AE94" s="170"/>
    </row>
    <row r="95" spans="2:31" ht="12" thickBot="1" x14ac:dyDescent="0.3">
      <c r="B95" s="311" t="s">
        <v>203</v>
      </c>
      <c r="C95" s="312"/>
      <c r="D95" s="313">
        <f t="shared" ref="D95:Q95" si="50">IF(D61="","",(D88-D94)*D93)</f>
        <v>0</v>
      </c>
      <c r="E95" s="313">
        <f t="shared" si="50"/>
        <v>0</v>
      </c>
      <c r="F95" s="313">
        <f t="shared" si="50"/>
        <v>0</v>
      </c>
      <c r="G95" s="313">
        <f t="shared" si="50"/>
        <v>0</v>
      </c>
      <c r="H95" s="313">
        <f t="shared" si="50"/>
        <v>0</v>
      </c>
      <c r="I95" s="313">
        <f t="shared" si="50"/>
        <v>0</v>
      </c>
      <c r="J95" s="313">
        <f t="shared" si="50"/>
        <v>0</v>
      </c>
      <c r="K95" s="313">
        <f t="shared" si="50"/>
        <v>0</v>
      </c>
      <c r="L95" s="313">
        <f t="shared" si="50"/>
        <v>0</v>
      </c>
      <c r="M95" s="313">
        <f t="shared" si="50"/>
        <v>0</v>
      </c>
      <c r="N95" s="313">
        <f t="shared" si="50"/>
        <v>0</v>
      </c>
      <c r="O95" s="313">
        <f t="shared" si="50"/>
        <v>0</v>
      </c>
      <c r="P95" s="313">
        <f t="shared" si="50"/>
        <v>0</v>
      </c>
      <c r="Q95" s="532">
        <f t="shared" si="50"/>
        <v>0</v>
      </c>
      <c r="R95" s="532">
        <f t="shared" ref="R95" si="51">IF(R61="","",(R88-R94)*R93)</f>
        <v>0</v>
      </c>
      <c r="S95" s="549"/>
      <c r="T95" s="5"/>
      <c r="U95" s="5"/>
      <c r="V95" s="5"/>
      <c r="W95" s="5"/>
      <c r="X95" s="5"/>
      <c r="Y95" s="5"/>
      <c r="Z95" s="5"/>
      <c r="AA95" s="5"/>
      <c r="AB95" s="5"/>
      <c r="AC95" s="5"/>
      <c r="AD95" s="5"/>
      <c r="AE95" s="170"/>
    </row>
    <row r="96" spans="2:31" ht="12.6" thickTop="1" thickBot="1" x14ac:dyDescent="0.3">
      <c r="B96" s="471" t="s">
        <v>204</v>
      </c>
      <c r="C96" s="309">
        <f>Data_overig!B41</f>
        <v>0.5</v>
      </c>
      <c r="D96" s="310">
        <f t="shared" ref="D96:Q96" si="52">IF(D61="","",(D95/D88)*$C96)</f>
        <v>0</v>
      </c>
      <c r="E96" s="310">
        <f t="shared" si="52"/>
        <v>0</v>
      </c>
      <c r="F96" s="310">
        <f t="shared" si="52"/>
        <v>0</v>
      </c>
      <c r="G96" s="310">
        <f t="shared" si="52"/>
        <v>0</v>
      </c>
      <c r="H96" s="310">
        <f t="shared" si="52"/>
        <v>0</v>
      </c>
      <c r="I96" s="310">
        <f t="shared" si="52"/>
        <v>0</v>
      </c>
      <c r="J96" s="310">
        <f t="shared" si="52"/>
        <v>0</v>
      </c>
      <c r="K96" s="310">
        <f t="shared" si="52"/>
        <v>0</v>
      </c>
      <c r="L96" s="310">
        <f t="shared" si="52"/>
        <v>0</v>
      </c>
      <c r="M96" s="310">
        <f t="shared" si="52"/>
        <v>0</v>
      </c>
      <c r="N96" s="310">
        <f t="shared" si="52"/>
        <v>0</v>
      </c>
      <c r="O96" s="310">
        <f t="shared" si="52"/>
        <v>0</v>
      </c>
      <c r="P96" s="310">
        <f t="shared" si="52"/>
        <v>0</v>
      </c>
      <c r="Q96" s="531">
        <f t="shared" si="52"/>
        <v>0</v>
      </c>
      <c r="R96" s="531">
        <f t="shared" ref="R96" si="53">IF(R61="","",(R95/R88)*$C96)</f>
        <v>0</v>
      </c>
      <c r="S96" s="549"/>
      <c r="T96" s="5"/>
      <c r="U96" s="5"/>
      <c r="V96" s="5"/>
      <c r="W96" s="5"/>
      <c r="X96" s="5"/>
      <c r="Y96" s="5"/>
      <c r="Z96" s="5"/>
      <c r="AA96" s="5"/>
      <c r="AB96" s="5"/>
      <c r="AC96" s="5"/>
      <c r="AD96" s="5"/>
      <c r="AE96" s="170"/>
    </row>
    <row r="97" spans="2:31" ht="12" thickTop="1" x14ac:dyDescent="0.25">
      <c r="B97" s="241" t="s">
        <v>205</v>
      </c>
      <c r="C97" s="314"/>
      <c r="D97" s="315">
        <f t="shared" ref="D97:Q97" si="54">IF(D61="","",D96+D92)</f>
        <v>0</v>
      </c>
      <c r="E97" s="315">
        <f t="shared" si="54"/>
        <v>0</v>
      </c>
      <c r="F97" s="315">
        <f t="shared" si="54"/>
        <v>0</v>
      </c>
      <c r="G97" s="315">
        <f t="shared" si="54"/>
        <v>0</v>
      </c>
      <c r="H97" s="315">
        <f t="shared" si="54"/>
        <v>0</v>
      </c>
      <c r="I97" s="315">
        <f t="shared" si="54"/>
        <v>0</v>
      </c>
      <c r="J97" s="315">
        <f t="shared" si="54"/>
        <v>0</v>
      </c>
      <c r="K97" s="315">
        <f t="shared" si="54"/>
        <v>0</v>
      </c>
      <c r="L97" s="315">
        <f t="shared" si="54"/>
        <v>0</v>
      </c>
      <c r="M97" s="315">
        <f t="shared" si="54"/>
        <v>0</v>
      </c>
      <c r="N97" s="315">
        <f t="shared" si="54"/>
        <v>0</v>
      </c>
      <c r="O97" s="315">
        <f t="shared" si="54"/>
        <v>0</v>
      </c>
      <c r="P97" s="315">
        <f t="shared" si="54"/>
        <v>0</v>
      </c>
      <c r="Q97" s="533">
        <f t="shared" si="54"/>
        <v>0</v>
      </c>
      <c r="R97" s="533">
        <f t="shared" ref="R97" si="55">IF(R61="","",R96+R92)</f>
        <v>0</v>
      </c>
      <c r="S97" s="549"/>
      <c r="T97" s="5"/>
      <c r="U97" s="5"/>
      <c r="V97" s="5"/>
      <c r="W97" s="5"/>
      <c r="X97" s="5"/>
      <c r="Y97" s="5"/>
      <c r="Z97" s="5"/>
      <c r="AA97" s="5"/>
      <c r="AB97" s="5"/>
      <c r="AC97" s="5"/>
      <c r="AD97" s="5"/>
      <c r="AE97" s="170"/>
    </row>
    <row r="98" spans="2:31" x14ac:dyDescent="0.25">
      <c r="B98" s="11"/>
      <c r="C98" s="292"/>
      <c r="D98" s="295"/>
      <c r="E98" s="287"/>
      <c r="F98" s="287"/>
      <c r="G98" s="287"/>
      <c r="H98" s="287"/>
      <c r="I98" s="287"/>
      <c r="J98" s="287"/>
      <c r="K98" s="287"/>
      <c r="L98" s="287"/>
      <c r="M98" s="287"/>
      <c r="N98" s="287"/>
      <c r="O98" s="287"/>
      <c r="P98" s="287"/>
      <c r="Q98" s="287"/>
      <c r="R98" s="287"/>
      <c r="S98" s="287"/>
      <c r="T98" s="5"/>
      <c r="U98" s="5"/>
      <c r="V98" s="5"/>
      <c r="W98" s="5"/>
      <c r="X98" s="5"/>
      <c r="Y98" s="5"/>
      <c r="Z98" s="5"/>
      <c r="AA98" s="5"/>
      <c r="AB98" s="5"/>
      <c r="AC98" s="5"/>
      <c r="AD98" s="5"/>
      <c r="AE98" s="170"/>
    </row>
    <row r="99" spans="2:31" x14ac:dyDescent="0.25">
      <c r="B99" s="11"/>
      <c r="C99" s="292"/>
      <c r="D99" s="227" t="s">
        <v>206</v>
      </c>
      <c r="E99" s="227" t="s">
        <v>207</v>
      </c>
      <c r="F99" s="227" t="s">
        <v>208</v>
      </c>
      <c r="G99" s="287"/>
      <c r="H99" s="287"/>
      <c r="I99" s="287"/>
      <c r="J99" s="287"/>
      <c r="K99" s="287"/>
      <c r="L99" s="287"/>
      <c r="M99" s="287"/>
      <c r="N99" s="287"/>
      <c r="O99" s="287"/>
      <c r="P99" s="287"/>
      <c r="Q99" s="287"/>
      <c r="R99" s="287"/>
      <c r="S99" s="287"/>
      <c r="T99" s="5"/>
      <c r="U99" s="5"/>
      <c r="V99" s="5"/>
      <c r="W99" s="5"/>
      <c r="X99" s="5"/>
      <c r="Y99" s="5"/>
      <c r="Z99" s="5"/>
      <c r="AA99" s="5"/>
      <c r="AB99" s="5"/>
      <c r="AC99" s="5"/>
      <c r="AD99" s="5"/>
      <c r="AE99" s="170"/>
    </row>
    <row r="100" spans="2:31" x14ac:dyDescent="0.25">
      <c r="B100" s="576" t="s">
        <v>209</v>
      </c>
      <c r="C100" s="195"/>
      <c r="D100" s="312"/>
      <c r="E100" s="312"/>
      <c r="F100" s="312"/>
      <c r="H100" s="13" t="s">
        <v>342</v>
      </c>
      <c r="I100" s="14"/>
      <c r="J100" s="14"/>
      <c r="K100" s="14"/>
      <c r="L100" s="14"/>
      <c r="M100" s="14"/>
      <c r="N100" s="14"/>
      <c r="O100" s="14"/>
      <c r="P100" s="14"/>
      <c r="Q100" s="14"/>
      <c r="R100" s="14"/>
      <c r="S100" s="590"/>
      <c r="T100" s="5"/>
      <c r="U100" s="5"/>
      <c r="V100" s="5"/>
      <c r="W100" s="5"/>
      <c r="X100" s="5"/>
      <c r="Y100" s="5"/>
      <c r="Z100" s="5"/>
      <c r="AA100" s="5"/>
      <c r="AB100" s="5"/>
      <c r="AC100" s="5"/>
      <c r="AD100" s="5"/>
      <c r="AE100" s="170"/>
    </row>
    <row r="101" spans="2:31" x14ac:dyDescent="0.25">
      <c r="B101" s="233" t="s">
        <v>211</v>
      </c>
      <c r="C101" s="286">
        <f>(D101*2.74%)+(E101*7.74%)</f>
        <v>0</v>
      </c>
      <c r="D101" s="421"/>
      <c r="E101" s="421"/>
      <c r="F101" s="211">
        <f>SUM(D101:E101)</f>
        <v>0</v>
      </c>
      <c r="H101" s="13" t="s">
        <v>212</v>
      </c>
      <c r="I101" s="14"/>
      <c r="J101" s="14"/>
      <c r="K101" s="14"/>
      <c r="L101" s="14"/>
      <c r="M101" s="14"/>
      <c r="N101" s="14"/>
      <c r="O101" s="14"/>
      <c r="P101" s="14"/>
      <c r="Q101" s="14"/>
      <c r="R101" s="14"/>
      <c r="S101" s="590"/>
      <c r="T101" s="5"/>
      <c r="U101" s="5"/>
      <c r="V101" s="5"/>
      <c r="W101" s="5"/>
      <c r="X101" s="5"/>
      <c r="Y101" s="5"/>
      <c r="Z101" s="5"/>
      <c r="AA101" s="5"/>
      <c r="AB101" s="5"/>
      <c r="AC101" s="5"/>
      <c r="AD101" s="5"/>
      <c r="AE101" s="170"/>
    </row>
    <row r="102" spans="2:31" x14ac:dyDescent="0.25">
      <c r="B102" s="233" t="s">
        <v>213</v>
      </c>
      <c r="C102" s="286">
        <v>6.5100000000000005E-2</v>
      </c>
      <c r="D102" s="312"/>
      <c r="E102" s="312"/>
      <c r="F102" s="312"/>
      <c r="H102" s="569">
        <v>6.5100000000000005E-2</v>
      </c>
      <c r="I102" s="13" t="s">
        <v>214</v>
      </c>
      <c r="J102" s="14"/>
      <c r="K102" s="14"/>
      <c r="L102" s="14"/>
      <c r="M102" s="14"/>
      <c r="N102" s="14"/>
      <c r="O102" s="14"/>
      <c r="P102" s="14"/>
      <c r="Q102" s="14"/>
      <c r="R102" s="14"/>
      <c r="S102" s="590"/>
      <c r="T102" s="5"/>
      <c r="U102" s="5"/>
      <c r="V102" s="5"/>
      <c r="W102" s="5"/>
      <c r="X102" s="5"/>
      <c r="Y102" s="5"/>
      <c r="Z102" s="5"/>
      <c r="AA102" s="5"/>
      <c r="AB102" s="5"/>
      <c r="AC102" s="5"/>
      <c r="AD102" s="5"/>
      <c r="AE102" s="170"/>
    </row>
    <row r="103" spans="2:31" x14ac:dyDescent="0.25">
      <c r="B103" s="233" t="s">
        <v>215</v>
      </c>
      <c r="C103" s="195"/>
      <c r="D103" s="312"/>
      <c r="E103" s="312"/>
      <c r="F103" s="312"/>
      <c r="H103" s="117" t="s">
        <v>216</v>
      </c>
      <c r="I103" s="13"/>
      <c r="J103" s="14"/>
      <c r="K103" s="14"/>
      <c r="L103" s="14"/>
      <c r="M103" s="14"/>
      <c r="N103" s="14"/>
      <c r="O103" s="14"/>
      <c r="P103" s="14"/>
      <c r="Q103" s="14"/>
      <c r="R103" s="14"/>
      <c r="S103" s="590"/>
      <c r="T103" s="5"/>
      <c r="U103" s="5"/>
      <c r="V103" s="5"/>
      <c r="W103" s="5"/>
      <c r="X103" s="5"/>
      <c r="Y103" s="5"/>
      <c r="Z103" s="5"/>
      <c r="AA103" s="5"/>
      <c r="AB103" s="5"/>
      <c r="AC103" s="5"/>
      <c r="AD103" s="5"/>
      <c r="AE103" s="170"/>
    </row>
    <row r="104" spans="2:31" ht="12" thickBot="1" x14ac:dyDescent="0.3">
      <c r="B104" s="311" t="s">
        <v>217</v>
      </c>
      <c r="C104" s="195"/>
      <c r="D104" s="305"/>
      <c r="E104" s="305"/>
      <c r="F104" s="305"/>
      <c r="H104" s="13" t="s">
        <v>218</v>
      </c>
      <c r="I104" s="14"/>
      <c r="J104" s="14"/>
      <c r="K104" s="14"/>
      <c r="L104" s="14"/>
      <c r="M104" s="14"/>
      <c r="N104" s="14"/>
      <c r="O104" s="14"/>
      <c r="P104" s="14"/>
      <c r="Q104" s="14"/>
      <c r="R104" s="14"/>
      <c r="S104" s="590"/>
      <c r="T104" s="5"/>
      <c r="U104" s="5"/>
      <c r="V104" s="5"/>
      <c r="W104" s="5"/>
      <c r="X104" s="5"/>
      <c r="Y104" s="5"/>
      <c r="Z104" s="5"/>
      <c r="AA104" s="5"/>
      <c r="AB104" s="5"/>
      <c r="AC104" s="5"/>
      <c r="AD104" s="5"/>
      <c r="AE104" s="170"/>
    </row>
    <row r="105" spans="2:31" ht="12" thickTop="1" x14ac:dyDescent="0.25">
      <c r="B105" s="241" t="s">
        <v>221</v>
      </c>
      <c r="C105" s="316">
        <f>SUM(C100:C104)</f>
        <v>6.5100000000000005E-2</v>
      </c>
      <c r="D105" s="295"/>
      <c r="E105" s="287"/>
      <c r="F105" s="287"/>
      <c r="G105" s="287"/>
      <c r="H105" s="287"/>
      <c r="I105" s="287"/>
      <c r="J105" s="287"/>
      <c r="K105" s="287"/>
      <c r="L105" s="287"/>
      <c r="M105" s="287"/>
      <c r="N105" s="287"/>
      <c r="O105" s="287"/>
      <c r="P105" s="287"/>
      <c r="Q105" s="287"/>
      <c r="R105" s="287"/>
      <c r="S105" s="287"/>
      <c r="T105" s="5"/>
      <c r="U105" s="5"/>
      <c r="V105" s="5"/>
      <c r="W105" s="5"/>
      <c r="X105" s="5"/>
      <c r="Y105" s="5"/>
      <c r="Z105" s="5"/>
      <c r="AA105" s="5"/>
      <c r="AB105" s="5"/>
      <c r="AC105" s="5"/>
      <c r="AD105" s="5"/>
      <c r="AE105" s="170"/>
    </row>
    <row r="106" spans="2:31" x14ac:dyDescent="0.25">
      <c r="B106" s="11"/>
      <c r="C106" s="292"/>
      <c r="D106" s="295"/>
      <c r="E106" s="287"/>
      <c r="F106" s="287"/>
      <c r="G106" s="287"/>
      <c r="H106" s="287"/>
      <c r="I106" s="287"/>
      <c r="J106" s="287"/>
      <c r="K106" s="287"/>
      <c r="L106" s="287"/>
      <c r="M106" s="287"/>
      <c r="N106" s="287"/>
      <c r="O106" s="287"/>
      <c r="P106" s="287"/>
      <c r="Q106" s="287"/>
      <c r="R106" s="287"/>
      <c r="S106" s="287"/>
      <c r="T106" s="5"/>
      <c r="U106" s="5"/>
      <c r="V106" s="5"/>
      <c r="W106" s="5"/>
      <c r="X106" s="5"/>
      <c r="Y106" s="5"/>
      <c r="Z106" s="5"/>
      <c r="AA106" s="5"/>
      <c r="AB106" s="5"/>
      <c r="AC106" s="5"/>
      <c r="AD106" s="5"/>
      <c r="AE106" s="170"/>
    </row>
    <row r="107" spans="2:31" x14ac:dyDescent="0.25">
      <c r="B107" s="301" t="s">
        <v>222</v>
      </c>
      <c r="C107" s="317"/>
      <c r="D107" s="318">
        <f>IF(D61="",0%,D97+$C105)</f>
        <v>6.5100000000000005E-2</v>
      </c>
      <c r="E107" s="318">
        <f t="shared" ref="E107:Q107" si="56">IF(E61="",0%,E97+$C105)</f>
        <v>6.5100000000000005E-2</v>
      </c>
      <c r="F107" s="318">
        <f t="shared" si="56"/>
        <v>6.5100000000000005E-2</v>
      </c>
      <c r="G107" s="318">
        <f t="shared" si="56"/>
        <v>6.5100000000000005E-2</v>
      </c>
      <c r="H107" s="318">
        <f t="shared" si="56"/>
        <v>6.5100000000000005E-2</v>
      </c>
      <c r="I107" s="318">
        <f t="shared" si="56"/>
        <v>6.5100000000000005E-2</v>
      </c>
      <c r="J107" s="318">
        <f t="shared" si="56"/>
        <v>6.5100000000000005E-2</v>
      </c>
      <c r="K107" s="318">
        <f t="shared" si="56"/>
        <v>6.5100000000000005E-2</v>
      </c>
      <c r="L107" s="318">
        <f t="shared" si="56"/>
        <v>6.5100000000000005E-2</v>
      </c>
      <c r="M107" s="318">
        <f t="shared" si="56"/>
        <v>6.5100000000000005E-2</v>
      </c>
      <c r="N107" s="318">
        <f t="shared" si="56"/>
        <v>6.5100000000000005E-2</v>
      </c>
      <c r="O107" s="318">
        <f t="shared" si="56"/>
        <v>6.5100000000000005E-2</v>
      </c>
      <c r="P107" s="318">
        <f t="shared" si="56"/>
        <v>6.5100000000000005E-2</v>
      </c>
      <c r="Q107" s="318">
        <f t="shared" si="56"/>
        <v>6.5100000000000005E-2</v>
      </c>
      <c r="R107" s="318">
        <f t="shared" ref="R107" si="57">IF(R61="",0%,R97+$C105)</f>
        <v>6.5100000000000005E-2</v>
      </c>
      <c r="S107" s="287"/>
      <c r="T107" s="5"/>
      <c r="U107" s="5"/>
      <c r="V107" s="5"/>
      <c r="W107" s="5"/>
      <c r="X107" s="5"/>
      <c r="Y107" s="5"/>
      <c r="Z107" s="5"/>
      <c r="AA107" s="5"/>
      <c r="AB107" s="5"/>
      <c r="AC107" s="5"/>
      <c r="AD107" s="5"/>
      <c r="AE107" s="170"/>
    </row>
    <row r="108" spans="2:31" x14ac:dyDescent="0.25">
      <c r="B108" s="226"/>
      <c r="C108" s="319"/>
      <c r="D108" s="320"/>
      <c r="E108" s="320"/>
      <c r="F108" s="320"/>
      <c r="G108" s="320"/>
      <c r="H108" s="320"/>
      <c r="I108" s="320"/>
      <c r="J108" s="287"/>
      <c r="K108" s="287"/>
      <c r="L108" s="287"/>
      <c r="M108" s="287"/>
      <c r="N108" s="287"/>
      <c r="O108" s="287"/>
      <c r="P108" s="287"/>
      <c r="Q108" s="287"/>
      <c r="R108" s="287"/>
      <c r="S108" s="287"/>
      <c r="T108" s="5"/>
      <c r="U108" s="5"/>
      <c r="V108" s="5"/>
      <c r="W108" s="5"/>
      <c r="X108" s="5"/>
      <c r="Y108" s="5"/>
      <c r="Z108" s="5"/>
      <c r="AA108" s="5"/>
      <c r="AB108" s="5"/>
      <c r="AC108" s="5"/>
      <c r="AD108" s="5"/>
      <c r="AE108" s="170"/>
    </row>
    <row r="109" spans="2:31" x14ac:dyDescent="0.25">
      <c r="B109" s="276" t="s">
        <v>223</v>
      </c>
      <c r="C109" s="321"/>
      <c r="D109" s="318">
        <f>IF($C$77="Opslag",$C$81,D107)</f>
        <v>6.5100000000000005E-2</v>
      </c>
      <c r="E109" s="318">
        <f>IF($C$77="Opslag",$C$81,E107)</f>
        <v>6.5100000000000005E-2</v>
      </c>
      <c r="F109" s="318">
        <f t="shared" ref="F109:Q109" si="58">IF($C$77="Opslag",$C$81,F107)</f>
        <v>6.5100000000000005E-2</v>
      </c>
      <c r="G109" s="318">
        <f t="shared" si="58"/>
        <v>6.5100000000000005E-2</v>
      </c>
      <c r="H109" s="318">
        <f t="shared" si="58"/>
        <v>6.5100000000000005E-2</v>
      </c>
      <c r="I109" s="318">
        <f>IF($C$77="Opslag",$C$81,I107)</f>
        <v>6.5100000000000005E-2</v>
      </c>
      <c r="J109" s="318">
        <f t="shared" si="58"/>
        <v>6.5100000000000005E-2</v>
      </c>
      <c r="K109" s="318">
        <f t="shared" si="58"/>
        <v>6.5100000000000005E-2</v>
      </c>
      <c r="L109" s="318">
        <f>IF($C$77="Opslag",$C$81,L107)</f>
        <v>6.5100000000000005E-2</v>
      </c>
      <c r="M109" s="318">
        <f t="shared" si="58"/>
        <v>6.5100000000000005E-2</v>
      </c>
      <c r="N109" s="318">
        <f t="shared" si="58"/>
        <v>6.5100000000000005E-2</v>
      </c>
      <c r="O109" s="318">
        <f t="shared" si="58"/>
        <v>6.5100000000000005E-2</v>
      </c>
      <c r="P109" s="318">
        <f t="shared" si="58"/>
        <v>6.5100000000000005E-2</v>
      </c>
      <c r="Q109" s="318">
        <f t="shared" si="58"/>
        <v>6.5100000000000005E-2</v>
      </c>
      <c r="R109" s="318">
        <f t="shared" ref="R109" si="59">IF($C$77="Opslag",$C$81,R107)</f>
        <v>6.5100000000000005E-2</v>
      </c>
      <c r="S109" s="287"/>
      <c r="T109" s="5"/>
      <c r="U109" s="5"/>
      <c r="V109" s="5"/>
      <c r="W109" s="5"/>
      <c r="X109" s="5"/>
      <c r="Y109" s="5"/>
      <c r="Z109" s="5"/>
      <c r="AA109" s="5"/>
      <c r="AB109" s="5"/>
      <c r="AC109" s="5"/>
      <c r="AD109" s="5"/>
      <c r="AE109" s="170"/>
    </row>
    <row r="110" spans="2:31" x14ac:dyDescent="0.25">
      <c r="B110" s="322"/>
      <c r="C110" s="287"/>
      <c r="D110" s="287"/>
      <c r="E110" s="287"/>
      <c r="H110" s="287"/>
      <c r="I110" s="287"/>
      <c r="J110" s="287"/>
      <c r="K110" s="287"/>
      <c r="L110" s="287"/>
      <c r="M110" s="287"/>
      <c r="N110" s="287"/>
      <c r="O110" s="287"/>
      <c r="P110" s="287"/>
      <c r="Q110" s="287"/>
      <c r="R110" s="287"/>
      <c r="S110" s="287"/>
      <c r="T110" s="8"/>
      <c r="U110" s="8"/>
      <c r="V110" s="8"/>
      <c r="W110" s="8"/>
      <c r="X110" s="8"/>
      <c r="Y110" s="8"/>
      <c r="Z110" s="8"/>
      <c r="AA110" s="8"/>
      <c r="AB110" s="8"/>
      <c r="AC110" s="8"/>
      <c r="AD110" s="8"/>
      <c r="AE110" s="591"/>
    </row>
    <row r="111" spans="2:31" x14ac:dyDescent="0.25">
      <c r="B111" s="209"/>
      <c r="C111" s="209"/>
      <c r="D111" s="209"/>
      <c r="E111" s="209"/>
      <c r="F111" s="209"/>
      <c r="G111" s="209"/>
      <c r="H111" s="209"/>
      <c r="I111" s="209"/>
      <c r="J111" s="209"/>
      <c r="K111" s="209"/>
      <c r="L111" s="209"/>
      <c r="M111" s="209"/>
      <c r="N111" s="209"/>
      <c r="O111" s="209"/>
      <c r="P111" s="209"/>
      <c r="Q111" s="209"/>
      <c r="R111" s="209"/>
      <c r="S111" s="209"/>
      <c r="T111" s="5"/>
      <c r="U111" s="5"/>
      <c r="V111" s="5"/>
      <c r="W111" s="5"/>
      <c r="X111" s="8"/>
    </row>
    <row r="112" spans="2:31" x14ac:dyDescent="0.25">
      <c r="B112" s="215" t="s">
        <v>320</v>
      </c>
      <c r="C112" s="216"/>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8"/>
    </row>
    <row r="113" spans="2:25" x14ac:dyDescent="0.25">
      <c r="B113" s="275"/>
      <c r="C113" s="5"/>
      <c r="D113" s="5"/>
      <c r="E113" s="5"/>
      <c r="F113" s="5"/>
      <c r="G113" s="5"/>
      <c r="H113" s="5"/>
      <c r="I113" s="5"/>
      <c r="J113" s="5"/>
      <c r="K113" s="5"/>
      <c r="L113" s="5"/>
      <c r="M113" s="5"/>
      <c r="N113" s="5"/>
      <c r="O113" s="5"/>
      <c r="P113" s="5"/>
      <c r="Q113" s="5"/>
      <c r="R113" s="5"/>
      <c r="S113" s="5"/>
      <c r="T113" s="5"/>
      <c r="U113" s="5"/>
      <c r="V113" s="5"/>
      <c r="W113" s="5"/>
      <c r="X113" s="5"/>
      <c r="Y113" s="6"/>
    </row>
    <row r="114" spans="2:25" x14ac:dyDescent="0.25">
      <c r="B114" s="323"/>
      <c r="C114" s="221" t="s">
        <v>321</v>
      </c>
      <c r="D114" s="221" t="s">
        <v>322</v>
      </c>
      <c r="E114" s="221" t="s">
        <v>123</v>
      </c>
      <c r="F114" s="221"/>
      <c r="G114" s="221"/>
      <c r="H114" s="221"/>
      <c r="I114" s="221"/>
      <c r="J114" s="221"/>
      <c r="K114" s="221"/>
      <c r="L114" s="221"/>
      <c r="M114" s="221"/>
      <c r="N114" s="221"/>
      <c r="O114" s="221"/>
      <c r="P114" s="221"/>
      <c r="Q114" s="221"/>
      <c r="R114" s="221"/>
      <c r="S114" s="221"/>
      <c r="T114" s="221"/>
      <c r="U114" s="221"/>
      <c r="V114" s="221"/>
      <c r="W114" s="221"/>
      <c r="X114" s="221"/>
      <c r="Y114" s="223"/>
    </row>
    <row r="115" spans="2:25" x14ac:dyDescent="0.25">
      <c r="B115" s="11"/>
      <c r="C115" s="5"/>
      <c r="D115" s="5"/>
      <c r="E115" s="5"/>
      <c r="F115" s="5"/>
      <c r="G115" s="5"/>
      <c r="H115" s="5"/>
      <c r="I115" s="5"/>
      <c r="J115" s="5"/>
      <c r="K115" s="5"/>
      <c r="L115" s="5"/>
      <c r="M115" s="5"/>
      <c r="N115" s="5"/>
      <c r="O115" s="5"/>
      <c r="P115" s="5"/>
      <c r="Q115" s="5"/>
      <c r="R115" s="5"/>
      <c r="S115" s="5"/>
      <c r="T115" s="5"/>
      <c r="U115" s="5"/>
      <c r="V115" s="5"/>
      <c r="W115" s="5"/>
      <c r="X115" s="5"/>
      <c r="Y115" s="6"/>
    </row>
    <row r="116" spans="2:25" x14ac:dyDescent="0.25">
      <c r="B116" s="233" t="s">
        <v>323</v>
      </c>
      <c r="C116" s="384"/>
      <c r="D116" s="384"/>
      <c r="E116" s="211">
        <f>SUM(C116:D116)</f>
        <v>0</v>
      </c>
      <c r="F116" s="5"/>
      <c r="G116" s="5"/>
      <c r="H116" s="5"/>
      <c r="I116" s="5"/>
      <c r="J116" s="5"/>
      <c r="K116" s="5"/>
      <c r="L116" s="5"/>
      <c r="M116" s="5"/>
      <c r="N116" s="5"/>
      <c r="O116" s="5"/>
      <c r="P116" s="5"/>
      <c r="Q116" s="5"/>
      <c r="R116" s="5"/>
      <c r="S116" s="5"/>
      <c r="T116" s="5"/>
      <c r="U116" s="5"/>
      <c r="V116" s="5"/>
      <c r="W116" s="5"/>
      <c r="X116" s="5"/>
      <c r="Y116" s="170"/>
    </row>
    <row r="117" spans="2:25" x14ac:dyDescent="0.25">
      <c r="B117" s="7"/>
      <c r="C117" s="8"/>
      <c r="D117" s="8"/>
      <c r="E117" s="8"/>
      <c r="F117" s="8"/>
      <c r="G117" s="8"/>
      <c r="H117" s="8"/>
      <c r="I117" s="8"/>
      <c r="J117" s="8"/>
      <c r="K117" s="8"/>
      <c r="L117" s="8"/>
      <c r="M117" s="8"/>
      <c r="N117" s="8"/>
      <c r="O117" s="8"/>
      <c r="P117" s="8"/>
      <c r="Q117" s="8"/>
      <c r="R117" s="8"/>
      <c r="S117" s="8"/>
      <c r="T117" s="8"/>
      <c r="U117" s="8"/>
      <c r="V117" s="8"/>
      <c r="W117" s="8"/>
      <c r="X117" s="8"/>
      <c r="Y117" s="9"/>
    </row>
    <row r="118" spans="2:25" x14ac:dyDescent="0.2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2:25" x14ac:dyDescent="0.25">
      <c r="B119" s="215" t="s">
        <v>19</v>
      </c>
      <c r="C119" s="216"/>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8"/>
    </row>
    <row r="120" spans="2:25" x14ac:dyDescent="0.25">
      <c r="B120" s="275" t="s">
        <v>343</v>
      </c>
      <c r="C120" s="5"/>
      <c r="D120" s="5"/>
      <c r="E120" s="5"/>
      <c r="F120" s="5"/>
      <c r="G120" s="5"/>
      <c r="H120" s="5"/>
      <c r="I120" s="5"/>
      <c r="J120" s="5"/>
      <c r="K120" s="5"/>
      <c r="L120" s="5"/>
      <c r="M120" s="5"/>
      <c r="N120" s="5"/>
      <c r="O120" s="5"/>
      <c r="P120" s="5"/>
      <c r="Q120" s="5"/>
      <c r="R120" s="5"/>
      <c r="S120" s="5"/>
      <c r="T120" s="5"/>
      <c r="U120" s="5"/>
      <c r="V120" s="5"/>
      <c r="W120" s="5"/>
      <c r="X120" s="5"/>
      <c r="Y120" s="6"/>
    </row>
    <row r="121" spans="2:25" x14ac:dyDescent="0.25">
      <c r="B121" s="323"/>
      <c r="C121" s="222"/>
      <c r="D121" s="221" t="s">
        <v>325</v>
      </c>
      <c r="E121" s="221" t="s">
        <v>325</v>
      </c>
      <c r="F121" s="221" t="s">
        <v>326</v>
      </c>
      <c r="G121" s="221" t="s">
        <v>327</v>
      </c>
      <c r="H121" s="221" t="s">
        <v>328</v>
      </c>
      <c r="I121" s="221"/>
      <c r="J121" s="221"/>
      <c r="K121" s="221"/>
      <c r="L121" s="221"/>
      <c r="M121" s="221"/>
      <c r="N121" s="221"/>
      <c r="O121" s="221"/>
      <c r="P121" s="221"/>
      <c r="Q121" s="221"/>
      <c r="R121" s="221"/>
      <c r="S121" s="221"/>
      <c r="T121" s="221"/>
      <c r="U121" s="221"/>
      <c r="V121" s="221"/>
      <c r="W121" s="221"/>
      <c r="X121" s="221"/>
      <c r="Y121" s="223"/>
    </row>
    <row r="122" spans="2:25" x14ac:dyDescent="0.25">
      <c r="B122" s="323"/>
      <c r="C122" s="221" t="s">
        <v>225</v>
      </c>
      <c r="D122" s="221" t="s">
        <v>226</v>
      </c>
      <c r="E122" s="221" t="s">
        <v>189</v>
      </c>
      <c r="F122" s="221" t="s">
        <v>226</v>
      </c>
      <c r="G122" s="221" t="s">
        <v>226</v>
      </c>
      <c r="H122" s="221" t="s">
        <v>225</v>
      </c>
      <c r="I122" s="221"/>
      <c r="J122" s="221"/>
      <c r="K122" s="221"/>
      <c r="L122" s="221"/>
      <c r="M122" s="221"/>
      <c r="N122" s="221"/>
      <c r="O122" s="221"/>
      <c r="P122" s="221"/>
      <c r="Q122" s="221"/>
      <c r="R122" s="221"/>
      <c r="S122" s="221"/>
      <c r="T122" s="221"/>
      <c r="U122" s="221"/>
      <c r="V122" s="221"/>
      <c r="W122" s="221"/>
      <c r="X122" s="221"/>
      <c r="Y122" s="223"/>
    </row>
    <row r="123" spans="2:25" x14ac:dyDescent="0.25">
      <c r="B123" s="11"/>
      <c r="D123" s="5"/>
      <c r="E123" s="5"/>
      <c r="F123" s="5"/>
      <c r="G123" s="5"/>
      <c r="H123" s="5"/>
      <c r="I123" s="5"/>
      <c r="J123" s="5"/>
      <c r="K123" s="5"/>
      <c r="L123" s="5"/>
      <c r="M123" s="5"/>
      <c r="N123" s="5"/>
      <c r="O123" s="5"/>
      <c r="P123" s="5"/>
      <c r="Q123" s="5"/>
      <c r="R123" s="5"/>
      <c r="S123" s="5"/>
      <c r="T123" s="5"/>
      <c r="U123" s="5"/>
      <c r="V123" s="5"/>
      <c r="W123" s="5"/>
      <c r="X123" s="5"/>
      <c r="Y123" s="6"/>
    </row>
    <row r="124" spans="2:25" ht="12" thickBot="1" x14ac:dyDescent="0.3">
      <c r="B124" s="324" t="s">
        <v>228</v>
      </c>
      <c r="C124" s="325"/>
      <c r="D124" s="326">
        <v>1878</v>
      </c>
      <c r="E124" s="393"/>
      <c r="F124" s="5"/>
      <c r="G124" s="5"/>
      <c r="H124" s="5"/>
      <c r="I124" s="328" t="s">
        <v>344</v>
      </c>
      <c r="J124" s="14"/>
      <c r="K124" s="14"/>
      <c r="L124" s="14"/>
      <c r="M124" s="14"/>
      <c r="N124" s="14"/>
      <c r="O124" s="14"/>
      <c r="P124" s="14"/>
      <c r="Q124" s="14"/>
      <c r="R124" s="14"/>
      <c r="S124" s="14"/>
      <c r="T124" s="14"/>
      <c r="U124" s="14"/>
      <c r="V124" s="14"/>
      <c r="W124" s="14"/>
      <c r="X124" s="15"/>
      <c r="Y124" s="6"/>
    </row>
    <row r="125" spans="2:25" ht="12" thickTop="1" x14ac:dyDescent="0.25">
      <c r="B125" s="329" t="s">
        <v>230</v>
      </c>
      <c r="C125" s="385" t="s">
        <v>231</v>
      </c>
      <c r="D125" s="330">
        <f>D$124*E125</f>
        <v>0</v>
      </c>
      <c r="E125" s="387"/>
      <c r="F125" s="5"/>
      <c r="G125" s="5"/>
      <c r="H125" s="601" t="s">
        <v>232</v>
      </c>
      <c r="I125" s="337">
        <f>(8.57%+8.23%+8.26%)/3</f>
        <v>8.3533333333333334E-2</v>
      </c>
      <c r="J125" s="14" t="s">
        <v>345</v>
      </c>
      <c r="K125" s="14"/>
      <c r="L125" s="14"/>
      <c r="M125" s="14"/>
      <c r="N125" s="14"/>
      <c r="O125" s="14"/>
      <c r="P125" s="14"/>
      <c r="Q125" s="14"/>
      <c r="R125" s="14"/>
      <c r="S125" s="14"/>
      <c r="T125" s="14"/>
      <c r="U125" s="14"/>
      <c r="V125" s="14"/>
      <c r="W125" s="14"/>
      <c r="X125" s="15"/>
      <c r="Y125" s="6"/>
    </row>
    <row r="126" spans="2:25" x14ac:dyDescent="0.25">
      <c r="B126" s="329" t="s">
        <v>346</v>
      </c>
      <c r="C126" s="385" t="s">
        <v>231</v>
      </c>
      <c r="D126" s="559">
        <f>7*7.2</f>
        <v>50.4</v>
      </c>
      <c r="E126" s="338"/>
      <c r="F126" s="5"/>
      <c r="G126" s="5"/>
      <c r="H126" s="385" t="s">
        <v>232</v>
      </c>
      <c r="I126" s="328" t="s">
        <v>347</v>
      </c>
      <c r="J126" s="14"/>
      <c r="K126" s="14"/>
      <c r="L126" s="14"/>
      <c r="M126" s="14"/>
      <c r="N126" s="14"/>
      <c r="O126" s="14"/>
      <c r="P126" s="14"/>
      <c r="Q126" s="14"/>
      <c r="R126" s="14"/>
      <c r="S126" s="14"/>
      <c r="T126" s="14"/>
      <c r="U126" s="14"/>
      <c r="V126" s="14"/>
      <c r="W126" s="14"/>
      <c r="X126" s="15"/>
      <c r="Y126" s="6"/>
    </row>
    <row r="127" spans="2:25" x14ac:dyDescent="0.25">
      <c r="B127" s="331" t="s">
        <v>234</v>
      </c>
      <c r="C127" s="385" t="s">
        <v>231</v>
      </c>
      <c r="D127" s="332">
        <f>1*144+57</f>
        <v>201</v>
      </c>
      <c r="E127" s="394"/>
      <c r="F127" s="5"/>
      <c r="G127" s="5"/>
      <c r="H127" s="385" t="s">
        <v>232</v>
      </c>
      <c r="I127" s="328" t="s">
        <v>348</v>
      </c>
      <c r="J127" s="14"/>
      <c r="K127" s="14"/>
      <c r="L127" s="14"/>
      <c r="M127" s="14"/>
      <c r="N127" s="14"/>
      <c r="O127" s="14"/>
      <c r="P127" s="14"/>
      <c r="Q127" s="14"/>
      <c r="R127" s="14"/>
      <c r="S127" s="14"/>
      <c r="T127" s="14"/>
      <c r="U127" s="14"/>
      <c r="V127" s="14"/>
      <c r="W127" s="14"/>
      <c r="X127" s="15"/>
      <c r="Y127" s="6"/>
    </row>
    <row r="128" spans="2:25" x14ac:dyDescent="0.25">
      <c r="B128" s="329" t="s">
        <v>236</v>
      </c>
      <c r="C128" s="385" t="s">
        <v>231</v>
      </c>
      <c r="D128" s="386"/>
      <c r="E128" s="338"/>
      <c r="F128" s="5"/>
      <c r="G128" s="5"/>
      <c r="H128" s="385" t="s">
        <v>232</v>
      </c>
      <c r="I128" s="328" t="s">
        <v>349</v>
      </c>
      <c r="J128" s="14"/>
      <c r="K128" s="14"/>
      <c r="L128" s="14"/>
      <c r="M128" s="14"/>
      <c r="N128" s="14"/>
      <c r="O128" s="14"/>
      <c r="P128" s="14"/>
      <c r="Q128" s="14"/>
      <c r="R128" s="14"/>
      <c r="S128" s="14"/>
      <c r="T128" s="14"/>
      <c r="U128" s="14"/>
      <c r="V128" s="14"/>
      <c r="W128" s="14"/>
      <c r="X128" s="15"/>
      <c r="Y128" s="6"/>
    </row>
    <row r="129" spans="2:25" x14ac:dyDescent="0.25">
      <c r="B129" s="329" t="s">
        <v>238</v>
      </c>
      <c r="C129" s="385" t="s">
        <v>231</v>
      </c>
      <c r="D129" s="386"/>
      <c r="E129" s="335"/>
      <c r="F129" s="5"/>
      <c r="G129" s="5"/>
      <c r="H129" s="385" t="s">
        <v>232</v>
      </c>
      <c r="I129" s="336" t="s">
        <v>239</v>
      </c>
      <c r="J129" s="14"/>
      <c r="K129" s="14"/>
      <c r="L129" s="14"/>
      <c r="M129" s="14"/>
      <c r="N129" s="14"/>
      <c r="O129" s="14"/>
      <c r="P129" s="14"/>
      <c r="Q129" s="14"/>
      <c r="R129" s="14"/>
      <c r="S129" s="14"/>
      <c r="T129" s="14"/>
      <c r="U129" s="14"/>
      <c r="V129" s="14"/>
      <c r="W129" s="14"/>
      <c r="X129" s="15"/>
      <c r="Y129" s="6"/>
    </row>
    <row r="130" spans="2:25" x14ac:dyDescent="0.25">
      <c r="B130" s="329" t="s">
        <v>240</v>
      </c>
      <c r="C130" s="385" t="s">
        <v>231</v>
      </c>
      <c r="D130" s="330">
        <f>D$124*E130</f>
        <v>0</v>
      </c>
      <c r="E130" s="387"/>
      <c r="F130" s="5"/>
      <c r="G130" s="5"/>
      <c r="H130" s="385" t="s">
        <v>231</v>
      </c>
      <c r="I130" s="337">
        <v>0.02</v>
      </c>
      <c r="J130" s="14" t="s">
        <v>350</v>
      </c>
      <c r="K130" s="14"/>
      <c r="L130" s="14"/>
      <c r="M130" s="14"/>
      <c r="N130" s="14"/>
      <c r="O130" s="14"/>
      <c r="P130" s="14"/>
      <c r="Q130" s="14"/>
      <c r="R130" s="14"/>
      <c r="S130" s="14"/>
      <c r="T130" s="14"/>
      <c r="U130" s="14"/>
      <c r="V130" s="14"/>
      <c r="W130" s="14"/>
      <c r="X130" s="15"/>
      <c r="Y130" s="6"/>
    </row>
    <row r="131" spans="2:25" x14ac:dyDescent="0.25">
      <c r="B131" s="329" t="s">
        <v>242</v>
      </c>
      <c r="C131" s="385" t="s">
        <v>231</v>
      </c>
      <c r="D131" s="330">
        <f>D$124*E131</f>
        <v>0</v>
      </c>
      <c r="E131" s="387"/>
      <c r="F131" s="5"/>
      <c r="G131" s="5"/>
      <c r="H131" s="385" t="s">
        <v>231</v>
      </c>
      <c r="I131" s="117" t="s">
        <v>330</v>
      </c>
      <c r="J131" s="14"/>
      <c r="K131" s="14"/>
      <c r="L131" s="14"/>
      <c r="M131" s="14"/>
      <c r="N131" s="14"/>
      <c r="O131" s="14"/>
      <c r="P131" s="14"/>
      <c r="Q131" s="14"/>
      <c r="R131" s="14"/>
      <c r="S131" s="14"/>
      <c r="T131" s="14"/>
      <c r="U131" s="14"/>
      <c r="V131" s="14"/>
      <c r="W131" s="14"/>
      <c r="X131" s="15"/>
      <c r="Y131" s="6"/>
    </row>
    <row r="132" spans="2:25" ht="10.5" customHeight="1" x14ac:dyDescent="0.25">
      <c r="B132" s="329" t="s">
        <v>244</v>
      </c>
      <c r="C132" s="385" t="s">
        <v>231</v>
      </c>
      <c r="D132" s="330">
        <f>(C116*F132+D116*G132)</f>
        <v>0</v>
      </c>
      <c r="E132" s="333"/>
      <c r="F132" s="388"/>
      <c r="G132" s="388"/>
      <c r="H132" s="385" t="s">
        <v>231</v>
      </c>
      <c r="I132" s="13" t="s">
        <v>245</v>
      </c>
      <c r="J132" s="14"/>
      <c r="K132" s="14"/>
      <c r="L132" s="14"/>
      <c r="M132" s="14"/>
      <c r="N132" s="14"/>
      <c r="O132" s="14"/>
      <c r="P132" s="14"/>
      <c r="Q132" s="14"/>
      <c r="R132" s="14"/>
      <c r="S132" s="14"/>
      <c r="T132" s="14"/>
      <c r="U132" s="14"/>
      <c r="V132" s="14"/>
      <c r="W132" s="14"/>
      <c r="X132" s="15"/>
      <c r="Y132" s="6"/>
    </row>
    <row r="133" spans="2:25" x14ac:dyDescent="0.25">
      <c r="B133" s="329" t="s">
        <v>246</v>
      </c>
      <c r="C133" s="385" t="s">
        <v>231</v>
      </c>
      <c r="D133" s="330">
        <f>D$124*E133</f>
        <v>0</v>
      </c>
      <c r="E133" s="387"/>
      <c r="F133" s="5"/>
      <c r="G133" s="5"/>
      <c r="H133" s="385" t="s">
        <v>231</v>
      </c>
      <c r="I133" s="117" t="s">
        <v>247</v>
      </c>
      <c r="J133" s="14"/>
      <c r="K133" s="14"/>
      <c r="L133" s="14"/>
      <c r="M133" s="14"/>
      <c r="N133" s="14"/>
      <c r="O133" s="14"/>
      <c r="P133" s="14"/>
      <c r="Q133" s="14"/>
      <c r="R133" s="14"/>
      <c r="S133" s="14"/>
      <c r="T133" s="14"/>
      <c r="U133" s="14"/>
      <c r="V133" s="14"/>
      <c r="W133" s="14"/>
      <c r="X133" s="15"/>
      <c r="Y133" s="6"/>
    </row>
    <row r="134" spans="2:25" x14ac:dyDescent="0.25">
      <c r="B134" s="329" t="s">
        <v>248</v>
      </c>
      <c r="C134" s="385" t="s">
        <v>231</v>
      </c>
      <c r="D134" s="330">
        <f>D$124*E134</f>
        <v>0</v>
      </c>
      <c r="E134" s="387"/>
      <c r="F134" s="5"/>
      <c r="G134" s="5"/>
      <c r="H134" s="385" t="s">
        <v>231</v>
      </c>
      <c r="I134" s="117" t="s">
        <v>249</v>
      </c>
      <c r="J134" s="14"/>
      <c r="K134" s="14"/>
      <c r="L134" s="14"/>
      <c r="M134" s="14"/>
      <c r="N134" s="14"/>
      <c r="O134" s="14"/>
      <c r="P134" s="14"/>
      <c r="Q134" s="14"/>
      <c r="R134" s="14"/>
      <c r="S134" s="14"/>
      <c r="T134" s="14"/>
      <c r="U134" s="14"/>
      <c r="V134" s="14"/>
      <c r="W134" s="14"/>
      <c r="X134" s="15"/>
      <c r="Y134" s="6"/>
    </row>
    <row r="135" spans="2:25" ht="12" thickBot="1" x14ac:dyDescent="0.3">
      <c r="B135" s="329" t="s">
        <v>250</v>
      </c>
      <c r="C135" s="385" t="s">
        <v>231</v>
      </c>
      <c r="D135" s="340">
        <f>D$124*E135</f>
        <v>0</v>
      </c>
      <c r="E135" s="389"/>
      <c r="F135" s="5"/>
      <c r="G135" s="5"/>
      <c r="H135" s="385" t="s">
        <v>231</v>
      </c>
      <c r="I135" s="13" t="s">
        <v>251</v>
      </c>
      <c r="J135" s="14"/>
      <c r="K135" s="14"/>
      <c r="L135" s="14"/>
      <c r="M135" s="14"/>
      <c r="N135" s="14"/>
      <c r="O135" s="14"/>
      <c r="P135" s="14"/>
      <c r="Q135" s="14"/>
      <c r="R135" s="14"/>
      <c r="S135" s="14"/>
      <c r="T135" s="14"/>
      <c r="U135" s="14"/>
      <c r="V135" s="14"/>
      <c r="W135" s="14"/>
      <c r="X135" s="15"/>
      <c r="Y135" s="6"/>
    </row>
    <row r="136" spans="2:25" ht="12" thickTop="1" x14ac:dyDescent="0.25">
      <c r="B136" s="284" t="s">
        <v>252</v>
      </c>
      <c r="C136" s="341"/>
      <c r="D136" s="198">
        <f>D124-SUMIFS(D125:D135,C125:C135,"Ja")</f>
        <v>1626.6</v>
      </c>
      <c r="E136" s="395"/>
      <c r="F136" s="5"/>
      <c r="G136" s="5"/>
      <c r="H136" s="198">
        <f>D124-SUMIFS(D125:D135,H125:H135,"Ja")</f>
        <v>1878</v>
      </c>
      <c r="I136" s="5"/>
      <c r="J136" s="5"/>
      <c r="K136" s="5"/>
      <c r="L136" s="5"/>
      <c r="M136" s="5"/>
      <c r="N136" s="5"/>
      <c r="O136" s="5"/>
      <c r="P136" s="5"/>
      <c r="Q136" s="5"/>
      <c r="R136" s="5"/>
      <c r="S136" s="5"/>
      <c r="T136" s="5"/>
      <c r="U136" s="5"/>
      <c r="V136" s="5"/>
      <c r="W136" s="5"/>
      <c r="X136" s="5"/>
      <c r="Y136" s="6"/>
    </row>
    <row r="137" spans="2:25" x14ac:dyDescent="0.25">
      <c r="B137" s="7"/>
      <c r="C137" s="229"/>
      <c r="D137" s="8"/>
      <c r="E137" s="8"/>
      <c r="F137" s="5"/>
      <c r="G137" s="5"/>
      <c r="I137" s="5"/>
      <c r="J137" s="5"/>
      <c r="K137" s="5"/>
      <c r="L137" s="5"/>
      <c r="M137" s="5"/>
      <c r="N137" s="5"/>
      <c r="O137" s="5"/>
      <c r="P137" s="5"/>
      <c r="Q137" s="5"/>
      <c r="R137" s="5"/>
      <c r="S137" s="5"/>
      <c r="T137" s="5"/>
      <c r="U137" s="5"/>
      <c r="V137" s="5"/>
      <c r="W137" s="5"/>
      <c r="X137" s="5"/>
      <c r="Y137" s="6"/>
    </row>
    <row r="138" spans="2:25" x14ac:dyDescent="0.25">
      <c r="B138" s="228" t="s">
        <v>253</v>
      </c>
      <c r="C138" s="140"/>
      <c r="D138" s="637">
        <f>D136/D124</f>
        <v>0.86613418530351438</v>
      </c>
      <c r="E138" s="638"/>
      <c r="F138" s="5"/>
      <c r="G138" s="5"/>
      <c r="H138" s="557">
        <f>H136/D124</f>
        <v>1</v>
      </c>
      <c r="I138" s="5"/>
      <c r="J138" s="5"/>
      <c r="K138" s="5"/>
      <c r="L138" s="5"/>
      <c r="M138" s="5"/>
      <c r="N138" s="5"/>
      <c r="O138" s="5"/>
      <c r="P138" s="5"/>
      <c r="Q138" s="5"/>
      <c r="R138" s="5"/>
      <c r="S138" s="5"/>
      <c r="T138" s="5"/>
      <c r="U138" s="5"/>
      <c r="V138" s="5"/>
      <c r="W138" s="5"/>
      <c r="X138" s="5"/>
      <c r="Y138" s="6"/>
    </row>
    <row r="139" spans="2:25" x14ac:dyDescent="0.25">
      <c r="B139" s="7"/>
      <c r="C139" s="344"/>
      <c r="D139" s="344"/>
      <c r="E139" s="8"/>
      <c r="F139" s="8"/>
      <c r="G139" s="8"/>
      <c r="H139" s="8"/>
      <c r="I139" s="8"/>
      <c r="J139" s="8"/>
      <c r="K139" s="8"/>
      <c r="L139" s="8"/>
      <c r="M139" s="8"/>
      <c r="N139" s="8"/>
      <c r="O139" s="8"/>
      <c r="P139" s="8"/>
      <c r="Q139" s="8"/>
      <c r="R139" s="8"/>
      <c r="S139" s="8"/>
      <c r="T139" s="8"/>
      <c r="U139" s="8"/>
      <c r="V139" s="8"/>
      <c r="W139" s="8"/>
      <c r="X139" s="8"/>
      <c r="Y139" s="9"/>
    </row>
    <row r="140" spans="2:25" x14ac:dyDescent="0.25">
      <c r="B140" s="5"/>
      <c r="C140" s="345"/>
      <c r="D140" s="345"/>
      <c r="E140" s="5"/>
      <c r="F140" s="5"/>
      <c r="G140" s="5"/>
      <c r="H140" s="5"/>
      <c r="I140" s="5"/>
      <c r="J140" s="5"/>
      <c r="K140" s="5"/>
      <c r="L140" s="5"/>
      <c r="M140" s="5"/>
      <c r="N140" s="5"/>
      <c r="O140" s="5"/>
      <c r="P140" s="5"/>
      <c r="Q140" s="5"/>
      <c r="R140" s="5"/>
      <c r="S140" s="5"/>
      <c r="T140" s="5"/>
      <c r="U140" s="5"/>
      <c r="V140" s="5"/>
      <c r="W140" s="5"/>
      <c r="X140" s="5"/>
      <c r="Y140" s="5"/>
    </row>
    <row r="141" spans="2:25" x14ac:dyDescent="0.25">
      <c r="B141" s="215" t="s">
        <v>20</v>
      </c>
      <c r="C141" s="216"/>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8"/>
    </row>
    <row r="142" spans="2:25" x14ac:dyDescent="0.25">
      <c r="B142" s="396"/>
      <c r="C142" s="346"/>
      <c r="D142" s="346"/>
      <c r="E142" s="209"/>
      <c r="F142" s="209"/>
      <c r="G142" s="209"/>
      <c r="H142" s="209"/>
      <c r="I142" s="209"/>
      <c r="J142" s="209"/>
      <c r="K142" s="209"/>
      <c r="L142" s="209"/>
      <c r="M142" s="209"/>
      <c r="N142" s="209"/>
      <c r="O142" s="209"/>
      <c r="P142" s="209"/>
      <c r="Q142" s="209"/>
      <c r="R142" s="209"/>
      <c r="S142" s="209"/>
      <c r="T142" s="209"/>
      <c r="U142" s="209"/>
      <c r="V142" s="209"/>
      <c r="W142" s="209"/>
      <c r="X142" s="209"/>
      <c r="Y142" s="210"/>
    </row>
    <row r="143" spans="2:25" x14ac:dyDescent="0.25">
      <c r="B143" s="323"/>
      <c r="C143" s="221" t="s">
        <v>254</v>
      </c>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3"/>
    </row>
    <row r="144" spans="2:25" x14ac:dyDescent="0.25">
      <c r="B144" s="11"/>
      <c r="C144" s="345"/>
      <c r="E144" s="5"/>
      <c r="F144" s="5"/>
      <c r="G144" s="5"/>
      <c r="H144" s="5"/>
      <c r="I144" s="5"/>
      <c r="J144" s="5"/>
      <c r="K144" s="5"/>
      <c r="L144" s="5"/>
      <c r="M144" s="5"/>
      <c r="N144" s="5"/>
      <c r="O144" s="5"/>
      <c r="P144" s="5"/>
      <c r="Q144" s="5"/>
      <c r="R144" s="5"/>
      <c r="S144" s="5"/>
      <c r="T144" s="5"/>
      <c r="U144" s="5"/>
      <c r="V144" s="5"/>
      <c r="W144" s="5"/>
      <c r="X144" s="5"/>
      <c r="Y144" s="6"/>
    </row>
    <row r="145" spans="2:25" x14ac:dyDescent="0.25">
      <c r="B145" s="233" t="s">
        <v>255</v>
      </c>
      <c r="C145" s="204"/>
      <c r="E145" s="13"/>
      <c r="F145" s="14"/>
      <c r="G145" s="14"/>
      <c r="H145" s="14"/>
      <c r="I145" s="14"/>
      <c r="J145" s="14"/>
      <c r="K145" s="14"/>
      <c r="L145" s="14"/>
      <c r="M145" s="14"/>
      <c r="N145" s="14"/>
      <c r="O145" s="14"/>
      <c r="P145" s="14"/>
      <c r="Q145" s="14"/>
      <c r="R145" s="14"/>
      <c r="S145" s="14"/>
      <c r="T145" s="14"/>
      <c r="U145" s="14"/>
      <c r="V145" s="14"/>
      <c r="W145" s="14"/>
      <c r="X145" s="15"/>
      <c r="Y145" s="6"/>
    </row>
    <row r="146" spans="2:25" ht="12" thickBot="1" x14ac:dyDescent="0.3">
      <c r="B146" s="311" t="s">
        <v>257</v>
      </c>
      <c r="C146" s="205"/>
      <c r="E146" s="13"/>
      <c r="F146" s="14"/>
      <c r="G146" s="14"/>
      <c r="H146" s="14"/>
      <c r="I146" s="14"/>
      <c r="J146" s="14"/>
      <c r="K146" s="14"/>
      <c r="L146" s="14"/>
      <c r="M146" s="14"/>
      <c r="N146" s="14"/>
      <c r="O146" s="14"/>
      <c r="P146" s="14"/>
      <c r="Q146" s="14"/>
      <c r="R146" s="14"/>
      <c r="S146" s="14"/>
      <c r="T146" s="14"/>
      <c r="U146" s="14"/>
      <c r="V146" s="14"/>
      <c r="W146" s="14"/>
      <c r="X146" s="15"/>
      <c r="Y146" s="6"/>
    </row>
    <row r="147" spans="2:25" ht="12" thickTop="1" x14ac:dyDescent="0.25">
      <c r="B147" s="347" t="s">
        <v>258</v>
      </c>
      <c r="C147" s="348">
        <f>SUM(C145:C146)</f>
        <v>0</v>
      </c>
      <c r="E147" s="5"/>
      <c r="F147" s="5"/>
      <c r="G147" s="5"/>
      <c r="H147" s="5"/>
      <c r="I147" s="5"/>
      <c r="J147" s="5"/>
      <c r="K147" s="5"/>
      <c r="L147" s="5"/>
      <c r="M147" s="5"/>
      <c r="N147" s="5"/>
      <c r="O147" s="5"/>
      <c r="P147" s="5"/>
      <c r="Q147" s="5"/>
      <c r="R147" s="5"/>
      <c r="S147" s="5"/>
      <c r="T147" s="5"/>
      <c r="U147" s="5"/>
      <c r="V147" s="5"/>
      <c r="W147" s="5"/>
      <c r="X147" s="5"/>
      <c r="Y147" s="6"/>
    </row>
    <row r="148" spans="2:25" x14ac:dyDescent="0.25">
      <c r="B148" s="349"/>
      <c r="C148" s="288"/>
      <c r="D148" s="350"/>
      <c r="E148" s="8"/>
      <c r="F148" s="8"/>
      <c r="G148" s="8"/>
      <c r="H148" s="8"/>
      <c r="I148" s="8"/>
      <c r="J148" s="8"/>
      <c r="K148" s="8"/>
      <c r="L148" s="8"/>
      <c r="M148" s="8"/>
      <c r="N148" s="8"/>
      <c r="O148" s="8"/>
      <c r="P148" s="8"/>
      <c r="Q148" s="8"/>
      <c r="R148" s="8"/>
      <c r="S148" s="8"/>
      <c r="T148" s="8"/>
      <c r="U148" s="8"/>
      <c r="V148" s="8"/>
      <c r="W148" s="8"/>
      <c r="X148" s="8"/>
      <c r="Y148" s="9"/>
    </row>
    <row r="149" spans="2:25" x14ac:dyDescent="0.25">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row>
    <row r="150" spans="2:25" x14ac:dyDescent="0.25">
      <c r="B150" s="215" t="s">
        <v>21</v>
      </c>
      <c r="C150" s="216"/>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8"/>
    </row>
    <row r="151" spans="2:25" x14ac:dyDescent="0.25">
      <c r="B151" s="580" t="s">
        <v>259</v>
      </c>
      <c r="C151" s="345"/>
      <c r="D151" s="345"/>
      <c r="E151" s="5"/>
      <c r="F151" s="5"/>
      <c r="G151" s="5"/>
      <c r="H151" s="5"/>
      <c r="I151" s="5"/>
      <c r="J151" s="5"/>
      <c r="K151" s="5"/>
      <c r="L151" s="5"/>
      <c r="M151" s="5"/>
      <c r="N151" s="5"/>
      <c r="O151" s="5"/>
      <c r="P151" s="5"/>
      <c r="Q151" s="5"/>
      <c r="R151" s="5"/>
      <c r="S151" s="5"/>
      <c r="T151" s="5"/>
      <c r="U151" s="5"/>
      <c r="V151" s="5"/>
      <c r="W151" s="5"/>
      <c r="X151" s="5"/>
      <c r="Y151" s="6"/>
    </row>
    <row r="152" spans="2:25" x14ac:dyDescent="0.25">
      <c r="B152" s="323"/>
      <c r="C152" s="221" t="s">
        <v>325</v>
      </c>
      <c r="D152" s="221" t="s">
        <v>326</v>
      </c>
      <c r="E152" s="221" t="s">
        <v>327</v>
      </c>
      <c r="F152" s="221"/>
      <c r="G152" s="221"/>
      <c r="H152" s="221"/>
      <c r="I152" s="221"/>
      <c r="J152" s="221"/>
      <c r="K152" s="221"/>
      <c r="L152" s="221"/>
      <c r="M152" s="221"/>
      <c r="N152" s="221"/>
      <c r="O152" s="221"/>
      <c r="P152" s="221"/>
      <c r="Q152" s="221"/>
      <c r="R152" s="221"/>
      <c r="S152" s="221"/>
      <c r="T152" s="221"/>
      <c r="U152" s="221"/>
      <c r="V152" s="221"/>
      <c r="W152" s="221"/>
      <c r="X152" s="221"/>
      <c r="Y152" s="223"/>
    </row>
    <row r="153" spans="2:25" x14ac:dyDescent="0.25">
      <c r="B153" s="323"/>
      <c r="C153" s="221" t="s">
        <v>260</v>
      </c>
      <c r="D153" s="221" t="s">
        <v>260</v>
      </c>
      <c r="E153" s="221" t="s">
        <v>260</v>
      </c>
      <c r="F153" s="221"/>
      <c r="G153" s="221"/>
      <c r="H153" s="221"/>
      <c r="I153" s="221"/>
      <c r="J153" s="221"/>
      <c r="K153" s="221"/>
      <c r="L153" s="221"/>
      <c r="M153" s="221"/>
      <c r="N153" s="221"/>
      <c r="O153" s="221"/>
      <c r="P153" s="221"/>
      <c r="Q153" s="221"/>
      <c r="R153" s="221"/>
      <c r="S153" s="221"/>
      <c r="T153" s="221"/>
      <c r="U153" s="221"/>
      <c r="V153" s="221"/>
      <c r="W153" s="221"/>
      <c r="X153" s="221"/>
      <c r="Y153" s="223"/>
    </row>
    <row r="154" spans="2:25" x14ac:dyDescent="0.25">
      <c r="B154" s="11"/>
      <c r="C154" s="345"/>
      <c r="D154" s="345"/>
      <c r="E154" s="5"/>
      <c r="F154" s="5"/>
      <c r="G154" s="5"/>
      <c r="H154" s="5"/>
      <c r="I154" s="5"/>
      <c r="J154" s="5"/>
      <c r="K154" s="5"/>
      <c r="L154" s="5"/>
      <c r="M154" s="5"/>
      <c r="N154" s="5"/>
      <c r="O154" s="5"/>
      <c r="P154" s="5"/>
      <c r="Q154" s="5"/>
      <c r="R154" s="5"/>
      <c r="S154" s="5"/>
      <c r="T154" s="5"/>
      <c r="U154" s="5"/>
      <c r="V154" s="5"/>
      <c r="W154" s="5"/>
      <c r="X154" s="5"/>
      <c r="Y154" s="6"/>
    </row>
    <row r="155" spans="2:25" x14ac:dyDescent="0.25">
      <c r="B155" s="352" t="s">
        <v>261</v>
      </c>
      <c r="C155" s="17"/>
      <c r="D155" s="345"/>
      <c r="E155" s="423"/>
      <c r="F155" s="5"/>
      <c r="G155" s="337">
        <v>0.111</v>
      </c>
      <c r="H155" s="13" t="s">
        <v>351</v>
      </c>
      <c r="I155" s="14"/>
      <c r="J155" s="14"/>
      <c r="K155" s="14"/>
      <c r="L155" s="14"/>
      <c r="M155" s="14"/>
      <c r="N155" s="14"/>
      <c r="O155" s="14"/>
      <c r="P155" s="14"/>
      <c r="Q155" s="14"/>
      <c r="R155" s="14"/>
      <c r="S155" s="14"/>
      <c r="T155" s="14"/>
      <c r="U155" s="14"/>
      <c r="V155" s="14"/>
      <c r="W155" s="14"/>
      <c r="X155" s="15"/>
      <c r="Y155" s="6"/>
    </row>
    <row r="156" spans="2:25" x14ac:dyDescent="0.25">
      <c r="B156" s="352" t="s">
        <v>263</v>
      </c>
      <c r="C156" s="17"/>
      <c r="D156" s="345"/>
      <c r="E156" s="423"/>
      <c r="F156" s="5"/>
      <c r="G156" s="337">
        <v>1.2E-2</v>
      </c>
      <c r="H156" s="13" t="s">
        <v>351</v>
      </c>
      <c r="I156" s="14"/>
      <c r="J156" s="14"/>
      <c r="K156" s="14"/>
      <c r="L156" s="14"/>
      <c r="M156" s="14"/>
      <c r="N156" s="14"/>
      <c r="O156" s="14"/>
      <c r="P156" s="14"/>
      <c r="Q156" s="14"/>
      <c r="R156" s="14"/>
      <c r="S156" s="14"/>
      <c r="T156" s="14"/>
      <c r="U156" s="14"/>
      <c r="V156" s="14"/>
      <c r="W156" s="14"/>
      <c r="X156" s="15"/>
      <c r="Y156" s="6"/>
    </row>
    <row r="157" spans="2:25" ht="12" thickBot="1" x14ac:dyDescent="0.3">
      <c r="B157" s="353" t="s">
        <v>264</v>
      </c>
      <c r="C157" s="112">
        <f>($C$116*D157+$D$116*E157)</f>
        <v>0</v>
      </c>
      <c r="D157" s="421"/>
      <c r="E157" s="421"/>
      <c r="F157" s="5"/>
      <c r="G157" s="337">
        <v>5.8000000000000003E-2</v>
      </c>
      <c r="H157" s="13" t="s">
        <v>352</v>
      </c>
      <c r="I157" s="14"/>
      <c r="J157" s="14"/>
      <c r="K157" s="14"/>
      <c r="L157" s="14"/>
      <c r="M157" s="14"/>
      <c r="N157" s="14"/>
      <c r="O157" s="14"/>
      <c r="P157" s="14"/>
      <c r="Q157" s="14"/>
      <c r="R157" s="14"/>
      <c r="S157" s="14"/>
      <c r="T157" s="14"/>
      <c r="U157" s="14"/>
      <c r="V157" s="14"/>
      <c r="W157" s="14"/>
      <c r="X157" s="15"/>
      <c r="Y157" s="6"/>
    </row>
    <row r="158" spans="2:25" ht="12" thickTop="1" x14ac:dyDescent="0.25">
      <c r="B158" s="354" t="s">
        <v>266</v>
      </c>
      <c r="C158" s="355">
        <f>SUM(C155:C157)</f>
        <v>0</v>
      </c>
      <c r="D158" s="345"/>
      <c r="E158" s="423"/>
      <c r="F158" s="5"/>
      <c r="G158" s="295"/>
      <c r="H158" s="5"/>
      <c r="I158" s="5"/>
      <c r="J158" s="5"/>
      <c r="K158" s="5"/>
      <c r="L158" s="5"/>
      <c r="M158" s="5"/>
      <c r="N158" s="5"/>
      <c r="O158" s="5"/>
      <c r="P158" s="5"/>
      <c r="Q158" s="5"/>
      <c r="R158" s="5"/>
      <c r="S158" s="5"/>
      <c r="T158" s="5"/>
      <c r="U158" s="5"/>
      <c r="V158" s="5"/>
      <c r="W158" s="5"/>
      <c r="X158" s="5"/>
      <c r="Y158" s="6"/>
    </row>
    <row r="159" spans="2:25" x14ac:dyDescent="0.25">
      <c r="B159" s="253"/>
      <c r="C159" s="345"/>
      <c r="D159" s="345"/>
      <c r="E159" s="423"/>
      <c r="F159" s="5"/>
      <c r="G159" s="5"/>
      <c r="H159" s="5"/>
      <c r="I159" s="5"/>
      <c r="J159" s="5"/>
      <c r="K159" s="5"/>
      <c r="L159" s="5"/>
      <c r="M159" s="5"/>
      <c r="N159" s="5"/>
      <c r="O159" s="5"/>
      <c r="P159" s="5"/>
      <c r="Q159" s="5"/>
      <c r="R159" s="5"/>
      <c r="S159" s="5"/>
      <c r="T159" s="5"/>
      <c r="U159" s="5"/>
      <c r="V159" s="5"/>
      <c r="W159" s="5"/>
      <c r="X159" s="5"/>
      <c r="Y159" s="6"/>
    </row>
    <row r="160" spans="2:25" x14ac:dyDescent="0.25">
      <c r="B160" s="233" t="s">
        <v>267</v>
      </c>
      <c r="C160" s="424">
        <f>$C$116*D160+$D$116*E160</f>
        <v>0</v>
      </c>
      <c r="D160" s="421"/>
      <c r="E160" s="421"/>
      <c r="F160" s="5"/>
      <c r="G160" s="13" t="s">
        <v>334</v>
      </c>
      <c r="H160" s="13"/>
      <c r="I160" s="14"/>
      <c r="J160" s="14"/>
      <c r="K160" s="14"/>
      <c r="L160" s="14"/>
      <c r="M160" s="14"/>
      <c r="N160" s="14"/>
      <c r="O160" s="14"/>
      <c r="P160" s="14"/>
      <c r="Q160" s="14"/>
      <c r="R160" s="14"/>
      <c r="S160" s="14"/>
      <c r="T160" s="14"/>
      <c r="U160" s="14"/>
      <c r="V160" s="14"/>
      <c r="W160" s="14"/>
      <c r="X160" s="15"/>
      <c r="Y160" s="6"/>
    </row>
    <row r="161" spans="2:25" x14ac:dyDescent="0.25">
      <c r="B161" s="356"/>
      <c r="C161" s="345"/>
      <c r="D161" s="345"/>
      <c r="E161" s="423"/>
      <c r="F161" s="5"/>
      <c r="G161" s="5"/>
      <c r="H161" s="5"/>
      <c r="I161" s="5"/>
      <c r="J161" s="5"/>
      <c r="K161" s="5"/>
      <c r="L161" s="5"/>
      <c r="M161" s="5"/>
      <c r="N161" s="5"/>
      <c r="O161" s="5"/>
      <c r="P161" s="5"/>
      <c r="Q161" s="5"/>
      <c r="R161" s="5"/>
      <c r="S161" s="5"/>
      <c r="T161" s="5"/>
      <c r="U161" s="5"/>
      <c r="V161" s="5"/>
      <c r="W161" s="5"/>
      <c r="X161" s="5"/>
      <c r="Y161" s="6"/>
    </row>
    <row r="162" spans="2:25" x14ac:dyDescent="0.25">
      <c r="B162" s="233" t="s">
        <v>269</v>
      </c>
      <c r="C162" s="421"/>
      <c r="D162" s="345"/>
      <c r="E162" s="423"/>
      <c r="F162" s="5"/>
      <c r="G162" s="337">
        <v>3.1E-2</v>
      </c>
      <c r="H162" s="13" t="s">
        <v>353</v>
      </c>
      <c r="I162" s="14"/>
      <c r="J162" s="14"/>
      <c r="K162" s="14"/>
      <c r="L162" s="14"/>
      <c r="M162" s="14"/>
      <c r="N162" s="14"/>
      <c r="O162" s="14"/>
      <c r="P162" s="14"/>
      <c r="Q162" s="14"/>
      <c r="R162" s="14"/>
      <c r="S162" s="14"/>
      <c r="T162" s="14"/>
      <c r="U162" s="14"/>
      <c r="V162" s="14"/>
      <c r="W162" s="14"/>
      <c r="X162" s="15"/>
      <c r="Y162" s="6"/>
    </row>
    <row r="163" spans="2:25" x14ac:dyDescent="0.25">
      <c r="B163" s="7"/>
      <c r="C163" s="288"/>
      <c r="D163" s="344"/>
      <c r="E163" s="8"/>
      <c r="F163" s="8"/>
      <c r="G163" s="8"/>
      <c r="H163" s="8"/>
      <c r="I163" s="8"/>
      <c r="J163" s="8"/>
      <c r="K163" s="8"/>
      <c r="L163" s="8"/>
      <c r="M163" s="8"/>
      <c r="N163" s="8"/>
      <c r="O163" s="8"/>
      <c r="P163" s="8"/>
      <c r="Q163" s="8"/>
      <c r="R163" s="8"/>
      <c r="S163" s="8"/>
      <c r="T163" s="8"/>
      <c r="U163" s="8"/>
      <c r="V163" s="8"/>
      <c r="W163" s="8"/>
      <c r="X163" s="8"/>
      <c r="Y163" s="9"/>
    </row>
    <row r="164" spans="2:25" x14ac:dyDescent="0.25">
      <c r="B164" s="5"/>
      <c r="C164" s="397"/>
      <c r="D164" s="345"/>
      <c r="E164" s="5"/>
      <c r="F164" s="5"/>
      <c r="G164" s="5"/>
      <c r="H164" s="5"/>
      <c r="I164" s="5"/>
      <c r="J164" s="5"/>
      <c r="K164" s="5"/>
      <c r="L164" s="5"/>
      <c r="M164" s="5"/>
      <c r="N164" s="5"/>
      <c r="O164" s="5"/>
      <c r="P164" s="5"/>
      <c r="Q164" s="5"/>
      <c r="R164" s="5"/>
      <c r="S164" s="5"/>
      <c r="T164" s="5"/>
      <c r="U164" s="5"/>
      <c r="V164" s="5"/>
      <c r="W164" s="5"/>
      <c r="X164" s="5"/>
      <c r="Y164" s="5"/>
    </row>
    <row r="165" spans="2:25" x14ac:dyDescent="0.25">
      <c r="B165" s="215" t="s">
        <v>271</v>
      </c>
      <c r="C165" s="216"/>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8"/>
    </row>
    <row r="166" spans="2:25" x14ac:dyDescent="0.25">
      <c r="B166" s="351"/>
      <c r="C166" s="357"/>
      <c r="D166" s="357"/>
      <c r="E166" s="5"/>
      <c r="F166" s="5"/>
      <c r="G166" s="5"/>
      <c r="H166" s="5"/>
      <c r="I166" s="5"/>
      <c r="J166" s="5"/>
      <c r="K166" s="5"/>
      <c r="L166" s="5"/>
      <c r="M166" s="5"/>
      <c r="N166" s="5"/>
      <c r="O166" s="5"/>
      <c r="P166" s="5"/>
      <c r="Q166" s="5"/>
      <c r="R166" s="5"/>
      <c r="S166" s="5"/>
      <c r="T166" s="5"/>
      <c r="U166" s="5"/>
      <c r="V166" s="5"/>
      <c r="W166" s="5"/>
      <c r="X166" s="5"/>
      <c r="Y166" s="6"/>
    </row>
    <row r="167" spans="2:25" x14ac:dyDescent="0.25">
      <c r="B167" s="323"/>
      <c r="C167" s="221" t="s">
        <v>148</v>
      </c>
      <c r="D167" s="221" t="s">
        <v>149</v>
      </c>
      <c r="E167" s="221" t="s">
        <v>150</v>
      </c>
      <c r="F167" s="221" t="s">
        <v>151</v>
      </c>
      <c r="G167" s="221" t="s">
        <v>152</v>
      </c>
      <c r="H167" s="221"/>
      <c r="I167" s="221"/>
      <c r="J167" s="221"/>
      <c r="K167" s="221"/>
      <c r="L167" s="221"/>
      <c r="M167" s="221"/>
      <c r="N167" s="221"/>
      <c r="O167" s="221"/>
      <c r="P167" s="221"/>
      <c r="Q167" s="221"/>
      <c r="R167" s="221"/>
      <c r="S167" s="221"/>
      <c r="T167" s="221"/>
      <c r="U167" s="221"/>
      <c r="V167" s="221"/>
      <c r="W167" s="221"/>
      <c r="X167" s="221"/>
      <c r="Y167" s="223"/>
    </row>
    <row r="168" spans="2:25" x14ac:dyDescent="0.25">
      <c r="B168" s="11"/>
      <c r="C168" s="357"/>
      <c r="D168" s="357"/>
      <c r="E168" s="5"/>
      <c r="F168" s="5"/>
      <c r="G168" s="5"/>
      <c r="H168" s="5"/>
      <c r="I168" s="5"/>
      <c r="J168" s="5"/>
      <c r="K168" s="5"/>
      <c r="L168" s="5"/>
      <c r="M168" s="5"/>
      <c r="N168" s="5"/>
      <c r="O168" s="5"/>
      <c r="P168" s="5"/>
      <c r="Q168" s="5"/>
      <c r="R168" s="5"/>
      <c r="S168" s="5"/>
      <c r="T168" s="5"/>
      <c r="U168" s="5"/>
      <c r="V168" s="5"/>
      <c r="W168" s="5"/>
      <c r="X168" s="5"/>
      <c r="Y168" s="6"/>
    </row>
    <row r="169" spans="2:25" x14ac:dyDescent="0.25">
      <c r="B169" s="233" t="s">
        <v>272</v>
      </c>
      <c r="C169" s="421"/>
      <c r="D169" s="421"/>
      <c r="E169" s="421"/>
      <c r="F169" s="421"/>
      <c r="G169" s="421"/>
      <c r="I169" s="13" t="s">
        <v>273</v>
      </c>
      <c r="J169" s="14"/>
      <c r="K169" s="14"/>
      <c r="L169" s="14"/>
      <c r="M169" s="14"/>
      <c r="N169" s="14"/>
      <c r="O169" s="14"/>
      <c r="P169" s="14"/>
      <c r="Q169" s="14"/>
      <c r="R169" s="14"/>
      <c r="S169" s="14"/>
      <c r="T169" s="14"/>
      <c r="U169" s="14"/>
      <c r="V169" s="14"/>
      <c r="W169" s="14"/>
      <c r="X169" s="15"/>
      <c r="Y169" s="6"/>
    </row>
    <row r="170" spans="2:25" x14ac:dyDescent="0.25">
      <c r="B170" s="233" t="s">
        <v>274</v>
      </c>
      <c r="C170" s="421"/>
      <c r="D170" s="421"/>
      <c r="E170" s="421"/>
      <c r="F170" s="421"/>
      <c r="G170" s="421"/>
      <c r="I170" s="13" t="s">
        <v>275</v>
      </c>
      <c r="J170" s="14"/>
      <c r="K170" s="14"/>
      <c r="L170" s="14"/>
      <c r="M170" s="14"/>
      <c r="N170" s="14"/>
      <c r="O170" s="14"/>
      <c r="P170" s="14"/>
      <c r="Q170" s="14"/>
      <c r="R170" s="14"/>
      <c r="S170" s="14"/>
      <c r="T170" s="14"/>
      <c r="U170" s="14"/>
      <c r="V170" s="14"/>
      <c r="W170" s="14"/>
      <c r="X170" s="15"/>
      <c r="Y170" s="6"/>
    </row>
    <row r="171" spans="2:25" x14ac:dyDescent="0.25">
      <c r="B171" s="7"/>
      <c r="C171" s="288"/>
      <c r="D171" s="344"/>
      <c r="E171" s="8"/>
      <c r="F171" s="8"/>
      <c r="G171" s="8"/>
      <c r="H171" s="8"/>
      <c r="I171" s="8"/>
      <c r="J171" s="8"/>
      <c r="K171" s="8"/>
      <c r="L171" s="8"/>
      <c r="M171" s="8"/>
      <c r="N171" s="8"/>
      <c r="O171" s="8"/>
      <c r="P171" s="8"/>
      <c r="Q171" s="8"/>
      <c r="R171" s="8"/>
      <c r="S171" s="8"/>
      <c r="T171" s="8"/>
      <c r="U171" s="8"/>
      <c r="V171" s="8"/>
      <c r="W171" s="8"/>
      <c r="X171" s="8"/>
      <c r="Y171" s="9"/>
    </row>
    <row r="172" spans="2:25" x14ac:dyDescent="0.25">
      <c r="B172" s="5"/>
      <c r="C172" s="397"/>
      <c r="D172" s="345"/>
      <c r="E172" s="5"/>
      <c r="F172" s="5"/>
      <c r="G172" s="5"/>
      <c r="H172" s="5"/>
      <c r="I172" s="5"/>
      <c r="J172" s="5"/>
      <c r="K172" s="5"/>
      <c r="L172" s="5"/>
      <c r="M172" s="5"/>
      <c r="N172" s="5"/>
      <c r="O172" s="5"/>
      <c r="P172" s="5"/>
      <c r="Q172" s="5"/>
      <c r="R172" s="5"/>
      <c r="S172" s="5"/>
      <c r="T172" s="5"/>
      <c r="U172" s="5"/>
      <c r="V172" s="5"/>
      <c r="W172" s="5"/>
      <c r="X172" s="5"/>
      <c r="Y172" s="5"/>
    </row>
    <row r="173" spans="2:25" x14ac:dyDescent="0.25">
      <c r="B173" s="215" t="s">
        <v>23</v>
      </c>
      <c r="C173" s="216"/>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8"/>
    </row>
    <row r="174" spans="2:25" x14ac:dyDescent="0.25">
      <c r="B174" s="351"/>
      <c r="C174" s="345"/>
      <c r="D174" s="345"/>
      <c r="E174" s="5"/>
      <c r="F174" s="5"/>
      <c r="G174" s="5"/>
      <c r="H174" s="5"/>
      <c r="I174" s="5"/>
      <c r="J174" s="5"/>
      <c r="K174" s="5"/>
      <c r="L174" s="5"/>
      <c r="M174" s="5"/>
      <c r="N174" s="5"/>
      <c r="O174" s="5"/>
      <c r="P174" s="5"/>
      <c r="Q174" s="5"/>
      <c r="R174" s="5"/>
      <c r="S174" s="5"/>
      <c r="T174" s="5"/>
      <c r="U174" s="5"/>
      <c r="V174" s="5"/>
      <c r="W174" s="5"/>
      <c r="X174" s="5"/>
      <c r="Y174" s="6"/>
    </row>
    <row r="175" spans="2:25" x14ac:dyDescent="0.25">
      <c r="B175" s="323"/>
      <c r="C175" s="221" t="s">
        <v>189</v>
      </c>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3"/>
    </row>
    <row r="176" spans="2:25" x14ac:dyDescent="0.25">
      <c r="B176" s="11"/>
      <c r="C176" s="345"/>
      <c r="D176" s="345"/>
      <c r="E176" s="5"/>
      <c r="F176" s="5"/>
      <c r="G176" s="5"/>
      <c r="H176" s="5"/>
      <c r="I176" s="5"/>
      <c r="J176" s="5"/>
      <c r="K176" s="5"/>
      <c r="L176" s="5"/>
      <c r="M176" s="5"/>
      <c r="N176" s="5"/>
      <c r="O176" s="5"/>
      <c r="P176" s="5"/>
      <c r="Q176" s="5"/>
      <c r="R176" s="5"/>
      <c r="S176" s="5"/>
      <c r="T176" s="5"/>
      <c r="U176" s="5"/>
      <c r="V176" s="5"/>
      <c r="W176" s="5"/>
      <c r="X176" s="5"/>
      <c r="Y176" s="6"/>
    </row>
    <row r="177" spans="2:25" x14ac:dyDescent="0.25">
      <c r="B177" s="233" t="s">
        <v>276</v>
      </c>
      <c r="C177" s="421"/>
      <c r="D177" s="345"/>
      <c r="E177" s="5"/>
      <c r="F177" s="13" t="s">
        <v>335</v>
      </c>
      <c r="G177" s="13"/>
      <c r="H177" s="14"/>
      <c r="I177" s="14"/>
      <c r="J177" s="14"/>
      <c r="K177" s="14"/>
      <c r="L177" s="14"/>
      <c r="M177" s="14"/>
      <c r="N177" s="14"/>
      <c r="O177" s="14"/>
      <c r="P177" s="14"/>
      <c r="Q177" s="14"/>
      <c r="R177" s="14"/>
      <c r="S177" s="14"/>
      <c r="T177" s="14"/>
      <c r="U177" s="14"/>
      <c r="V177" s="14"/>
      <c r="W177" s="14"/>
      <c r="X177" s="15"/>
      <c r="Y177" s="6"/>
    </row>
    <row r="178" spans="2:25" x14ac:dyDescent="0.25">
      <c r="B178" s="7"/>
      <c r="C178" s="288"/>
      <c r="D178" s="344"/>
      <c r="E178" s="8"/>
      <c r="F178" s="8"/>
      <c r="G178" s="8"/>
      <c r="H178" s="8"/>
      <c r="I178" s="8"/>
      <c r="J178" s="8"/>
      <c r="K178" s="8"/>
      <c r="L178" s="8"/>
      <c r="M178" s="8"/>
      <c r="N178" s="8"/>
      <c r="O178" s="8"/>
      <c r="P178" s="8"/>
      <c r="Q178" s="8"/>
      <c r="R178" s="8"/>
      <c r="S178" s="8"/>
      <c r="T178" s="8"/>
      <c r="U178" s="8"/>
      <c r="V178" s="8"/>
      <c r="W178" s="8"/>
      <c r="X178" s="8"/>
      <c r="Y178" s="9"/>
    </row>
    <row r="179" spans="2:25" x14ac:dyDescent="0.25">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row>
    <row r="180" spans="2:25" x14ac:dyDescent="0.25">
      <c r="B180" s="215" t="s">
        <v>278</v>
      </c>
      <c r="C180" s="216"/>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8"/>
    </row>
    <row r="181" spans="2:25" x14ac:dyDescent="0.25">
      <c r="B181" s="351"/>
      <c r="C181" s="345"/>
      <c r="D181" s="345"/>
      <c r="E181" s="5"/>
      <c r="F181" s="5"/>
      <c r="G181" s="5"/>
      <c r="H181" s="5"/>
      <c r="I181" s="5"/>
      <c r="J181" s="5"/>
      <c r="K181" s="5"/>
      <c r="L181" s="5"/>
      <c r="M181" s="5"/>
      <c r="N181" s="5"/>
      <c r="O181" s="5"/>
      <c r="P181" s="5"/>
      <c r="Q181" s="5"/>
      <c r="R181" s="5"/>
      <c r="S181" s="5"/>
      <c r="T181" s="5"/>
      <c r="U181" s="5"/>
      <c r="V181" s="5"/>
      <c r="W181" s="5"/>
      <c r="X181" s="5"/>
      <c r="Y181" s="6"/>
    </row>
    <row r="182" spans="2:25" x14ac:dyDescent="0.25">
      <c r="B182" s="323"/>
      <c r="C182" s="221" t="s">
        <v>189</v>
      </c>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3"/>
    </row>
    <row r="183" spans="2:25" x14ac:dyDescent="0.25">
      <c r="B183" s="11"/>
      <c r="C183" s="345"/>
      <c r="D183" s="345"/>
      <c r="E183" s="5"/>
      <c r="F183" s="5"/>
      <c r="G183" s="5"/>
      <c r="H183" s="5"/>
      <c r="I183" s="5"/>
      <c r="J183" s="5"/>
      <c r="K183" s="5"/>
      <c r="L183" s="5"/>
      <c r="M183" s="5"/>
      <c r="N183" s="5"/>
      <c r="O183" s="5"/>
      <c r="P183" s="5"/>
      <c r="Q183" s="5"/>
      <c r="R183" s="5"/>
      <c r="S183" s="5"/>
      <c r="T183" s="5"/>
      <c r="U183" s="5"/>
      <c r="V183" s="5"/>
      <c r="W183" s="5"/>
      <c r="X183" s="5"/>
      <c r="Y183" s="6"/>
    </row>
    <row r="184" spans="2:25" x14ac:dyDescent="0.25">
      <c r="B184" s="233" t="s">
        <v>279</v>
      </c>
      <c r="C184" s="421"/>
      <c r="D184" s="345"/>
      <c r="E184" s="5"/>
      <c r="F184" s="13" t="s">
        <v>280</v>
      </c>
      <c r="G184" s="14"/>
      <c r="H184" s="14"/>
      <c r="I184" s="14"/>
      <c r="J184" s="14"/>
      <c r="K184" s="14"/>
      <c r="L184" s="14"/>
      <c r="M184" s="14"/>
      <c r="N184" s="14"/>
      <c r="O184" s="14"/>
      <c r="P184" s="14"/>
      <c r="Q184" s="14"/>
      <c r="R184" s="14"/>
      <c r="S184" s="14"/>
      <c r="T184" s="14"/>
      <c r="U184" s="14"/>
      <c r="V184" s="14"/>
      <c r="W184" s="14"/>
      <c r="X184" s="15"/>
      <c r="Y184" s="6"/>
    </row>
    <row r="185" spans="2:25" x14ac:dyDescent="0.25">
      <c r="B185" s="233" t="s">
        <v>281</v>
      </c>
      <c r="C185" s="421"/>
      <c r="D185" s="345"/>
      <c r="E185" s="5"/>
      <c r="F185" s="13"/>
      <c r="G185" s="14"/>
      <c r="H185" s="14"/>
      <c r="I185" s="14"/>
      <c r="J185" s="14"/>
      <c r="K185" s="14"/>
      <c r="L185" s="14"/>
      <c r="M185" s="14"/>
      <c r="N185" s="14"/>
      <c r="O185" s="14"/>
      <c r="P185" s="14"/>
      <c r="Q185" s="14"/>
      <c r="R185" s="14"/>
      <c r="S185" s="14"/>
      <c r="T185" s="14"/>
      <c r="U185" s="14"/>
      <c r="V185" s="14"/>
      <c r="W185" s="14"/>
      <c r="X185" s="15"/>
      <c r="Y185" s="6"/>
    </row>
    <row r="186" spans="2:25" ht="12" thickBot="1" x14ac:dyDescent="0.3">
      <c r="B186" s="233" t="s">
        <v>282</v>
      </c>
      <c r="C186" s="421"/>
      <c r="D186" s="345"/>
      <c r="E186" s="5"/>
      <c r="F186" s="13"/>
      <c r="G186" s="14"/>
      <c r="H186" s="14"/>
      <c r="I186" s="14"/>
      <c r="J186" s="14"/>
      <c r="K186" s="14"/>
      <c r="L186" s="14"/>
      <c r="M186" s="14"/>
      <c r="N186" s="14"/>
      <c r="O186" s="14"/>
      <c r="P186" s="14"/>
      <c r="Q186" s="14"/>
      <c r="R186" s="14"/>
      <c r="S186" s="14"/>
      <c r="T186" s="14"/>
      <c r="U186" s="14"/>
      <c r="V186" s="14"/>
      <c r="W186" s="14"/>
      <c r="X186" s="15"/>
      <c r="Y186" s="6"/>
    </row>
    <row r="187" spans="2:25" ht="12" thickTop="1" x14ac:dyDescent="0.25">
      <c r="B187" s="347" t="s">
        <v>283</v>
      </c>
      <c r="C187" s="422">
        <f>SUM(C184:C186)</f>
        <v>0</v>
      </c>
      <c r="D187" s="345"/>
      <c r="E187" s="5"/>
      <c r="F187" s="5"/>
      <c r="G187" s="5"/>
      <c r="H187" s="5"/>
      <c r="I187" s="5"/>
      <c r="J187" s="5"/>
      <c r="K187" s="5"/>
      <c r="L187" s="5"/>
      <c r="M187" s="5"/>
      <c r="N187" s="5"/>
      <c r="O187" s="5"/>
      <c r="P187" s="5"/>
      <c r="Q187" s="5"/>
      <c r="R187" s="5"/>
      <c r="S187" s="5"/>
      <c r="T187" s="5"/>
      <c r="U187" s="5"/>
      <c r="V187" s="5"/>
      <c r="W187" s="5"/>
      <c r="X187" s="5"/>
      <c r="Y187" s="6"/>
    </row>
    <row r="188" spans="2:25" x14ac:dyDescent="0.25">
      <c r="B188" s="349"/>
      <c r="C188" s="358"/>
      <c r="D188" s="344"/>
      <c r="E188" s="8"/>
      <c r="F188" s="8"/>
      <c r="G188" s="8"/>
      <c r="H188" s="8"/>
      <c r="I188" s="8"/>
      <c r="J188" s="8"/>
      <c r="K188" s="8"/>
      <c r="L188" s="8"/>
      <c r="M188" s="8"/>
      <c r="N188" s="8"/>
      <c r="O188" s="8"/>
      <c r="P188" s="8"/>
      <c r="Q188" s="8"/>
      <c r="R188" s="8"/>
      <c r="S188" s="8"/>
      <c r="T188" s="8"/>
      <c r="U188" s="8"/>
      <c r="V188" s="8"/>
      <c r="W188" s="8"/>
      <c r="X188" s="8"/>
      <c r="Y188" s="9"/>
    </row>
    <row r="189" spans="2:25" x14ac:dyDescent="0.25">
      <c r="B189" s="359"/>
      <c r="C189" s="319"/>
      <c r="D189" s="345"/>
      <c r="E189" s="5"/>
      <c r="F189" s="5"/>
      <c r="G189" s="5"/>
      <c r="H189" s="5"/>
      <c r="I189" s="5"/>
      <c r="J189" s="5"/>
      <c r="K189" s="5"/>
      <c r="L189" s="5"/>
      <c r="M189" s="5"/>
      <c r="N189" s="5"/>
      <c r="O189" s="5"/>
      <c r="P189" s="5"/>
      <c r="Q189" s="5"/>
      <c r="R189" s="5"/>
      <c r="S189" s="5"/>
      <c r="T189" s="5"/>
      <c r="U189" s="5"/>
      <c r="V189" s="5"/>
      <c r="W189" s="5"/>
      <c r="X189" s="5"/>
      <c r="Y189" s="5"/>
    </row>
    <row r="190" spans="2:25" x14ac:dyDescent="0.25">
      <c r="B190" s="360" t="s">
        <v>284</v>
      </c>
      <c r="C190" s="361"/>
      <c r="D190" s="361"/>
      <c r="E190" s="361"/>
      <c r="F190" s="361"/>
      <c r="G190" s="361"/>
      <c r="H190" s="361"/>
      <c r="I190" s="361"/>
      <c r="J190" s="361"/>
      <c r="K190" s="361"/>
      <c r="L190" s="361"/>
      <c r="M190" s="361"/>
      <c r="N190" s="361"/>
      <c r="O190" s="361"/>
      <c r="P190" s="361"/>
      <c r="Q190" s="361"/>
      <c r="R190" s="361"/>
      <c r="S190" s="361"/>
      <c r="T190" s="361"/>
      <c r="U190" s="361"/>
      <c r="V190" s="361"/>
      <c r="W190" s="361"/>
      <c r="X190" s="361"/>
      <c r="Y190" s="362"/>
    </row>
    <row r="191" spans="2:25" x14ac:dyDescent="0.25">
      <c r="B191" s="11"/>
      <c r="C191" s="5"/>
      <c r="D191" s="5"/>
      <c r="E191" s="5"/>
      <c r="F191" s="5"/>
      <c r="G191" s="5"/>
      <c r="H191" s="5"/>
      <c r="I191" s="5"/>
      <c r="J191" s="5"/>
      <c r="K191" s="5"/>
      <c r="L191" s="5"/>
      <c r="M191" s="5"/>
      <c r="N191" s="5"/>
      <c r="O191" s="5"/>
      <c r="P191" s="5"/>
      <c r="Q191" s="5"/>
      <c r="R191" s="5"/>
      <c r="S191" s="5"/>
      <c r="T191" s="5"/>
      <c r="U191" s="5"/>
      <c r="V191" s="5"/>
      <c r="W191" s="5"/>
      <c r="X191" s="5"/>
      <c r="Y191" s="6"/>
    </row>
    <row r="192" spans="2:25" ht="34.200000000000003" x14ac:dyDescent="0.25">
      <c r="B192" s="190" t="s">
        <v>285</v>
      </c>
      <c r="C192" s="19" t="s">
        <v>286</v>
      </c>
      <c r="D192" s="191"/>
      <c r="E192" s="19" t="s">
        <v>287</v>
      </c>
      <c r="F192" s="193"/>
      <c r="G192" s="629"/>
      <c r="H192" s="629"/>
      <c r="I192" s="629"/>
      <c r="J192" s="193"/>
      <c r="K192" s="363"/>
      <c r="L192" s="193"/>
      <c r="M192" s="19"/>
      <c r="N192" s="193"/>
      <c r="O192" s="193"/>
      <c r="P192" s="193"/>
      <c r="Q192" s="193"/>
      <c r="R192" s="193"/>
      <c r="S192" s="19"/>
      <c r="T192" s="193"/>
      <c r="U192" s="193"/>
      <c r="V192" s="193"/>
      <c r="W192" s="193"/>
      <c r="X192" s="193"/>
      <c r="Y192" s="364"/>
    </row>
    <row r="193" spans="2:25" x14ac:dyDescent="0.25">
      <c r="B193" s="61" t="s">
        <v>288</v>
      </c>
      <c r="C193" s="192">
        <f>100%-SUM(C158,C160,C162)</f>
        <v>1</v>
      </c>
      <c r="D193" s="193"/>
      <c r="E193" s="194"/>
      <c r="F193" s="5"/>
      <c r="G193" s="630"/>
      <c r="H193" s="630"/>
      <c r="I193" s="630"/>
      <c r="J193" s="5"/>
      <c r="K193" s="20"/>
      <c r="L193" s="5"/>
      <c r="M193" s="20"/>
      <c r="N193" s="343"/>
      <c r="O193" s="343"/>
      <c r="P193" s="343"/>
      <c r="Q193" s="343"/>
      <c r="R193" s="343"/>
      <c r="S193" s="20"/>
      <c r="T193" s="343"/>
      <c r="U193" s="343"/>
      <c r="V193" s="343"/>
      <c r="W193" s="343"/>
      <c r="X193" s="343"/>
      <c r="Y193" s="6"/>
    </row>
    <row r="194" spans="2:25" x14ac:dyDescent="0.25">
      <c r="B194" s="61" t="str">
        <f>B158</f>
        <v>Totale overheadkosten (% van totale kosten)</v>
      </c>
      <c r="C194" s="192">
        <f>C158</f>
        <v>0</v>
      </c>
      <c r="D194" s="193"/>
      <c r="E194" s="192">
        <f>C194/$C$193</f>
        <v>0</v>
      </c>
      <c r="F194" s="5"/>
      <c r="G194" s="4"/>
      <c r="H194" s="4"/>
      <c r="I194" s="4"/>
      <c r="J194" s="5"/>
      <c r="K194" s="20"/>
      <c r="L194" s="5"/>
      <c r="M194" s="20"/>
      <c r="N194" s="343"/>
      <c r="O194" s="343"/>
      <c r="P194" s="343"/>
      <c r="Q194" s="343"/>
      <c r="R194" s="343"/>
      <c r="S194" s="20"/>
      <c r="T194" s="343"/>
      <c r="U194" s="343"/>
      <c r="V194" s="343"/>
      <c r="W194" s="343"/>
      <c r="X194" s="343"/>
      <c r="Y194" s="6"/>
    </row>
    <row r="195" spans="2:25" x14ac:dyDescent="0.25">
      <c r="B195" s="61" t="str">
        <f>B160</f>
        <v>Kosten voor vastgoed (% van totale kosten)</v>
      </c>
      <c r="C195" s="192">
        <f>C160</f>
        <v>0</v>
      </c>
      <c r="D195" s="193"/>
      <c r="E195" s="192">
        <f>C195/$C$193</f>
        <v>0</v>
      </c>
      <c r="F195" s="5"/>
      <c r="G195" s="289"/>
      <c r="H195" s="4"/>
      <c r="I195" s="4"/>
      <c r="J195" s="5"/>
      <c r="K195" s="20"/>
      <c r="L195" s="5"/>
      <c r="M195" s="20"/>
      <c r="N195" s="343"/>
      <c r="O195" s="343"/>
      <c r="P195" s="343"/>
      <c r="Q195" s="343"/>
      <c r="R195" s="343"/>
      <c r="S195" s="20"/>
      <c r="T195" s="343"/>
      <c r="U195" s="343"/>
      <c r="V195" s="343"/>
      <c r="W195" s="343"/>
      <c r="X195" s="343"/>
      <c r="Y195" s="6"/>
    </row>
    <row r="196" spans="2:25" x14ac:dyDescent="0.25">
      <c r="B196" s="61" t="str">
        <f>B162</f>
        <v>Overige personele kosten (% van totale kosten)</v>
      </c>
      <c r="C196" s="192">
        <f>C162</f>
        <v>0</v>
      </c>
      <c r="D196" s="193"/>
      <c r="E196" s="192">
        <f>C196/$C$193</f>
        <v>0</v>
      </c>
      <c r="F196" s="5"/>
      <c r="G196" s="4"/>
      <c r="H196" s="4"/>
      <c r="I196" s="4"/>
      <c r="J196" s="5"/>
      <c r="K196" s="20"/>
      <c r="L196" s="5"/>
      <c r="M196" s="20"/>
      <c r="N196" s="343"/>
      <c r="O196" s="343"/>
      <c r="P196" s="343"/>
      <c r="Q196" s="343"/>
      <c r="R196" s="343"/>
      <c r="S196" s="20"/>
      <c r="T196" s="343"/>
      <c r="U196" s="343"/>
      <c r="V196" s="343"/>
      <c r="W196" s="343"/>
      <c r="X196" s="343"/>
      <c r="Y196" s="6"/>
    </row>
    <row r="197" spans="2:25" x14ac:dyDescent="0.25">
      <c r="B197" s="7"/>
      <c r="C197" s="8"/>
      <c r="D197" s="8"/>
      <c r="E197" s="8"/>
      <c r="F197" s="8"/>
      <c r="G197" s="8"/>
      <c r="H197" s="8"/>
      <c r="I197" s="8"/>
      <c r="J197" s="8"/>
      <c r="K197" s="8"/>
      <c r="L197" s="8"/>
      <c r="M197" s="8"/>
      <c r="N197" s="8"/>
      <c r="O197" s="8"/>
      <c r="P197" s="8"/>
      <c r="Q197" s="8"/>
      <c r="R197" s="8"/>
      <c r="S197" s="8"/>
      <c r="T197" s="8"/>
      <c r="U197" s="8"/>
      <c r="V197" s="8"/>
      <c r="W197" s="8"/>
      <c r="X197" s="8"/>
      <c r="Y197" s="9"/>
    </row>
    <row r="198" spans="2:25" x14ac:dyDescent="0.25"/>
    <row r="199" spans="2:25" x14ac:dyDescent="0.25"/>
    <row r="200" spans="2:25" x14ac:dyDescent="0.25">
      <c r="B200" s="454"/>
    </row>
    <row r="201" spans="2:25" x14ac:dyDescent="0.25">
      <c r="C201" s="537"/>
      <c r="D201" s="537"/>
    </row>
    <row r="202" spans="2:25" x14ac:dyDescent="0.25">
      <c r="C202" s="537"/>
      <c r="D202" s="537"/>
    </row>
    <row r="203" spans="2:25" x14ac:dyDescent="0.25">
      <c r="C203" s="537"/>
      <c r="E203" s="538"/>
    </row>
    <row r="204" spans="2:25" x14ac:dyDescent="0.25"/>
    <row r="205" spans="2:25" x14ac:dyDescent="0.25"/>
    <row r="206" spans="2:25" x14ac:dyDescent="0.25"/>
    <row r="207" spans="2:25" x14ac:dyDescent="0.25"/>
    <row r="208" spans="2:25"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spans="2:20" x14ac:dyDescent="0.25"/>
    <row r="226" spans="2:20" x14ac:dyDescent="0.25"/>
    <row r="227" spans="2:20" x14ac:dyDescent="0.25">
      <c r="B227" s="360" t="s">
        <v>289</v>
      </c>
      <c r="C227" s="365"/>
      <c r="D227" s="365"/>
      <c r="E227" s="365"/>
      <c r="F227" s="365"/>
      <c r="G227" s="365"/>
      <c r="H227" s="365"/>
      <c r="I227" s="365"/>
      <c r="J227" s="365"/>
      <c r="K227" s="365"/>
      <c r="L227" s="365"/>
      <c r="M227" s="365"/>
      <c r="N227" s="365"/>
      <c r="O227" s="365"/>
      <c r="P227" s="365"/>
      <c r="Q227" s="365"/>
      <c r="R227" s="365"/>
      <c r="S227" s="365"/>
      <c r="T227" s="366"/>
    </row>
    <row r="228" spans="2:20" x14ac:dyDescent="0.25">
      <c r="B228" s="367"/>
      <c r="C228" s="368"/>
      <c r="D228" s="368"/>
      <c r="E228" s="368"/>
      <c r="F228" s="368"/>
      <c r="G228" s="368"/>
      <c r="H228" s="368"/>
      <c r="I228" s="368"/>
      <c r="J228" s="368"/>
      <c r="K228" s="368"/>
      <c r="L228" s="368"/>
      <c r="M228" s="368"/>
      <c r="N228" s="368"/>
      <c r="O228" s="368"/>
      <c r="P228" s="368"/>
      <c r="Q228" s="368"/>
      <c r="R228" s="368"/>
      <c r="S228" s="368"/>
      <c r="T228" s="369"/>
    </row>
    <row r="229" spans="2:20" x14ac:dyDescent="0.25">
      <c r="B229" s="370"/>
      <c r="C229" s="279">
        <f t="shared" ref="C229:P229" si="60">D18</f>
        <v>15</v>
      </c>
      <c r="D229" s="279">
        <f t="shared" si="60"/>
        <v>15</v>
      </c>
      <c r="E229" s="279">
        <f t="shared" si="60"/>
        <v>20</v>
      </c>
      <c r="F229" s="279">
        <f t="shared" si="60"/>
        <v>25</v>
      </c>
      <c r="G229" s="279">
        <f t="shared" si="60"/>
        <v>30</v>
      </c>
      <c r="H229" s="279">
        <f t="shared" si="60"/>
        <v>35</v>
      </c>
      <c r="I229" s="279">
        <f t="shared" si="60"/>
        <v>40</v>
      </c>
      <c r="J229" s="279">
        <f t="shared" si="60"/>
        <v>45</v>
      </c>
      <c r="K229" s="279">
        <f t="shared" si="60"/>
        <v>50</v>
      </c>
      <c r="L229" s="279">
        <f t="shared" si="60"/>
        <v>55</v>
      </c>
      <c r="M229" s="279">
        <f t="shared" si="60"/>
        <v>60</v>
      </c>
      <c r="N229" s="279">
        <f t="shared" si="60"/>
        <v>65</v>
      </c>
      <c r="O229" s="279">
        <f t="shared" si="60"/>
        <v>70</v>
      </c>
      <c r="P229" s="279">
        <f t="shared" si="60"/>
        <v>75</v>
      </c>
      <c r="Q229" s="279" t="str">
        <f>S18</f>
        <v>Inhuurkosten</v>
      </c>
      <c r="R229" s="279"/>
      <c r="S229" s="279"/>
      <c r="T229" s="281"/>
    </row>
    <row r="230" spans="2:20" x14ac:dyDescent="0.25">
      <c r="B230" s="371"/>
      <c r="C230" s="279">
        <f t="shared" ref="C230:P230" si="61">D19</f>
        <v>11</v>
      </c>
      <c r="D230" s="279">
        <f t="shared" si="61"/>
        <v>5</v>
      </c>
      <c r="E230" s="279">
        <f t="shared" si="61"/>
        <v>5</v>
      </c>
      <c r="F230" s="279">
        <f t="shared" si="61"/>
        <v>5</v>
      </c>
      <c r="G230" s="279">
        <f t="shared" si="61"/>
        <v>6</v>
      </c>
      <c r="H230" s="279">
        <f t="shared" si="61"/>
        <v>6</v>
      </c>
      <c r="I230" s="279">
        <f t="shared" si="61"/>
        <v>8</v>
      </c>
      <c r="J230" s="279">
        <f t="shared" si="61"/>
        <v>6</v>
      </c>
      <c r="K230" s="279">
        <f t="shared" si="61"/>
        <v>6</v>
      </c>
      <c r="L230" s="279">
        <f t="shared" si="61"/>
        <v>6</v>
      </c>
      <c r="M230" s="279">
        <f t="shared" si="61"/>
        <v>8</v>
      </c>
      <c r="N230" s="279">
        <f t="shared" si="61"/>
        <v>8</v>
      </c>
      <c r="O230" s="279">
        <f t="shared" si="61"/>
        <v>5</v>
      </c>
      <c r="P230" s="279">
        <f t="shared" si="61"/>
        <v>5</v>
      </c>
      <c r="Q230" s="279" t="str">
        <f>S19</f>
        <v>n.v.t.</v>
      </c>
      <c r="R230" s="279"/>
      <c r="S230" s="279"/>
      <c r="T230" s="281"/>
    </row>
    <row r="231" spans="2:20" x14ac:dyDescent="0.25">
      <c r="B231" s="372" t="s">
        <v>125</v>
      </c>
      <c r="C231" s="373">
        <f>D20</f>
        <v>17.773162939297123</v>
      </c>
      <c r="D231" s="373">
        <f t="shared" ref="D231:P231" si="62">E20</f>
        <v>15.246006389776358</v>
      </c>
      <c r="E231" s="373">
        <f t="shared" si="62"/>
        <v>15.955271565495208</v>
      </c>
      <c r="F231" s="373">
        <f t="shared" si="62"/>
        <v>16.80191693290735</v>
      </c>
      <c r="G231" s="373">
        <f t="shared" si="62"/>
        <v>18.223642172523963</v>
      </c>
      <c r="H231" s="373">
        <f t="shared" si="62"/>
        <v>19.201277955271564</v>
      </c>
      <c r="I231" s="373">
        <f t="shared" si="62"/>
        <v>21.306709265175719</v>
      </c>
      <c r="J231" s="373">
        <f t="shared" si="62"/>
        <v>21.814696485623003</v>
      </c>
      <c r="K231" s="373">
        <f t="shared" si="62"/>
        <v>25.047923322683705</v>
      </c>
      <c r="L231" s="373">
        <f t="shared" si="62"/>
        <v>28.376996805111823</v>
      </c>
      <c r="M231" s="373">
        <f t="shared" si="62"/>
        <v>34.329073482428115</v>
      </c>
      <c r="N231" s="373">
        <f t="shared" si="62"/>
        <v>38.584664536741215</v>
      </c>
      <c r="O231" s="373">
        <f t="shared" si="62"/>
        <v>42.332268370607032</v>
      </c>
      <c r="P231" s="373">
        <f t="shared" si="62"/>
        <v>49.741214057507989</v>
      </c>
      <c r="Q231" s="373">
        <f>S20</f>
        <v>60</v>
      </c>
      <c r="R231" s="373"/>
      <c r="S231" s="27"/>
      <c r="T231" s="281"/>
    </row>
    <row r="232" spans="2:20" x14ac:dyDescent="0.25">
      <c r="B232" s="372" t="s">
        <v>290</v>
      </c>
      <c r="C232" s="374">
        <f>SUM(D21:D24)</f>
        <v>2.9023575079872201</v>
      </c>
      <c r="D232" s="374">
        <f t="shared" ref="D232:P232" si="63">SUM(E21:E24)</f>
        <v>2.4896728434504793</v>
      </c>
      <c r="E232" s="374">
        <f t="shared" si="63"/>
        <v>2.6054958466453675</v>
      </c>
      <c r="F232" s="374">
        <f t="shared" si="63"/>
        <v>2.7437530351437704</v>
      </c>
      <c r="G232" s="374">
        <f t="shared" si="63"/>
        <v>2.9759207667731631</v>
      </c>
      <c r="H232" s="374">
        <f t="shared" si="63"/>
        <v>3.1355686900958464</v>
      </c>
      <c r="I232" s="374">
        <f t="shared" si="63"/>
        <v>3.479385623003195</v>
      </c>
      <c r="J232" s="374">
        <f t="shared" si="63"/>
        <v>3.5623399361022363</v>
      </c>
      <c r="K232" s="374">
        <f t="shared" si="63"/>
        <v>4.0903258785942498</v>
      </c>
      <c r="L232" s="374">
        <f t="shared" si="63"/>
        <v>4.633963578274761</v>
      </c>
      <c r="M232" s="374">
        <f t="shared" si="63"/>
        <v>5.6059376996805108</v>
      </c>
      <c r="N232" s="374">
        <f t="shared" si="63"/>
        <v>6.3008757188498405</v>
      </c>
      <c r="O232" s="374">
        <f t="shared" si="63"/>
        <v>6.9128594249201285</v>
      </c>
      <c r="P232" s="374">
        <f t="shared" si="63"/>
        <v>8.1227402555910544</v>
      </c>
      <c r="Q232" s="374">
        <f>SUM(S21:S24)</f>
        <v>0</v>
      </c>
      <c r="R232" s="374"/>
      <c r="S232" s="27"/>
      <c r="T232" s="281"/>
    </row>
    <row r="233" spans="2:20" x14ac:dyDescent="0.25">
      <c r="B233" s="372" t="s">
        <v>36</v>
      </c>
      <c r="C233" s="374">
        <f t="shared" ref="C233:P233" si="64">D26</f>
        <v>1.3459763811182108</v>
      </c>
      <c r="D233" s="374">
        <f t="shared" si="64"/>
        <v>1.1545927180830671</v>
      </c>
      <c r="E233" s="374">
        <f t="shared" si="64"/>
        <v>1.2083059585303515</v>
      </c>
      <c r="F233" s="374">
        <f t="shared" si="64"/>
        <v>1.2724231149201282</v>
      </c>
      <c r="G233" s="374">
        <f t="shared" si="64"/>
        <v>1.3800915473482431</v>
      </c>
      <c r="H233" s="374">
        <f t="shared" si="64"/>
        <v>1.4541287166134187</v>
      </c>
      <c r="I233" s="374">
        <f t="shared" si="64"/>
        <v>1.6135747772204474</v>
      </c>
      <c r="J233" s="374">
        <f t="shared" si="64"/>
        <v>1.6520450710543133</v>
      </c>
      <c r="K233" s="374">
        <f t="shared" si="64"/>
        <v>1.8969000230031947</v>
      </c>
      <c r="L233" s="374">
        <f t="shared" si="64"/>
        <v>2.1490135209584666</v>
      </c>
      <c r="M233" s="374">
        <f t="shared" si="64"/>
        <v>2.5997692279552718</v>
      </c>
      <c r="N233" s="374">
        <f t="shared" si="64"/>
        <v>2.9220486706389779</v>
      </c>
      <c r="O233" s="374">
        <f t="shared" si="64"/>
        <v>3.2058578194888185</v>
      </c>
      <c r="P233" s="374">
        <f t="shared" si="64"/>
        <v>3.7669434257827481</v>
      </c>
      <c r="Q233" s="374">
        <f>S26</f>
        <v>0</v>
      </c>
      <c r="R233" s="374"/>
      <c r="S233" s="27"/>
      <c r="T233" s="281"/>
    </row>
    <row r="234" spans="2:20" x14ac:dyDescent="0.25">
      <c r="B234" s="375" t="s">
        <v>291</v>
      </c>
      <c r="C234" s="374">
        <f t="shared" ref="C234:P234" si="65">D28-D27</f>
        <v>3.4035437739213101</v>
      </c>
      <c r="D234" s="374">
        <f t="shared" si="65"/>
        <v>2.919595701807026</v>
      </c>
      <c r="E234" s="374">
        <f t="shared" si="65"/>
        <v>3.0554193073814524</v>
      </c>
      <c r="F234" s="374">
        <f t="shared" si="65"/>
        <v>3.2175510888103851</v>
      </c>
      <c r="G234" s="374">
        <f t="shared" si="65"/>
        <v>3.4898101180023637</v>
      </c>
      <c r="H234" s="374">
        <f t="shared" si="65"/>
        <v>3.677026439199544</v>
      </c>
      <c r="I234" s="374">
        <f t="shared" si="65"/>
        <v>4.0802145296209247</v>
      </c>
      <c r="J234" s="374">
        <f t="shared" si="65"/>
        <v>4.1774935984782857</v>
      </c>
      <c r="K234" s="374">
        <f t="shared" si="65"/>
        <v>4.7966534581238669</v>
      </c>
      <c r="L234" s="374">
        <f t="shared" si="65"/>
        <v>5.4341678590632867</v>
      </c>
      <c r="M234" s="374">
        <f t="shared" si="65"/>
        <v>6.5739848734108364</v>
      </c>
      <c r="N234" s="374">
        <f t="shared" si="65"/>
        <v>7.3889265068573877</v>
      </c>
      <c r="O234" s="374">
        <f t="shared" si="65"/>
        <v>8.1065890714465851</v>
      </c>
      <c r="P234" s="374">
        <f t="shared" si="65"/>
        <v>9.5253951134605259</v>
      </c>
      <c r="Q234" s="374">
        <f>S28-S27</f>
        <v>0</v>
      </c>
      <c r="R234" s="374"/>
      <c r="S234" s="27"/>
      <c r="T234" s="281"/>
    </row>
    <row r="235" spans="2:20" x14ac:dyDescent="0.25">
      <c r="B235" s="375" t="s">
        <v>20</v>
      </c>
      <c r="C235" s="374">
        <f t="shared" ref="C235:P235" si="66">D29</f>
        <v>0</v>
      </c>
      <c r="D235" s="374">
        <f t="shared" si="66"/>
        <v>0</v>
      </c>
      <c r="E235" s="374">
        <f t="shared" si="66"/>
        <v>0</v>
      </c>
      <c r="F235" s="374">
        <f t="shared" si="66"/>
        <v>0</v>
      </c>
      <c r="G235" s="374">
        <f t="shared" si="66"/>
        <v>0</v>
      </c>
      <c r="H235" s="374">
        <f t="shared" si="66"/>
        <v>0</v>
      </c>
      <c r="I235" s="374">
        <f t="shared" si="66"/>
        <v>0</v>
      </c>
      <c r="J235" s="374">
        <f t="shared" si="66"/>
        <v>0</v>
      </c>
      <c r="K235" s="374">
        <f t="shared" si="66"/>
        <v>0</v>
      </c>
      <c r="L235" s="374">
        <f t="shared" si="66"/>
        <v>0</v>
      </c>
      <c r="M235" s="374">
        <f t="shared" si="66"/>
        <v>0</v>
      </c>
      <c r="N235" s="374">
        <f t="shared" si="66"/>
        <v>0</v>
      </c>
      <c r="O235" s="374">
        <f t="shared" si="66"/>
        <v>0</v>
      </c>
      <c r="P235" s="374">
        <f t="shared" si="66"/>
        <v>0</v>
      </c>
      <c r="Q235" s="374">
        <f>S29</f>
        <v>0</v>
      </c>
      <c r="R235" s="374"/>
      <c r="S235" s="27"/>
      <c r="T235" s="281"/>
    </row>
    <row r="236" spans="2:20" x14ac:dyDescent="0.25">
      <c r="B236" s="372" t="s">
        <v>292</v>
      </c>
      <c r="C236" s="374">
        <f t="shared" ref="C236:P236" si="67">SUM(D32:D34)</f>
        <v>0</v>
      </c>
      <c r="D236" s="374">
        <f t="shared" si="67"/>
        <v>0</v>
      </c>
      <c r="E236" s="374">
        <f t="shared" si="67"/>
        <v>0</v>
      </c>
      <c r="F236" s="374">
        <f t="shared" si="67"/>
        <v>0</v>
      </c>
      <c r="G236" s="374">
        <f t="shared" si="67"/>
        <v>0</v>
      </c>
      <c r="H236" s="374">
        <f t="shared" si="67"/>
        <v>0</v>
      </c>
      <c r="I236" s="374">
        <f t="shared" si="67"/>
        <v>0</v>
      </c>
      <c r="J236" s="374">
        <f t="shared" si="67"/>
        <v>0</v>
      </c>
      <c r="K236" s="374">
        <f t="shared" si="67"/>
        <v>0</v>
      </c>
      <c r="L236" s="374">
        <f t="shared" si="67"/>
        <v>0</v>
      </c>
      <c r="M236" s="374">
        <f t="shared" si="67"/>
        <v>0</v>
      </c>
      <c r="N236" s="374">
        <f t="shared" si="67"/>
        <v>0</v>
      </c>
      <c r="O236" s="374">
        <f t="shared" si="67"/>
        <v>0</v>
      </c>
      <c r="P236" s="374">
        <f t="shared" si="67"/>
        <v>0</v>
      </c>
      <c r="Q236" s="374">
        <f>SUM(S32:S34)</f>
        <v>0</v>
      </c>
      <c r="R236" s="374"/>
      <c r="S236" s="27"/>
      <c r="T236" s="281"/>
    </row>
    <row r="237" spans="2:20" x14ac:dyDescent="0.25">
      <c r="B237" s="375" t="s">
        <v>293</v>
      </c>
      <c r="C237" s="373">
        <f t="shared" ref="C237:P237" si="68">D36</f>
        <v>0</v>
      </c>
      <c r="D237" s="373">
        <f t="shared" si="68"/>
        <v>0</v>
      </c>
      <c r="E237" s="373">
        <f t="shared" si="68"/>
        <v>0</v>
      </c>
      <c r="F237" s="373">
        <f t="shared" si="68"/>
        <v>0</v>
      </c>
      <c r="G237" s="373">
        <f t="shared" si="68"/>
        <v>0</v>
      </c>
      <c r="H237" s="373">
        <f t="shared" si="68"/>
        <v>0</v>
      </c>
      <c r="I237" s="373">
        <f t="shared" si="68"/>
        <v>0</v>
      </c>
      <c r="J237" s="373">
        <f t="shared" si="68"/>
        <v>0</v>
      </c>
      <c r="K237" s="373">
        <f t="shared" si="68"/>
        <v>0</v>
      </c>
      <c r="L237" s="373">
        <f t="shared" si="68"/>
        <v>0</v>
      </c>
      <c r="M237" s="373">
        <f t="shared" si="68"/>
        <v>0</v>
      </c>
      <c r="N237" s="373">
        <f t="shared" si="68"/>
        <v>0</v>
      </c>
      <c r="O237" s="373">
        <f t="shared" si="68"/>
        <v>0</v>
      </c>
      <c r="P237" s="373">
        <f t="shared" si="68"/>
        <v>0</v>
      </c>
      <c r="Q237" s="373">
        <f>S36</f>
        <v>0</v>
      </c>
      <c r="R237" s="373"/>
      <c r="S237" s="27"/>
      <c r="T237" s="281"/>
    </row>
    <row r="238" spans="2:20" x14ac:dyDescent="0.25">
      <c r="B238" s="372" t="s">
        <v>294</v>
      </c>
      <c r="C238" s="374">
        <f t="shared" ref="C238:P238" si="69">D37</f>
        <v>0</v>
      </c>
      <c r="D238" s="374">
        <f t="shared" si="69"/>
        <v>0</v>
      </c>
      <c r="E238" s="374">
        <f t="shared" si="69"/>
        <v>0</v>
      </c>
      <c r="F238" s="374">
        <f t="shared" si="69"/>
        <v>0</v>
      </c>
      <c r="G238" s="374">
        <f t="shared" si="69"/>
        <v>0</v>
      </c>
      <c r="H238" s="374">
        <f t="shared" si="69"/>
        <v>0</v>
      </c>
      <c r="I238" s="374">
        <f t="shared" si="69"/>
        <v>0</v>
      </c>
      <c r="J238" s="374">
        <f t="shared" si="69"/>
        <v>0</v>
      </c>
      <c r="K238" s="374">
        <f t="shared" si="69"/>
        <v>0</v>
      </c>
      <c r="L238" s="374">
        <f t="shared" si="69"/>
        <v>0</v>
      </c>
      <c r="M238" s="374">
        <f t="shared" si="69"/>
        <v>0</v>
      </c>
      <c r="N238" s="374">
        <f t="shared" si="69"/>
        <v>0</v>
      </c>
      <c r="O238" s="374">
        <f t="shared" si="69"/>
        <v>0</v>
      </c>
      <c r="P238" s="374">
        <f t="shared" si="69"/>
        <v>0</v>
      </c>
      <c r="Q238" s="374">
        <f>S37</f>
        <v>0</v>
      </c>
      <c r="R238" s="374"/>
      <c r="S238" s="27"/>
      <c r="T238" s="281"/>
    </row>
    <row r="239" spans="2:20" x14ac:dyDescent="0.25">
      <c r="B239" s="372" t="s">
        <v>144</v>
      </c>
      <c r="C239" s="376">
        <f t="shared" ref="C239:P239" si="70">D40</f>
        <v>0</v>
      </c>
      <c r="D239" s="376">
        <f t="shared" si="70"/>
        <v>0</v>
      </c>
      <c r="E239" s="376">
        <f t="shared" si="70"/>
        <v>0</v>
      </c>
      <c r="F239" s="376">
        <f t="shared" si="70"/>
        <v>0</v>
      </c>
      <c r="G239" s="376">
        <f t="shared" si="70"/>
        <v>0</v>
      </c>
      <c r="H239" s="376">
        <f t="shared" si="70"/>
        <v>0</v>
      </c>
      <c r="I239" s="376">
        <f t="shared" si="70"/>
        <v>0</v>
      </c>
      <c r="J239" s="376">
        <f t="shared" si="70"/>
        <v>0</v>
      </c>
      <c r="K239" s="376">
        <f t="shared" si="70"/>
        <v>0</v>
      </c>
      <c r="L239" s="376">
        <f t="shared" si="70"/>
        <v>0</v>
      </c>
      <c r="M239" s="376">
        <f t="shared" si="70"/>
        <v>0</v>
      </c>
      <c r="N239" s="376">
        <f t="shared" si="70"/>
        <v>0</v>
      </c>
      <c r="O239" s="376">
        <f t="shared" si="70"/>
        <v>0</v>
      </c>
      <c r="P239" s="376">
        <f t="shared" si="70"/>
        <v>0</v>
      </c>
      <c r="Q239" s="376">
        <f>S40</f>
        <v>0</v>
      </c>
      <c r="R239" s="376"/>
      <c r="S239" s="27"/>
      <c r="T239" s="27"/>
    </row>
    <row r="240" spans="2:20" x14ac:dyDescent="0.25">
      <c r="B240" s="370"/>
      <c r="C240" s="27"/>
      <c r="D240" s="27"/>
      <c r="E240" s="27"/>
      <c r="F240" s="27"/>
      <c r="G240" s="27"/>
      <c r="H240" s="27"/>
      <c r="I240" s="27"/>
      <c r="J240" s="27"/>
      <c r="K240" s="27"/>
      <c r="L240" s="27"/>
      <c r="M240" s="27"/>
      <c r="N240" s="27"/>
      <c r="O240" s="27"/>
      <c r="P240" s="27"/>
      <c r="Q240" s="27"/>
      <c r="R240" s="27"/>
      <c r="S240" s="27"/>
      <c r="T240" s="281"/>
    </row>
    <row r="241" spans="2:20" x14ac:dyDescent="0.25">
      <c r="B241" s="370"/>
      <c r="C241" s="279" t="s">
        <v>123</v>
      </c>
      <c r="D241" s="27"/>
      <c r="E241" s="27"/>
      <c r="F241" s="27"/>
      <c r="G241" s="27"/>
      <c r="H241" s="27"/>
      <c r="I241" s="27"/>
      <c r="J241" s="27"/>
      <c r="K241" s="27"/>
      <c r="L241" s="27"/>
      <c r="M241" s="27"/>
      <c r="N241" s="27"/>
      <c r="O241" s="27"/>
      <c r="P241" s="27"/>
      <c r="Q241" s="27"/>
      <c r="R241" s="27"/>
      <c r="S241" s="27"/>
      <c r="T241" s="281"/>
    </row>
    <row r="242" spans="2:20" x14ac:dyDescent="0.25">
      <c r="B242" s="370"/>
      <c r="C242" s="27"/>
      <c r="D242" s="27"/>
      <c r="E242" s="27"/>
      <c r="F242" s="27"/>
      <c r="G242" s="27"/>
      <c r="H242" s="27"/>
      <c r="I242" s="27"/>
      <c r="J242" s="27"/>
      <c r="K242" s="27"/>
      <c r="L242" s="27"/>
      <c r="M242" s="27"/>
      <c r="N242" s="27"/>
      <c r="O242" s="27"/>
      <c r="P242" s="27"/>
      <c r="Q242" s="27"/>
      <c r="R242" s="27"/>
      <c r="S242" s="27"/>
      <c r="T242" s="281"/>
    </row>
    <row r="243" spans="2:20" ht="22.8" x14ac:dyDescent="0.25">
      <c r="B243" s="377" t="s">
        <v>295</v>
      </c>
      <c r="C243" s="373">
        <f>SUMPRODUCT(C231:Q231,$C$239:$Q$239)</f>
        <v>0</v>
      </c>
      <c r="D243" s="27"/>
      <c r="E243" s="27"/>
      <c r="F243" s="373"/>
      <c r="G243" s="27"/>
      <c r="H243" s="27"/>
      <c r="I243" s="27"/>
      <c r="J243" s="27"/>
      <c r="K243" s="27"/>
      <c r="L243" s="27"/>
      <c r="M243" s="27"/>
      <c r="N243" s="27"/>
      <c r="O243" s="27"/>
      <c r="P243" s="27"/>
      <c r="Q243" s="27"/>
      <c r="R243" s="27"/>
      <c r="S243" s="27"/>
      <c r="T243" s="281"/>
    </row>
    <row r="244" spans="2:20" ht="34.200000000000003" x14ac:dyDescent="0.25">
      <c r="B244" s="377" t="s">
        <v>296</v>
      </c>
      <c r="C244" s="373">
        <f>SUMPRODUCT(C232:Q232,$C$239:$Q$239)</f>
        <v>0</v>
      </c>
      <c r="D244" s="27"/>
      <c r="E244" s="373"/>
      <c r="F244" s="27"/>
      <c r="G244" s="27"/>
      <c r="H244" s="27"/>
      <c r="I244" s="27"/>
      <c r="J244" s="27"/>
      <c r="K244" s="27"/>
      <c r="L244" s="27"/>
      <c r="M244" s="27"/>
      <c r="N244" s="27"/>
      <c r="O244" s="27"/>
      <c r="P244" s="27"/>
      <c r="Q244" s="27"/>
      <c r="R244" s="27"/>
      <c r="S244" s="27"/>
      <c r="T244" s="281"/>
    </row>
    <row r="245" spans="2:20" ht="22.8" x14ac:dyDescent="0.25">
      <c r="B245" s="377" t="s">
        <v>297</v>
      </c>
      <c r="C245" s="373">
        <f>SUMPRODUCT(C233:Q233,$C$239:$Q$239)</f>
        <v>0</v>
      </c>
      <c r="D245" s="27"/>
      <c r="E245" s="374"/>
      <c r="F245" s="27"/>
      <c r="G245" s="27"/>
      <c r="H245" s="27"/>
      <c r="I245" s="27"/>
      <c r="J245" s="27"/>
      <c r="K245" s="27"/>
      <c r="L245" s="27"/>
      <c r="M245" s="27"/>
      <c r="N245" s="27"/>
      <c r="O245" s="27"/>
      <c r="P245" s="27"/>
      <c r="Q245" s="27"/>
      <c r="R245" s="27"/>
      <c r="S245" s="27"/>
      <c r="T245" s="281"/>
    </row>
    <row r="246" spans="2:20" ht="22.8" x14ac:dyDescent="0.25">
      <c r="B246" s="378" t="s">
        <v>298</v>
      </c>
      <c r="C246" s="373">
        <f>SUMPRODUCT(C234:Q234,$C$239:$Q$239)</f>
        <v>0</v>
      </c>
      <c r="D246" s="373"/>
      <c r="E246" s="27"/>
      <c r="F246" s="27"/>
      <c r="G246" s="27"/>
      <c r="H246" s="27"/>
      <c r="I246" s="27"/>
      <c r="J246" s="27"/>
      <c r="K246" s="27"/>
      <c r="L246" s="27"/>
      <c r="M246" s="27"/>
      <c r="N246" s="27"/>
      <c r="O246" s="27"/>
      <c r="P246" s="27"/>
      <c r="Q246" s="27"/>
      <c r="R246" s="27"/>
      <c r="S246" s="27"/>
      <c r="T246" s="281"/>
    </row>
    <row r="247" spans="2:20" ht="22.8" x14ac:dyDescent="0.25">
      <c r="B247" s="379" t="s">
        <v>299</v>
      </c>
      <c r="C247" s="373">
        <f>SUM(C243:C246)</f>
        <v>0</v>
      </c>
      <c r="D247" s="373"/>
      <c r="E247" s="27"/>
      <c r="F247" s="27"/>
      <c r="G247" s="27"/>
      <c r="H247" s="27"/>
      <c r="I247" s="27"/>
      <c r="J247" s="27"/>
      <c r="K247" s="27"/>
      <c r="L247" s="27"/>
      <c r="M247" s="27"/>
      <c r="N247" s="27"/>
      <c r="O247" s="27"/>
      <c r="P247" s="27"/>
      <c r="Q247" s="27"/>
      <c r="R247" s="27"/>
      <c r="S247" s="27"/>
      <c r="T247" s="281"/>
    </row>
    <row r="248" spans="2:20" x14ac:dyDescent="0.25">
      <c r="B248" s="375" t="s">
        <v>20</v>
      </c>
      <c r="C248" s="373">
        <f>SUMPRODUCT(C235:Q235,$C$239:$Q$239)</f>
        <v>0</v>
      </c>
      <c r="D248" s="27"/>
      <c r="E248" s="27"/>
      <c r="F248" s="27"/>
      <c r="G248" s="27"/>
      <c r="H248" s="27"/>
      <c r="I248" s="27"/>
      <c r="J248" s="27"/>
      <c r="K248" s="27"/>
      <c r="L248" s="27"/>
      <c r="M248" s="27"/>
      <c r="N248" s="27"/>
      <c r="O248" s="27"/>
      <c r="P248" s="27"/>
      <c r="Q248" s="27"/>
      <c r="R248" s="27"/>
      <c r="S248" s="27"/>
      <c r="T248" s="281"/>
    </row>
    <row r="249" spans="2:20" ht="34.200000000000003" x14ac:dyDescent="0.25">
      <c r="B249" s="379" t="s">
        <v>300</v>
      </c>
      <c r="C249" s="373">
        <f>SUM(C247:C248)</f>
        <v>0</v>
      </c>
      <c r="D249" s="27"/>
      <c r="E249" s="27"/>
      <c r="F249" s="27"/>
      <c r="G249" s="27"/>
      <c r="H249" s="27"/>
      <c r="I249" s="27"/>
      <c r="J249" s="27"/>
      <c r="K249" s="27"/>
      <c r="L249" s="27"/>
      <c r="M249" s="27"/>
      <c r="N249" s="27"/>
      <c r="O249" s="27"/>
      <c r="P249" s="27"/>
      <c r="Q249" s="27"/>
      <c r="R249" s="27"/>
      <c r="S249" s="27"/>
      <c r="T249" s="281"/>
    </row>
    <row r="250" spans="2:20" ht="22.8" x14ac:dyDescent="0.25">
      <c r="B250" s="377" t="s">
        <v>301</v>
      </c>
      <c r="C250" s="373">
        <f>SUMPRODUCT($C$236:$Q$236,C239:Q239)</f>
        <v>0</v>
      </c>
      <c r="D250" s="27"/>
      <c r="E250" s="27"/>
      <c r="F250" s="27"/>
      <c r="G250" s="27"/>
      <c r="H250" s="27"/>
      <c r="I250" s="27"/>
      <c r="J250" s="27"/>
      <c r="K250" s="27"/>
      <c r="L250" s="27"/>
      <c r="M250" s="27"/>
      <c r="N250" s="27"/>
      <c r="O250" s="27"/>
      <c r="P250" s="27"/>
      <c r="Q250" s="27"/>
      <c r="R250" s="27"/>
      <c r="S250" s="27"/>
      <c r="T250" s="281"/>
    </row>
    <row r="251" spans="2:20" ht="22.8" x14ac:dyDescent="0.25">
      <c r="B251" s="377" t="s">
        <v>302</v>
      </c>
      <c r="C251" s="373">
        <f>SUM(C249:C250)</f>
        <v>0</v>
      </c>
      <c r="D251" s="27"/>
      <c r="E251" s="27"/>
      <c r="F251" s="27"/>
      <c r="G251" s="27"/>
      <c r="H251" s="27"/>
      <c r="I251" s="27"/>
      <c r="J251" s="27"/>
      <c r="K251" s="27"/>
      <c r="L251" s="27"/>
      <c r="M251" s="27"/>
      <c r="N251" s="27"/>
      <c r="O251" s="27"/>
      <c r="P251" s="27"/>
      <c r="Q251" s="27"/>
      <c r="R251" s="27"/>
      <c r="S251" s="27"/>
      <c r="T251" s="281"/>
    </row>
    <row r="252" spans="2:20" ht="34.200000000000003" x14ac:dyDescent="0.25">
      <c r="B252" s="378" t="s">
        <v>303</v>
      </c>
      <c r="C252" s="373">
        <f>SUMPRODUCT($C$239:$Q$239,C237:Q237)</f>
        <v>0</v>
      </c>
      <c r="D252" s="27"/>
      <c r="E252" s="27"/>
      <c r="F252" s="27"/>
      <c r="G252" s="27"/>
      <c r="H252" s="27"/>
      <c r="I252" s="27"/>
      <c r="J252" s="27"/>
      <c r="K252" s="27"/>
      <c r="L252" s="27"/>
      <c r="M252" s="27"/>
      <c r="N252" s="27"/>
      <c r="O252" s="27"/>
      <c r="P252" s="27"/>
      <c r="Q252" s="27"/>
      <c r="R252" s="27"/>
      <c r="S252" s="27"/>
      <c r="T252" s="281"/>
    </row>
    <row r="253" spans="2:20" x14ac:dyDescent="0.25">
      <c r="B253" s="372" t="s">
        <v>294</v>
      </c>
      <c r="C253" s="373">
        <f>SUMPRODUCT($C$239:$Q$239,C238:Q238)</f>
        <v>0</v>
      </c>
      <c r="D253" s="373"/>
      <c r="E253" s="27"/>
      <c r="F253" s="27"/>
      <c r="G253" s="27"/>
      <c r="H253" s="27"/>
      <c r="I253" s="27"/>
      <c r="J253" s="27"/>
      <c r="K253" s="27"/>
      <c r="L253" s="27"/>
      <c r="M253" s="27"/>
      <c r="N253" s="27"/>
      <c r="O253" s="27"/>
      <c r="P253" s="27"/>
      <c r="Q253" s="27"/>
      <c r="R253" s="27"/>
      <c r="S253" s="27"/>
      <c r="T253" s="281"/>
    </row>
    <row r="254" spans="2:20" ht="22.8" x14ac:dyDescent="0.25">
      <c r="B254" s="378" t="s">
        <v>304</v>
      </c>
      <c r="C254" s="374">
        <f>SUM(C251:C253)</f>
        <v>0</v>
      </c>
      <c r="D254" s="373"/>
      <c r="E254" s="27"/>
      <c r="F254" s="27"/>
      <c r="G254" s="27"/>
      <c r="H254" s="27"/>
      <c r="I254" s="27"/>
      <c r="J254" s="27"/>
      <c r="K254" s="27"/>
      <c r="L254" s="27"/>
      <c r="M254" s="27"/>
      <c r="N254" s="27"/>
      <c r="O254" s="27"/>
      <c r="P254" s="27"/>
      <c r="Q254" s="27"/>
      <c r="R254" s="27"/>
      <c r="S254" s="27"/>
      <c r="T254" s="281"/>
    </row>
    <row r="255" spans="2:20" x14ac:dyDescent="0.25">
      <c r="B255" s="375"/>
      <c r="C255" s="374"/>
      <c r="D255" s="373"/>
      <c r="E255" s="27"/>
      <c r="F255" s="27"/>
      <c r="G255" s="27"/>
      <c r="H255" s="27"/>
      <c r="I255" s="27"/>
      <c r="J255" s="27"/>
      <c r="K255" s="27"/>
      <c r="L255" s="27"/>
      <c r="M255" s="27"/>
      <c r="N255" s="27"/>
      <c r="O255" s="27"/>
      <c r="P255" s="27"/>
      <c r="Q255" s="27"/>
      <c r="R255" s="27"/>
      <c r="S255" s="27"/>
      <c r="T255" s="281"/>
    </row>
    <row r="256" spans="2:20" x14ac:dyDescent="0.25">
      <c r="B256" s="375"/>
      <c r="C256" s="374"/>
      <c r="D256" s="373"/>
      <c r="E256" s="27"/>
      <c r="F256" s="27"/>
      <c r="G256" s="27"/>
      <c r="H256" s="27"/>
      <c r="I256" s="27"/>
      <c r="J256" s="27"/>
      <c r="K256" s="27"/>
      <c r="L256" s="27"/>
      <c r="M256" s="27"/>
      <c r="N256" s="27"/>
      <c r="O256" s="27"/>
      <c r="P256" s="27"/>
      <c r="Q256" s="27"/>
      <c r="R256" s="27"/>
      <c r="S256" s="27"/>
      <c r="T256" s="281"/>
    </row>
    <row r="257" spans="2:20" x14ac:dyDescent="0.25">
      <c r="B257" s="380"/>
      <c r="C257" s="381"/>
      <c r="D257" s="381"/>
      <c r="E257" s="381"/>
      <c r="F257" s="381"/>
      <c r="G257" s="381"/>
      <c r="H257" s="381"/>
      <c r="I257" s="381"/>
      <c r="J257" s="381"/>
      <c r="K257" s="381"/>
      <c r="L257" s="381"/>
      <c r="M257" s="381"/>
      <c r="N257" s="381"/>
      <c r="O257" s="381"/>
      <c r="P257" s="381"/>
      <c r="Q257" s="381"/>
      <c r="R257" s="381"/>
      <c r="S257" s="381"/>
      <c r="T257" s="382"/>
    </row>
    <row r="258" spans="2:20" x14ac:dyDescent="0.25"/>
    <row r="259" spans="2:20" x14ac:dyDescent="0.25"/>
    <row r="260" spans="2:20" x14ac:dyDescent="0.25"/>
    <row r="261" spans="2:20" x14ac:dyDescent="0.25"/>
    <row r="262" spans="2:20" x14ac:dyDescent="0.25"/>
    <row r="263" spans="2:20" x14ac:dyDescent="0.25"/>
    <row r="264" spans="2:20" x14ac:dyDescent="0.25"/>
    <row r="265" spans="2:20" x14ac:dyDescent="0.25"/>
  </sheetData>
  <sheetProtection algorithmName="SHA-512" hashValue="+XEzujL7t4QPi/rw6WoIBqlaYDWu5xu9VgG/QNbKEORYKuVWiqp86umLIWYj/mFkhSxjUNjnaj6ri8P+ndsi6Q==" saltValue="ufr284TrKtLM38N/DPsTHA==" spinCount="100000" sheet="1" objects="1" scenarios="1"/>
  <protectedRanges>
    <protectedRange algorithmName="SHA-512" hashValue="yYn6eaaIA2bt4MnPlyryMOoBiRQtN28H/lUAld9/CBPTKr3kjbXSrTbYDVV4nygyhvlU9YIRKSq+bH8Ei/MMFQ==" saltValue="52nDEcetB+PGYSBCEJvlgQ==" spinCount="100000" sqref="C71 C77 C81 C116:D116 E125 D128:D129 E130:E131 C145:C146 C155:C156 D157:E157 D160:E160 C162 C177 F132:G132 D57:Q58 C125:C135 E133:E135 H125:H135 C61 S57:S58" name="Input"/>
    <protectedRange algorithmName="SHA-512" hashValue="1vywcizgoC4Gzts3htW1KT3tf0vB+X5k2x/TxhYBVkfET6mByYLA2VBrM0ORutDf3U0XzxO8W8elgCxjk6wJfQ==" saltValue="lsZzVpG4PztiWzv0/DzoeQ==" spinCount="100000" sqref="C73" name="Input_1"/>
    <protectedRange algorithmName="SHA-512" hashValue="n6RwP11KSexJQw3QYPO3wPLssl4QlDmpg0Y48SsVzSlQ5/qjWPrBazxTelNRSQFId3p852OXiJ3nxarrm5305A==" saltValue="VV6Ka6DGFJjln5D4DSpgQg==" spinCount="100000" sqref="C103:C104" name="Input_3"/>
    <protectedRange algorithmName="SHA-512" hashValue="1vywcizgoC4Gzts3htW1KT3tf0vB+X5k2x/TxhYBVkfET6mByYLA2VBrM0ORutDf3U0XzxO8W8elgCxjk6wJfQ==" saltValue="lsZzVpG4PztiWzv0/DzoeQ==" spinCount="100000" sqref="C101" name="Input_4_1_1"/>
    <protectedRange algorithmName="SHA-512" hashValue="zrr1YC170iD4z5ngO6i+dvye2WxwMuZwyCItKXOM0Fb0EC895yDhie8vErJXeoL6fSMcx6aoO1sn5XcoWfI8lg==" saltValue="T/jZUAo6mJPMXMKTIHv+sw==" spinCount="100000" sqref="C62" name="Inputcellen"/>
    <protectedRange algorithmName="SHA-512" hashValue="zrr1YC170iD4z5ngO6i+dvye2WxwMuZwyCItKXOM0Fb0EC895yDhie8vErJXeoL6fSMcx6aoO1sn5XcoWfI8lg==" saltValue="T/jZUAo6mJPMXMKTIHv+sw==" spinCount="100000" sqref="D64:S64" name="Inputcellen_2"/>
    <protectedRange algorithmName="SHA-512" hashValue="yYn6eaaIA2bt4MnPlyryMOoBiRQtN28H/lUAld9/CBPTKr3kjbXSrTbYDVV4nygyhvlU9YIRKSq+bH8Ei/MMFQ==" saltValue="52nDEcetB+PGYSBCEJvlgQ==" spinCount="100000" sqref="R57:R58" name="Input_2"/>
  </protectedRanges>
  <mergeCells count="7">
    <mergeCell ref="B61:C61"/>
    <mergeCell ref="G192:I192"/>
    <mergeCell ref="G193:I193"/>
    <mergeCell ref="D138:E138"/>
    <mergeCell ref="U57:AC58"/>
    <mergeCell ref="U61:AC61"/>
    <mergeCell ref="U62:AC62"/>
  </mergeCells>
  <conditionalFormatting sqref="C8:C9">
    <cfRule type="cellIs" dxfId="64" priority="26" operator="lessThan">
      <formula>1</formula>
    </cfRule>
    <cfRule type="cellIs" dxfId="63" priority="27" operator="equal">
      <formula>1</formula>
    </cfRule>
  </conditionalFormatting>
  <conditionalFormatting sqref="C65">
    <cfRule type="cellIs" dxfId="62" priority="33" operator="greaterThan">
      <formula>1</formula>
    </cfRule>
    <cfRule type="cellIs" dxfId="61" priority="34" operator="lessThan">
      <formula>1</formula>
    </cfRule>
    <cfRule type="cellIs" dxfId="60" priority="35" operator="equal">
      <formula>1</formula>
    </cfRule>
  </conditionalFormatting>
  <conditionalFormatting sqref="C81">
    <cfRule type="expression" dxfId="59" priority="24">
      <formula>C77="Berekening"</formula>
    </cfRule>
  </conditionalFormatting>
  <conditionalFormatting sqref="C89:C90 C92:C94 C96">
    <cfRule type="expression" dxfId="58" priority="23">
      <formula>$C$77="Opslag"</formula>
    </cfRule>
  </conditionalFormatting>
  <conditionalFormatting sqref="C100">
    <cfRule type="expression" dxfId="57" priority="1">
      <formula>$C$80="Opslag"</formula>
    </cfRule>
  </conditionalFormatting>
  <conditionalFormatting sqref="C101:C102">
    <cfRule type="expression" dxfId="56" priority="4">
      <formula>$C$46="Opslag"</formula>
    </cfRule>
  </conditionalFormatting>
  <conditionalFormatting sqref="C103:C104">
    <cfRule type="expression" dxfId="55" priority="11">
      <formula>$C$80="Opslag"</formula>
    </cfRule>
  </conditionalFormatting>
  <conditionalFormatting sqref="D101:E101">
    <cfRule type="expression" dxfId="54" priority="8">
      <formula>$C$46="Opslag"</formula>
    </cfRule>
  </conditionalFormatting>
  <conditionalFormatting sqref="E116">
    <cfRule type="cellIs" dxfId="53" priority="30" operator="greaterThan">
      <formula>1</formula>
    </cfRule>
    <cfRule type="cellIs" dxfId="52" priority="31" operator="lessThan">
      <formula>1</formula>
    </cfRule>
    <cfRule type="cellIs" dxfId="51" priority="32" operator="equal">
      <formula>1</formula>
    </cfRule>
  </conditionalFormatting>
  <conditionalFormatting sqref="F101">
    <cfRule type="cellIs" dxfId="50" priority="5" operator="greaterThan">
      <formula>1</formula>
    </cfRule>
    <cfRule type="cellIs" dxfId="49" priority="6" operator="lessThan">
      <formula>1</formula>
    </cfRule>
    <cfRule type="cellIs" dxfId="48" priority="7" operator="equal">
      <formula>1</formula>
    </cfRule>
  </conditionalFormatting>
  <dataValidations count="2">
    <dataValidation type="list" allowBlank="1" showInputMessage="1" showErrorMessage="1" sqref="C77" xr:uid="{4A2CDE1B-28DD-4223-BA45-B23C6DDB3BC5}">
      <formula1>Pensioen_dropdown</formula1>
    </dataValidation>
    <dataValidation type="decimal" allowBlank="1" showInputMessage="1" showErrorMessage="1" errorTitle="Percentage" error="In dit invulveld kan een percentage worden ingevuld tussen de 0% en 100%." sqref="C101:E101" xr:uid="{48B522AC-8BC6-489D-B2F8-CED5CFF52654}">
      <formula1>0</formula1>
      <formula2>1</formula2>
    </dataValidation>
  </dataValidations>
  <hyperlinks>
    <hyperlink ref="B14" location="'1. Integraal uurtarief-GGZ&amp;RIBW'!B42" display="Salarislasten per uur" xr:uid="{FD379BA3-CD2C-4F1C-ADDD-BAA3957A072D}"/>
  </hyperlinks>
  <pageMargins left="0.7" right="0.7" top="0.75" bottom="0.75" header="0.3" footer="0.3"/>
  <pageSetup paperSize="9" orientation="portrait" r:id="rId1"/>
  <ignoredErrors>
    <ignoredError sqref="C21:C23"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3F8132-6277-4258-BEB8-AADB4C9BF379}">
          <x14:formula1>
            <xm:f>Data_overig!$A$7:$A$8</xm:f>
          </x14:formula1>
          <xm:sqref>H125:H135 C125:C135</xm:sqref>
        </x14:dataValidation>
        <x14:dataValidation type="list" allowBlank="1" showInputMessage="1" showErrorMessage="1" xr:uid="{DDA82420-79E3-4264-8C93-A1024B606248}">
          <x14:formula1>
            <xm:f>Data_overig!$C$7:$C$8</xm:f>
          </x14:formula1>
          <xm:sqref>C100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E467-556A-4532-9DD4-75ED774492A9}">
  <sheetPr codeName="Blad6">
    <tabColor theme="7"/>
  </sheetPr>
  <dimension ref="A1:AG267"/>
  <sheetViews>
    <sheetView showGridLines="0" topLeftCell="A38" zoomScale="115" zoomScaleNormal="115" workbookViewId="0">
      <selection activeCell="F98" sqref="F98"/>
    </sheetView>
  </sheetViews>
  <sheetFormatPr defaultColWidth="0" defaultRowHeight="11.4" zeroHeight="1" x14ac:dyDescent="0.25"/>
  <cols>
    <col min="1" max="1" width="9" style="1" customWidth="1"/>
    <col min="2" max="2" width="46.09765625" style="1" customWidth="1"/>
    <col min="3" max="3" width="9" style="1" customWidth="1"/>
    <col min="4" max="4" width="11.09765625" style="1" bestFit="1" customWidth="1"/>
    <col min="5" max="18" width="9" style="1" customWidth="1"/>
    <col min="19" max="19" width="9.59765625" style="1" customWidth="1"/>
    <col min="20" max="33" width="9" style="1" customWidth="1"/>
    <col min="34" max="16384" width="9" style="1" hidden="1"/>
  </cols>
  <sheetData>
    <row r="1" spans="1:31" s="207" customFormat="1" ht="16.8" x14ac:dyDescent="0.4">
      <c r="A1" s="134" t="s">
        <v>354</v>
      </c>
      <c r="B1" s="206"/>
    </row>
    <row r="2" spans="1:31" s="5" customFormat="1" x14ac:dyDescent="0.25">
      <c r="A2" s="208"/>
    </row>
    <row r="3" spans="1:31" s="5" customFormat="1" x14ac:dyDescent="0.25">
      <c r="A3" s="208"/>
      <c r="B3" s="171" t="s">
        <v>109</v>
      </c>
      <c r="C3" s="140"/>
      <c r="K3" s="43"/>
      <c r="L3" s="4"/>
    </row>
    <row r="4" spans="1:31" s="5" customFormat="1" x14ac:dyDescent="0.25">
      <c r="A4" s="208"/>
      <c r="B4" s="11" t="s">
        <v>110</v>
      </c>
      <c r="C4" s="3"/>
      <c r="K4" s="4"/>
    </row>
    <row r="5" spans="1:31" s="5" customFormat="1" x14ac:dyDescent="0.25">
      <c r="A5" s="208"/>
      <c r="B5" s="11" t="s">
        <v>111</v>
      </c>
      <c r="C5" s="115"/>
      <c r="K5" s="4"/>
    </row>
    <row r="6" spans="1:31" s="5" customFormat="1" x14ac:dyDescent="0.25">
      <c r="A6" s="208"/>
      <c r="B6" s="11" t="s">
        <v>112</v>
      </c>
      <c r="C6" s="416"/>
      <c r="K6" s="4"/>
    </row>
    <row r="7" spans="1:31" s="5" customFormat="1" x14ac:dyDescent="0.25">
      <c r="A7" s="208"/>
      <c r="B7" s="11" t="s">
        <v>113</v>
      </c>
      <c r="C7" s="116"/>
      <c r="K7" s="4"/>
    </row>
    <row r="8" spans="1:31" s="5" customFormat="1" x14ac:dyDescent="0.25">
      <c r="A8" s="208"/>
      <c r="B8" s="11" t="s">
        <v>114</v>
      </c>
      <c r="C8" s="118">
        <v>1</v>
      </c>
      <c r="K8" s="319"/>
    </row>
    <row r="9" spans="1:31" s="5" customFormat="1" x14ac:dyDescent="0.25">
      <c r="A9" s="208"/>
      <c r="B9" s="7" t="s">
        <v>115</v>
      </c>
      <c r="C9" s="118">
        <v>0.9</v>
      </c>
      <c r="K9" s="319"/>
    </row>
    <row r="10" spans="1:31" s="5" customFormat="1" x14ac:dyDescent="0.25">
      <c r="A10" s="208"/>
    </row>
    <row r="11" spans="1:31" s="213" customFormat="1" ht="16.8" x14ac:dyDescent="0.4">
      <c r="A11" s="212" t="s">
        <v>116</v>
      </c>
      <c r="C11" s="212"/>
    </row>
    <row r="12" spans="1:31" s="5" customFormat="1" x14ac:dyDescent="0.25">
      <c r="A12" s="214"/>
      <c r="C12" s="214"/>
    </row>
    <row r="13" spans="1:31" s="5" customFormat="1" x14ac:dyDescent="0.25">
      <c r="A13" s="214"/>
      <c r="B13" s="215" t="s">
        <v>117</v>
      </c>
      <c r="C13" s="216"/>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8"/>
    </row>
    <row r="14" spans="1:31" s="5" customFormat="1" x14ac:dyDescent="0.25">
      <c r="A14" s="214"/>
      <c r="B14" s="219" t="s">
        <v>118</v>
      </c>
      <c r="C14" s="220"/>
      <c r="D14" s="221"/>
      <c r="E14" s="221"/>
      <c r="F14" s="221"/>
      <c r="G14" s="221"/>
      <c r="H14" s="221"/>
      <c r="I14" s="221"/>
      <c r="J14" s="221"/>
      <c r="K14" s="221"/>
      <c r="L14" s="221"/>
      <c r="M14" s="221"/>
      <c r="N14" s="221"/>
      <c r="O14" s="221"/>
      <c r="P14" s="221"/>
      <c r="Q14" s="221"/>
      <c r="R14" s="221"/>
      <c r="S14" s="221"/>
      <c r="T14" s="222"/>
      <c r="U14" s="222"/>
      <c r="V14" s="222"/>
      <c r="W14" s="222"/>
      <c r="X14" s="222"/>
      <c r="Y14" s="222"/>
      <c r="Z14" s="222"/>
      <c r="AA14" s="222"/>
      <c r="AB14" s="222"/>
      <c r="AC14" s="222"/>
      <c r="AD14" s="222"/>
      <c r="AE14" s="223"/>
    </row>
    <row r="15" spans="1:31" s="5" customFormat="1" x14ac:dyDescent="0.25">
      <c r="A15" s="214"/>
      <c r="B15" s="224"/>
      <c r="C15" s="225"/>
      <c r="D15" s="225"/>
      <c r="E15" s="225"/>
      <c r="F15" s="225"/>
      <c r="G15" s="225"/>
      <c r="H15" s="225"/>
      <c r="I15" s="225"/>
      <c r="J15" s="225"/>
      <c r="K15" s="225"/>
      <c r="L15" s="225"/>
      <c r="M15" s="225"/>
      <c r="N15" s="225"/>
      <c r="O15" s="225"/>
      <c r="P15" s="225"/>
      <c r="Q15" s="225"/>
      <c r="R15" s="225"/>
      <c r="S15" s="225"/>
      <c r="T15" s="225"/>
      <c r="AE15" s="6"/>
    </row>
    <row r="16" spans="1:31" s="5" customFormat="1" x14ac:dyDescent="0.25">
      <c r="A16" s="214"/>
      <c r="B16" s="226" t="s">
        <v>119</v>
      </c>
      <c r="C16" s="227" t="s">
        <v>355</v>
      </c>
      <c r="D16" s="24"/>
      <c r="E16" s="24"/>
      <c r="AE16" s="6"/>
    </row>
    <row r="17" spans="1:31" s="5" customFormat="1" x14ac:dyDescent="0.25">
      <c r="A17" s="214"/>
      <c r="B17" s="11"/>
      <c r="AE17" s="6"/>
    </row>
    <row r="18" spans="1:31" s="5" customFormat="1" x14ac:dyDescent="0.25">
      <c r="A18" s="214"/>
      <c r="B18" s="228" t="s">
        <v>121</v>
      </c>
      <c r="C18" s="229"/>
      <c r="D18" s="230">
        <f>IF(D58="","",D58)</f>
        <v>10</v>
      </c>
      <c r="E18" s="230">
        <f t="shared" ref="E18:Q18" si="0">IF(E58="","",E58)</f>
        <v>15</v>
      </c>
      <c r="F18" s="230">
        <f t="shared" si="0"/>
        <v>20</v>
      </c>
      <c r="G18" s="230">
        <f t="shared" si="0"/>
        <v>25</v>
      </c>
      <c r="H18" s="230">
        <f t="shared" si="0"/>
        <v>30</v>
      </c>
      <c r="I18" s="230">
        <f t="shared" si="0"/>
        <v>35</v>
      </c>
      <c r="J18" s="230">
        <f t="shared" si="0"/>
        <v>40</v>
      </c>
      <c r="K18" s="230">
        <f t="shared" si="0"/>
        <v>45</v>
      </c>
      <c r="L18" s="230">
        <f t="shared" si="0"/>
        <v>50</v>
      </c>
      <c r="M18" s="230">
        <f t="shared" si="0"/>
        <v>55</v>
      </c>
      <c r="N18" s="230">
        <f t="shared" si="0"/>
        <v>60</v>
      </c>
      <c r="O18" s="230">
        <f t="shared" si="0"/>
        <v>65</v>
      </c>
      <c r="P18" s="230">
        <f t="shared" si="0"/>
        <v>70</v>
      </c>
      <c r="Q18" s="230">
        <f t="shared" si="0"/>
        <v>75</v>
      </c>
      <c r="R18" s="230">
        <f t="shared" ref="R18" si="1">IF(R58="","",R58)</f>
        <v>80</v>
      </c>
      <c r="S18" s="231" t="s">
        <v>122</v>
      </c>
      <c r="T18" s="232" t="s">
        <v>123</v>
      </c>
      <c r="AE18" s="6"/>
    </row>
    <row r="19" spans="1:31" s="5" customFormat="1" x14ac:dyDescent="0.25">
      <c r="A19" s="214"/>
      <c r="B19" s="228" t="s">
        <v>306</v>
      </c>
      <c r="C19" s="229"/>
      <c r="D19" s="230">
        <f t="shared" ref="D19:S19" si="2">IF(D59="","",D59)</f>
        <v>5</v>
      </c>
      <c r="E19" s="230">
        <f t="shared" si="2"/>
        <v>7</v>
      </c>
      <c r="F19" s="230">
        <f t="shared" si="2"/>
        <v>5</v>
      </c>
      <c r="G19" s="230">
        <f t="shared" si="2"/>
        <v>5</v>
      </c>
      <c r="H19" s="230">
        <f t="shared" si="2"/>
        <v>5</v>
      </c>
      <c r="I19" s="230">
        <f t="shared" si="2"/>
        <v>5</v>
      </c>
      <c r="J19" s="230">
        <f t="shared" si="2"/>
        <v>6</v>
      </c>
      <c r="K19" s="230">
        <f t="shared" si="2"/>
        <v>5</v>
      </c>
      <c r="L19" s="230">
        <f t="shared" si="2"/>
        <v>5</v>
      </c>
      <c r="M19" s="230">
        <f t="shared" si="2"/>
        <v>5</v>
      </c>
      <c r="N19" s="230">
        <f t="shared" si="2"/>
        <v>5</v>
      </c>
      <c r="O19" s="230">
        <f t="shared" si="2"/>
        <v>5</v>
      </c>
      <c r="P19" s="230">
        <f t="shared" si="2"/>
        <v>5</v>
      </c>
      <c r="Q19" s="230">
        <f t="shared" si="2"/>
        <v>5</v>
      </c>
      <c r="R19" s="230">
        <f t="shared" ref="R19" si="3">IF(R59="","",R59)</f>
        <v>5</v>
      </c>
      <c r="S19" s="231" t="str">
        <f t="shared" si="2"/>
        <v>n.v.t.</v>
      </c>
      <c r="T19" s="232"/>
      <c r="AE19" s="6"/>
    </row>
    <row r="20" spans="1:31" s="5" customFormat="1" x14ac:dyDescent="0.25">
      <c r="A20" s="214"/>
      <c r="B20" s="233" t="s">
        <v>125</v>
      </c>
      <c r="C20" s="234"/>
      <c r="D20" s="235">
        <f>D63</f>
        <v>15.439873515969424</v>
      </c>
      <c r="E20" s="235">
        <f t="shared" ref="E20:Q20" si="4">E63</f>
        <v>16.594865555048919</v>
      </c>
      <c r="F20" s="235">
        <f t="shared" si="4"/>
        <v>16.181611522717727</v>
      </c>
      <c r="G20" s="235">
        <f t="shared" si="4"/>
        <v>17.055802744956797</v>
      </c>
      <c r="H20" s="235">
        <f t="shared" si="4"/>
        <v>17.951186481674391</v>
      </c>
      <c r="I20" s="235">
        <f t="shared" si="4"/>
        <v>18.8306758325331</v>
      </c>
      <c r="J20" s="235">
        <f t="shared" si="4"/>
        <v>20.183451575760493</v>
      </c>
      <c r="K20" s="235">
        <f t="shared" si="4"/>
        <v>21.599760847056942</v>
      </c>
      <c r="L20" s="235">
        <f t="shared" si="4"/>
        <v>24.841140392390589</v>
      </c>
      <c r="M20" s="235">
        <f t="shared" si="4"/>
        <v>28.08903047335318</v>
      </c>
      <c r="N20" s="235">
        <f t="shared" si="4"/>
        <v>32.122799439690439</v>
      </c>
      <c r="O20" s="235">
        <f t="shared" si="4"/>
        <v>36.333622719300955</v>
      </c>
      <c r="P20" s="235">
        <f t="shared" si="4"/>
        <v>43.47295111931254</v>
      </c>
      <c r="Q20" s="235">
        <f t="shared" si="4"/>
        <v>50.629255505580339</v>
      </c>
      <c r="R20" s="235">
        <f t="shared" ref="R20" si="5">R63</f>
        <v>59.010463186953345</v>
      </c>
      <c r="S20" s="235">
        <f>S62</f>
        <v>0</v>
      </c>
      <c r="T20" s="236"/>
      <c r="AE20" s="6"/>
    </row>
    <row r="21" spans="1:31" s="5" customFormat="1" x14ac:dyDescent="0.25">
      <c r="A21" s="214"/>
      <c r="B21" s="233" t="s">
        <v>126</v>
      </c>
      <c r="C21" s="12">
        <f>C68</f>
        <v>8.3299999999999999E-2</v>
      </c>
      <c r="D21" s="235">
        <f>IFERROR(D$20*$C21,"")</f>
        <v>1.2861414638802531</v>
      </c>
      <c r="E21" s="235">
        <f t="shared" ref="E21:R23" si="6">IFERROR(E$20*$C21,"")</f>
        <v>1.3823523007355749</v>
      </c>
      <c r="F21" s="235">
        <f t="shared" si="6"/>
        <v>1.3479282398423866</v>
      </c>
      <c r="G21" s="235">
        <f t="shared" si="6"/>
        <v>1.4207483686549012</v>
      </c>
      <c r="H21" s="235">
        <f t="shared" si="6"/>
        <v>1.4953338339234767</v>
      </c>
      <c r="I21" s="235">
        <f t="shared" si="6"/>
        <v>1.5685952968500072</v>
      </c>
      <c r="J21" s="235">
        <f t="shared" si="6"/>
        <v>1.681281516260849</v>
      </c>
      <c r="K21" s="235">
        <f t="shared" si="6"/>
        <v>1.7992600785598432</v>
      </c>
      <c r="L21" s="235">
        <f t="shared" si="6"/>
        <v>2.069266994686136</v>
      </c>
      <c r="M21" s="235">
        <f t="shared" si="6"/>
        <v>2.3398162384303198</v>
      </c>
      <c r="N21" s="235">
        <f t="shared" si="6"/>
        <v>2.6758291933262135</v>
      </c>
      <c r="O21" s="235">
        <f t="shared" si="6"/>
        <v>3.0265907725177694</v>
      </c>
      <c r="P21" s="235">
        <f t="shared" si="6"/>
        <v>3.6212968282387346</v>
      </c>
      <c r="Q21" s="235">
        <f t="shared" si="6"/>
        <v>4.2174169836148421</v>
      </c>
      <c r="R21" s="235">
        <f t="shared" si="6"/>
        <v>4.9155715834732137</v>
      </c>
      <c r="S21" s="235"/>
      <c r="T21" s="236"/>
      <c r="AE21" s="6"/>
    </row>
    <row r="22" spans="1:31" s="5" customFormat="1" x14ac:dyDescent="0.25">
      <c r="A22" s="214"/>
      <c r="B22" s="233" t="s">
        <v>127</v>
      </c>
      <c r="C22" s="22">
        <f>C70</f>
        <v>0.08</v>
      </c>
      <c r="D22" s="235">
        <f>IFERROR(D$20*$C22,"")</f>
        <v>1.2351898812775539</v>
      </c>
      <c r="E22" s="235">
        <f t="shared" si="6"/>
        <v>1.3275892444039135</v>
      </c>
      <c r="F22" s="235">
        <f t="shared" si="6"/>
        <v>1.2945289218174183</v>
      </c>
      <c r="G22" s="235">
        <f t="shared" si="6"/>
        <v>1.3644642195965437</v>
      </c>
      <c r="H22" s="235">
        <f t="shared" si="6"/>
        <v>1.4360949185339513</v>
      </c>
      <c r="I22" s="235">
        <f t="shared" si="6"/>
        <v>1.506454066602648</v>
      </c>
      <c r="J22" s="235">
        <f t="shared" si="6"/>
        <v>1.6146761260608395</v>
      </c>
      <c r="K22" s="235">
        <f t="shared" si="6"/>
        <v>1.7279808677645554</v>
      </c>
      <c r="L22" s="235">
        <f t="shared" si="6"/>
        <v>1.9872912313912472</v>
      </c>
      <c r="M22" s="235">
        <f t="shared" si="6"/>
        <v>2.2471224378682546</v>
      </c>
      <c r="N22" s="235">
        <f t="shared" si="6"/>
        <v>2.5698239551752353</v>
      </c>
      <c r="O22" s="235">
        <f t="shared" si="6"/>
        <v>2.9066898175440765</v>
      </c>
      <c r="P22" s="235">
        <f t="shared" si="6"/>
        <v>3.4778360895450033</v>
      </c>
      <c r="Q22" s="235">
        <f t="shared" si="6"/>
        <v>4.0503404404464272</v>
      </c>
      <c r="R22" s="235">
        <f t="shared" si="6"/>
        <v>4.7208370549562675</v>
      </c>
      <c r="S22" s="235"/>
      <c r="T22" s="237"/>
      <c r="AE22" s="6"/>
    </row>
    <row r="23" spans="1:31" s="5" customFormat="1" x14ac:dyDescent="0.25">
      <c r="A23" s="214"/>
      <c r="B23" s="238" t="s">
        <v>128</v>
      </c>
      <c r="C23" s="22">
        <f>C72</f>
        <v>0</v>
      </c>
      <c r="D23" s="239">
        <f>IFERROR(D$20*$C23,"")</f>
        <v>0</v>
      </c>
      <c r="E23" s="239">
        <f t="shared" si="6"/>
        <v>0</v>
      </c>
      <c r="F23" s="239">
        <f t="shared" si="6"/>
        <v>0</v>
      </c>
      <c r="G23" s="239">
        <f t="shared" si="6"/>
        <v>0</v>
      </c>
      <c r="H23" s="239">
        <f t="shared" si="6"/>
        <v>0</v>
      </c>
      <c r="I23" s="239">
        <f t="shared" si="6"/>
        <v>0</v>
      </c>
      <c r="J23" s="239">
        <f t="shared" si="6"/>
        <v>0</v>
      </c>
      <c r="K23" s="239">
        <f t="shared" si="6"/>
        <v>0</v>
      </c>
      <c r="L23" s="239">
        <f t="shared" si="6"/>
        <v>0</v>
      </c>
      <c r="M23" s="239">
        <f t="shared" si="6"/>
        <v>0</v>
      </c>
      <c r="N23" s="239">
        <f t="shared" si="6"/>
        <v>0</v>
      </c>
      <c r="O23" s="239">
        <f t="shared" si="6"/>
        <v>0</v>
      </c>
      <c r="P23" s="239">
        <f t="shared" si="6"/>
        <v>0</v>
      </c>
      <c r="Q23" s="239">
        <f t="shared" si="6"/>
        <v>0</v>
      </c>
      <c r="R23" s="239">
        <f t="shared" si="6"/>
        <v>0</v>
      </c>
      <c r="S23" s="239"/>
      <c r="T23" s="237"/>
      <c r="AE23" s="6"/>
    </row>
    <row r="24" spans="1:31" s="5" customFormat="1" ht="12" thickBot="1" x14ac:dyDescent="0.3">
      <c r="A24" s="214"/>
      <c r="B24" s="240" t="s">
        <v>129</v>
      </c>
      <c r="C24" s="174"/>
      <c r="D24" s="235">
        <f>IF(D20="","",$C$76/CAO_GGZ!$D$10)</f>
        <v>0</v>
      </c>
      <c r="E24" s="235">
        <f>IF(E20="","",$C$76/CAO_GGZ!$D$10)</f>
        <v>0</v>
      </c>
      <c r="F24" s="235">
        <f>IF(F20="","",$C$76/CAO_GGZ!$D$10)</f>
        <v>0</v>
      </c>
      <c r="G24" s="235">
        <f>IF(G20="","",$C$76/CAO_GGZ!$D$10)</f>
        <v>0</v>
      </c>
      <c r="H24" s="235">
        <f>IF(H20="","",$C$76/CAO_GGZ!$D$10)</f>
        <v>0</v>
      </c>
      <c r="I24" s="235">
        <f>IF(I20="","",$C$76/CAO_GGZ!$D$10)</f>
        <v>0</v>
      </c>
      <c r="J24" s="235">
        <f>IF(J20="","",$C$76/CAO_GGZ!$D$10)</f>
        <v>0</v>
      </c>
      <c r="K24" s="235">
        <f>IF(K20="","",$C$76/CAO_GGZ!$D$10)</f>
        <v>0</v>
      </c>
      <c r="L24" s="235">
        <f>IF(L20="","",$C$76/CAO_GGZ!$D$10)</f>
        <v>0</v>
      </c>
      <c r="M24" s="235">
        <f>IF(M20="","",$C$76/CAO_GGZ!$D$10)</f>
        <v>0</v>
      </c>
      <c r="N24" s="235">
        <f>IF(N20="","",$C$76/CAO_GGZ!$D$10)</f>
        <v>0</v>
      </c>
      <c r="O24" s="235">
        <f>IF(O20="","",$C$76/CAO_GGZ!$D$10)</f>
        <v>0</v>
      </c>
      <c r="P24" s="235">
        <f>IF(P20="","",$C$76/CAO_GGZ!$D$10)</f>
        <v>0</v>
      </c>
      <c r="Q24" s="235">
        <f>IF(Q20="","",$C$76/CAO_GGZ!$D$10)</f>
        <v>0</v>
      </c>
      <c r="R24" s="235">
        <f>IF(R20="","",$C$76/CAO_GGZ!$D$10)</f>
        <v>0</v>
      </c>
      <c r="S24" s="235"/>
      <c r="T24" s="237"/>
      <c r="AE24" s="6"/>
    </row>
    <row r="25" spans="1:31" s="5" customFormat="1" ht="12.6" thickTop="1" thickBot="1" x14ac:dyDescent="0.3">
      <c r="A25" s="214"/>
      <c r="B25" s="469" t="s">
        <v>356</v>
      </c>
      <c r="C25" s="470"/>
      <c r="D25" s="239">
        <f>IF(D20="","",$C$74/CAO_GGZ!$D$10)</f>
        <v>0.26624068157614483</v>
      </c>
      <c r="E25" s="239">
        <f>IF(E20="","",$C$74/CAO_GGZ!$D$10)</f>
        <v>0.26624068157614483</v>
      </c>
      <c r="F25" s="239">
        <f>IF(F20="","",$C$74/CAO_GGZ!$D$10)</f>
        <v>0.26624068157614483</v>
      </c>
      <c r="G25" s="239">
        <f>IF(G20="","",$C$74/CAO_GGZ!$D$10)</f>
        <v>0.26624068157614483</v>
      </c>
      <c r="H25" s="239">
        <f>IF(H20="","",$C$74/CAO_GGZ!$D$10)</f>
        <v>0.26624068157614483</v>
      </c>
      <c r="I25" s="239">
        <f>IF(I20="","",$C$74/CAO_GGZ!$D$10)</f>
        <v>0.26624068157614483</v>
      </c>
      <c r="J25" s="239">
        <f>IF(J20="","",$C$74/CAO_GGZ!$D$10)</f>
        <v>0.26624068157614483</v>
      </c>
      <c r="K25" s="239">
        <f>IF(K20="","",$C$74/CAO_GGZ!$D$10)</f>
        <v>0.26624068157614483</v>
      </c>
      <c r="L25" s="239">
        <f>IF(L20="","",$C$74/CAO_GGZ!$D$10)</f>
        <v>0.26624068157614483</v>
      </c>
      <c r="M25" s="239">
        <f>IF(M20="","",$C$74/CAO_GGZ!$D$10)</f>
        <v>0.26624068157614483</v>
      </c>
      <c r="N25" s="239">
        <f>IF(N20="","",$C$74/CAO_GGZ!$D$10)</f>
        <v>0.26624068157614483</v>
      </c>
      <c r="O25" s="239">
        <f>IF(O20="","",$C$74/CAO_GGZ!$D$10)</f>
        <v>0.26624068157614483</v>
      </c>
      <c r="P25" s="239">
        <f>IF(P20="","",$C$74/CAO_GGZ!$D$10)</f>
        <v>0.26624068157614483</v>
      </c>
      <c r="Q25" s="239">
        <f>IF(Q20="","",$C$74/CAO_GGZ!$D$10)</f>
        <v>0.26624068157614483</v>
      </c>
      <c r="R25" s="239">
        <f>IF(R20="","",$C$74/CAO_GGZ!$D$10)</f>
        <v>0.26624068157614483</v>
      </c>
      <c r="S25" s="239"/>
      <c r="T25" s="237"/>
      <c r="AE25" s="6"/>
    </row>
    <row r="26" spans="1:31" s="5" customFormat="1" ht="12" thickTop="1" x14ac:dyDescent="0.25">
      <c r="A26" s="214"/>
      <c r="B26" s="241" t="s">
        <v>132</v>
      </c>
      <c r="C26" s="242"/>
      <c r="D26" s="243">
        <f>SUM(D20:D25)</f>
        <v>18.227445542703375</v>
      </c>
      <c r="E26" s="243">
        <f t="shared" ref="E26:Q26" si="7">SUM(E20:E25)</f>
        <v>19.571047781764555</v>
      </c>
      <c r="F26" s="243">
        <f t="shared" si="7"/>
        <v>19.090309365953676</v>
      </c>
      <c r="G26" s="243">
        <f t="shared" si="7"/>
        <v>20.10725601478439</v>
      </c>
      <c r="H26" s="243">
        <f t="shared" si="7"/>
        <v>21.148855915707966</v>
      </c>
      <c r="I26" s="243">
        <f t="shared" si="7"/>
        <v>22.171965877561899</v>
      </c>
      <c r="J26" s="243">
        <f t="shared" si="7"/>
        <v>23.745649899658329</v>
      </c>
      <c r="K26" s="243">
        <f t="shared" si="7"/>
        <v>25.393242474957486</v>
      </c>
      <c r="L26" s="243">
        <f t="shared" si="7"/>
        <v>29.163939300044117</v>
      </c>
      <c r="M26" s="243">
        <f t="shared" si="7"/>
        <v>32.942209831227899</v>
      </c>
      <c r="N26" s="243">
        <f t="shared" si="7"/>
        <v>37.634693269768036</v>
      </c>
      <c r="O26" s="243">
        <f t="shared" si="7"/>
        <v>42.533143990938946</v>
      </c>
      <c r="P26" s="243">
        <f t="shared" si="7"/>
        <v>50.838324718672418</v>
      </c>
      <c r="Q26" s="243">
        <f t="shared" si="7"/>
        <v>59.163253611217748</v>
      </c>
      <c r="R26" s="243">
        <f t="shared" ref="R26" si="8">SUM(R20:R25)</f>
        <v>68.913112506958981</v>
      </c>
      <c r="S26" s="243">
        <f>SUM(S20:S25)</f>
        <v>0</v>
      </c>
      <c r="T26" s="236"/>
      <c r="AE26" s="6"/>
    </row>
    <row r="27" spans="1:31" s="5" customFormat="1" ht="12" thickBot="1" x14ac:dyDescent="0.3">
      <c r="A27" s="214"/>
      <c r="B27" s="244" t="s">
        <v>133</v>
      </c>
      <c r="C27" s="245"/>
      <c r="D27" s="246">
        <f>SUM(D20:D23)*D112</f>
        <v>1.1692744364593828</v>
      </c>
      <c r="E27" s="246">
        <f t="shared" ref="E27:Q27" si="9">SUM(E20:E23)*E112</f>
        <v>1.2567429422222656</v>
      </c>
      <c r="F27" s="246">
        <f t="shared" si="9"/>
        <v>1.2254468713529774</v>
      </c>
      <c r="G27" s="246">
        <f t="shared" si="9"/>
        <v>1.2916500981918568</v>
      </c>
      <c r="H27" s="246">
        <f t="shared" si="9"/>
        <v>1.3594582517419815</v>
      </c>
      <c r="I27" s="246">
        <f t="shared" si="9"/>
        <v>1.4260627102586725</v>
      </c>
      <c r="J27" s="246">
        <f t="shared" si="9"/>
        <v>1.5285095400971502</v>
      </c>
      <c r="K27" s="246">
        <f t="shared" si="9"/>
        <v>1.6357678167491254</v>
      </c>
      <c r="L27" s="246">
        <f t="shared" si="9"/>
        <v>1.8812401800622651</v>
      </c>
      <c r="M27" s="246">
        <f t="shared" si="9"/>
        <v>2.1272055916423294</v>
      </c>
      <c r="N27" s="246">
        <f t="shared" si="9"/>
        <v>2.4326862634912922</v>
      </c>
      <c r="O27" s="246">
        <f t="shared" si="9"/>
        <v>2.7515754054395187</v>
      </c>
      <c r="P27" s="246">
        <f t="shared" si="9"/>
        <v>3.2922426708149679</v>
      </c>
      <c r="Q27" s="246">
        <f t="shared" si="9"/>
        <v>3.8341955417196689</v>
      </c>
      <c r="R27" s="246">
        <f t="shared" ref="R27" si="10">SUM(R20:R23)*R112</f>
        <v>4.4689113558324225</v>
      </c>
      <c r="S27" s="246"/>
      <c r="T27" s="237"/>
      <c r="AE27" s="6"/>
    </row>
    <row r="28" spans="1:31" s="5" customFormat="1" ht="12.6" thickTop="1" thickBot="1" x14ac:dyDescent="0.3">
      <c r="A28" s="214"/>
      <c r="B28" s="247" t="s">
        <v>134</v>
      </c>
      <c r="C28" s="248"/>
      <c r="D28" s="249">
        <f>SUM(D26:D27)</f>
        <v>19.396719979162757</v>
      </c>
      <c r="E28" s="249">
        <f>SUM(E26:E27)</f>
        <v>20.827790723986823</v>
      </c>
      <c r="F28" s="249">
        <f>SUM(F26:F27)</f>
        <v>20.315756237306655</v>
      </c>
      <c r="G28" s="249">
        <f>SUM(G26:G27)</f>
        <v>21.398906112976245</v>
      </c>
      <c r="H28" s="249">
        <f>SUM(H26:H27)</f>
        <v>22.508314167449946</v>
      </c>
      <c r="I28" s="249">
        <f t="shared" ref="I28:O28" si="11">SUM(I26:I27)</f>
        <v>23.598028587820572</v>
      </c>
      <c r="J28" s="249">
        <f t="shared" si="11"/>
        <v>25.274159439755479</v>
      </c>
      <c r="K28" s="249">
        <f>SUM(K26:K27)</f>
        <v>27.029010291706612</v>
      </c>
      <c r="L28" s="249">
        <f>SUM(L26:L27)</f>
        <v>31.045179480106381</v>
      </c>
      <c r="M28" s="249">
        <f>SUM(M26:M27)</f>
        <v>35.069415422870229</v>
      </c>
      <c r="N28" s="249">
        <f>SUM(N26:N27)</f>
        <v>40.067379533259327</v>
      </c>
      <c r="O28" s="249">
        <f t="shared" si="11"/>
        <v>45.284719396378463</v>
      </c>
      <c r="P28" s="249">
        <f>SUM(P26:P27)</f>
        <v>54.130567389487382</v>
      </c>
      <c r="Q28" s="249">
        <f>SUM(Q26:Q27)</f>
        <v>62.997449152937413</v>
      </c>
      <c r="R28" s="249">
        <f>SUM(R26:R27)</f>
        <v>73.382023862791399</v>
      </c>
      <c r="S28" s="249">
        <f>SUM(S26:S27)</f>
        <v>0</v>
      </c>
      <c r="T28" s="237"/>
      <c r="AE28" s="6"/>
    </row>
    <row r="29" spans="1:31" s="5" customFormat="1" ht="12" thickTop="1" x14ac:dyDescent="0.25">
      <c r="A29" s="214"/>
      <c r="B29" s="250" t="s">
        <v>135</v>
      </c>
      <c r="C29" s="419">
        <f>D141</f>
        <v>0.86613418530351438</v>
      </c>
      <c r="D29" s="243">
        <f>D28/$C29</f>
        <v>22.394590016517679</v>
      </c>
      <c r="E29" s="243">
        <f>E28/$C29</f>
        <v>24.046840636694487</v>
      </c>
      <c r="F29" s="243">
        <f>F28/$C29</f>
        <v>23.455668396447741</v>
      </c>
      <c r="G29" s="243">
        <f>G28/$C29</f>
        <v>24.706225058508171</v>
      </c>
      <c r="H29" s="243">
        <f>H28/$C29</f>
        <v>25.987098245709454</v>
      </c>
      <c r="I29" s="243">
        <f t="shared" ref="I29:M29" si="12">I28/$C29</f>
        <v>27.245234039055106</v>
      </c>
      <c r="J29" s="243">
        <f>J28/$C29</f>
        <v>29.180420157297917</v>
      </c>
      <c r="K29" s="243">
        <f>K28/$C29</f>
        <v>31.206492885666432</v>
      </c>
      <c r="L29" s="243">
        <f>L28/$C29</f>
        <v>35.843383169580584</v>
      </c>
      <c r="M29" s="243">
        <f t="shared" si="12"/>
        <v>40.489586969230473</v>
      </c>
      <c r="N29" s="243">
        <f>N28/$C29</f>
        <v>46.260013994504497</v>
      </c>
      <c r="O29" s="243">
        <f>O28/$C29</f>
        <v>52.283722504855987</v>
      </c>
      <c r="P29" s="243">
        <f>P28/$C29</f>
        <v>62.496745086350245</v>
      </c>
      <c r="Q29" s="243">
        <f>Q28/$C29</f>
        <v>72.734052323384034</v>
      </c>
      <c r="R29" s="243">
        <f>R28/$C29</f>
        <v>84.723620321112904</v>
      </c>
      <c r="S29" s="243">
        <f>S28/H141</f>
        <v>0</v>
      </c>
      <c r="AE29" s="6"/>
    </row>
    <row r="30" spans="1:31" s="5" customFormat="1" ht="12" thickBot="1" x14ac:dyDescent="0.3">
      <c r="A30" s="214"/>
      <c r="B30" s="251" t="s">
        <v>136</v>
      </c>
      <c r="C30" s="245"/>
      <c r="D30" s="246">
        <f>IF(D20="","",$C$150)</f>
        <v>0</v>
      </c>
      <c r="E30" s="246">
        <f t="shared" ref="E30:S30" si="13">IF(E20="","",$C$150)</f>
        <v>0</v>
      </c>
      <c r="F30" s="246">
        <f t="shared" si="13"/>
        <v>0</v>
      </c>
      <c r="G30" s="246">
        <f t="shared" si="13"/>
        <v>0</v>
      </c>
      <c r="H30" s="246">
        <f t="shared" si="13"/>
        <v>0</v>
      </c>
      <c r="I30" s="246">
        <f t="shared" si="13"/>
        <v>0</v>
      </c>
      <c r="J30" s="246">
        <f t="shared" si="13"/>
        <v>0</v>
      </c>
      <c r="K30" s="246">
        <f t="shared" si="13"/>
        <v>0</v>
      </c>
      <c r="L30" s="246">
        <f t="shared" si="13"/>
        <v>0</v>
      </c>
      <c r="M30" s="246">
        <f t="shared" si="13"/>
        <v>0</v>
      </c>
      <c r="N30" s="246">
        <f t="shared" si="13"/>
        <v>0</v>
      </c>
      <c r="O30" s="246">
        <f t="shared" si="13"/>
        <v>0</v>
      </c>
      <c r="P30" s="246">
        <f t="shared" si="13"/>
        <v>0</v>
      </c>
      <c r="Q30" s="246">
        <f t="shared" si="13"/>
        <v>0</v>
      </c>
      <c r="R30" s="246">
        <f t="shared" ref="R30" si="14">IF(R20="","",$C$150)</f>
        <v>0</v>
      </c>
      <c r="S30" s="246">
        <f t="shared" si="13"/>
        <v>0</v>
      </c>
      <c r="AE30" s="6"/>
    </row>
    <row r="31" spans="1:31" s="5" customFormat="1" ht="12" thickTop="1" x14ac:dyDescent="0.25">
      <c r="A31" s="214"/>
      <c r="B31" s="247" t="s">
        <v>137</v>
      </c>
      <c r="C31" s="248"/>
      <c r="D31" s="249">
        <f>SUM(D29:D30)</f>
        <v>22.394590016517679</v>
      </c>
      <c r="E31" s="249">
        <f t="shared" ref="E31:R31" si="15">SUM(E29:E30)</f>
        <v>24.046840636694487</v>
      </c>
      <c r="F31" s="249">
        <f t="shared" si="15"/>
        <v>23.455668396447741</v>
      </c>
      <c r="G31" s="249">
        <f t="shared" si="15"/>
        <v>24.706225058508171</v>
      </c>
      <c r="H31" s="249">
        <f>SUM(H29:H30)</f>
        <v>25.987098245709454</v>
      </c>
      <c r="I31" s="249">
        <f t="shared" si="15"/>
        <v>27.245234039055106</v>
      </c>
      <c r="J31" s="249">
        <f t="shared" si="15"/>
        <v>29.180420157297917</v>
      </c>
      <c r="K31" s="249">
        <f t="shared" si="15"/>
        <v>31.206492885666432</v>
      </c>
      <c r="L31" s="249">
        <f t="shared" si="15"/>
        <v>35.843383169580584</v>
      </c>
      <c r="M31" s="249">
        <f t="shared" si="15"/>
        <v>40.489586969230473</v>
      </c>
      <c r="N31" s="249">
        <f t="shared" si="15"/>
        <v>46.260013994504497</v>
      </c>
      <c r="O31" s="249">
        <f t="shared" si="15"/>
        <v>52.283722504855987</v>
      </c>
      <c r="P31" s="249">
        <f t="shared" si="15"/>
        <v>62.496745086350245</v>
      </c>
      <c r="Q31" s="249">
        <f t="shared" si="15"/>
        <v>72.734052323384034</v>
      </c>
      <c r="R31" s="249">
        <f t="shared" si="15"/>
        <v>84.723620321112904</v>
      </c>
      <c r="S31" s="249">
        <f>SUM(S29:S30)</f>
        <v>0</v>
      </c>
      <c r="AE31" s="6"/>
    </row>
    <row r="32" spans="1:31" s="5" customFormat="1" x14ac:dyDescent="0.25">
      <c r="A32" s="214"/>
      <c r="B32" s="253"/>
      <c r="C32" s="254"/>
      <c r="D32" s="209"/>
      <c r="E32" s="209"/>
      <c r="F32" s="229"/>
      <c r="G32" s="229"/>
      <c r="H32" s="229"/>
      <c r="I32" s="229"/>
      <c r="J32" s="229"/>
      <c r="K32" s="229"/>
      <c r="L32" s="229"/>
      <c r="M32" s="229"/>
      <c r="N32" s="229"/>
      <c r="O32" s="229"/>
      <c r="P32" s="229"/>
      <c r="Q32" s="229"/>
      <c r="R32" s="229"/>
      <c r="S32" s="140"/>
      <c r="AE32" s="6"/>
    </row>
    <row r="33" spans="1:31" s="5" customFormat="1" x14ac:dyDescent="0.25">
      <c r="A33" s="214"/>
      <c r="B33" s="255" t="s">
        <v>138</v>
      </c>
      <c r="C33" s="16">
        <f>E197</f>
        <v>0</v>
      </c>
      <c r="D33" s="235">
        <f>$C33*D$31</f>
        <v>0</v>
      </c>
      <c r="E33" s="235">
        <f t="shared" ref="E33:R35" si="16">$C33*E$31</f>
        <v>0</v>
      </c>
      <c r="F33" s="235">
        <f>$C33*F$31</f>
        <v>0</v>
      </c>
      <c r="G33" s="235">
        <f t="shared" ref="G33:G35" si="17">$C33*G$31</f>
        <v>0</v>
      </c>
      <c r="H33" s="235">
        <f t="shared" si="16"/>
        <v>0</v>
      </c>
      <c r="I33" s="235">
        <f t="shared" si="16"/>
        <v>0</v>
      </c>
      <c r="J33" s="235">
        <f t="shared" si="16"/>
        <v>0</v>
      </c>
      <c r="K33" s="235">
        <f t="shared" si="16"/>
        <v>0</v>
      </c>
      <c r="L33" s="235">
        <f t="shared" si="16"/>
        <v>0</v>
      </c>
      <c r="M33" s="235">
        <f t="shared" si="16"/>
        <v>0</v>
      </c>
      <c r="N33" s="235">
        <f t="shared" si="16"/>
        <v>0</v>
      </c>
      <c r="O33" s="235">
        <f t="shared" si="16"/>
        <v>0</v>
      </c>
      <c r="P33" s="235">
        <f t="shared" si="16"/>
        <v>0</v>
      </c>
      <c r="Q33" s="235">
        <f t="shared" si="16"/>
        <v>0</v>
      </c>
      <c r="R33" s="235">
        <f t="shared" si="16"/>
        <v>0</v>
      </c>
      <c r="S33" s="235">
        <f>$C33*S$31</f>
        <v>0</v>
      </c>
      <c r="AE33" s="6"/>
    </row>
    <row r="34" spans="1:31" s="5" customFormat="1" x14ac:dyDescent="0.25">
      <c r="A34" s="214"/>
      <c r="B34" s="233" t="s">
        <v>139</v>
      </c>
      <c r="C34" s="16">
        <f>E198</f>
        <v>0</v>
      </c>
      <c r="D34" s="235">
        <f>$C34*D$31</f>
        <v>0</v>
      </c>
      <c r="E34" s="235">
        <f t="shared" si="16"/>
        <v>0</v>
      </c>
      <c r="F34" s="235">
        <f>$C34*F$31</f>
        <v>0</v>
      </c>
      <c r="G34" s="235">
        <f t="shared" si="17"/>
        <v>0</v>
      </c>
      <c r="H34" s="235">
        <f t="shared" si="16"/>
        <v>0</v>
      </c>
      <c r="I34" s="235">
        <f t="shared" si="16"/>
        <v>0</v>
      </c>
      <c r="J34" s="235">
        <f t="shared" si="16"/>
        <v>0</v>
      </c>
      <c r="K34" s="235">
        <f t="shared" si="16"/>
        <v>0</v>
      </c>
      <c r="L34" s="235">
        <f t="shared" si="16"/>
        <v>0</v>
      </c>
      <c r="M34" s="235">
        <f t="shared" si="16"/>
        <v>0</v>
      </c>
      <c r="N34" s="235">
        <f t="shared" si="16"/>
        <v>0</v>
      </c>
      <c r="O34" s="235">
        <f t="shared" si="16"/>
        <v>0</v>
      </c>
      <c r="P34" s="235">
        <f t="shared" si="16"/>
        <v>0</v>
      </c>
      <c r="Q34" s="235">
        <f t="shared" si="16"/>
        <v>0</v>
      </c>
      <c r="R34" s="235">
        <f t="shared" si="16"/>
        <v>0</v>
      </c>
      <c r="S34" s="235">
        <f>$C34*S$31</f>
        <v>0</v>
      </c>
      <c r="AE34" s="6"/>
    </row>
    <row r="35" spans="1:31" s="5" customFormat="1" ht="12" thickBot="1" x14ac:dyDescent="0.3">
      <c r="A35" s="214"/>
      <c r="B35" s="233" t="s">
        <v>140</v>
      </c>
      <c r="C35" s="16">
        <f>E199</f>
        <v>0</v>
      </c>
      <c r="D35" s="235">
        <f>$C35*D$31</f>
        <v>0</v>
      </c>
      <c r="E35" s="235">
        <f t="shared" si="16"/>
        <v>0</v>
      </c>
      <c r="F35" s="235">
        <f>$C35*F$31</f>
        <v>0</v>
      </c>
      <c r="G35" s="235">
        <f t="shared" si="17"/>
        <v>0</v>
      </c>
      <c r="H35" s="235">
        <f t="shared" si="16"/>
        <v>0</v>
      </c>
      <c r="I35" s="235">
        <f t="shared" si="16"/>
        <v>0</v>
      </c>
      <c r="J35" s="235">
        <f t="shared" si="16"/>
        <v>0</v>
      </c>
      <c r="K35" s="235">
        <f t="shared" si="16"/>
        <v>0</v>
      </c>
      <c r="L35" s="235">
        <f t="shared" si="16"/>
        <v>0</v>
      </c>
      <c r="M35" s="235">
        <f t="shared" si="16"/>
        <v>0</v>
      </c>
      <c r="N35" s="235">
        <f t="shared" si="16"/>
        <v>0</v>
      </c>
      <c r="O35" s="235">
        <f t="shared" si="16"/>
        <v>0</v>
      </c>
      <c r="P35" s="235">
        <f t="shared" si="16"/>
        <v>0</v>
      </c>
      <c r="Q35" s="235">
        <f t="shared" si="16"/>
        <v>0</v>
      </c>
      <c r="R35" s="235">
        <f t="shared" si="16"/>
        <v>0</v>
      </c>
      <c r="S35" s="235"/>
      <c r="AE35" s="6"/>
    </row>
    <row r="36" spans="1:31" s="5" customFormat="1" ht="12" thickTop="1" x14ac:dyDescent="0.25">
      <c r="A36" s="256"/>
      <c r="B36" s="250" t="s">
        <v>141</v>
      </c>
      <c r="C36" s="23"/>
      <c r="D36" s="243">
        <f>SUM(D31,D33:D35)</f>
        <v>22.394590016517679</v>
      </c>
      <c r="E36" s="243">
        <f t="shared" ref="E36:Q36" si="18">SUM(E31,E33:E35)</f>
        <v>24.046840636694487</v>
      </c>
      <c r="F36" s="243">
        <f t="shared" si="18"/>
        <v>23.455668396447741</v>
      </c>
      <c r="G36" s="243">
        <f>SUM(G31,G33:G35)</f>
        <v>24.706225058508171</v>
      </c>
      <c r="H36" s="243">
        <f>SUM(H31,H33:H35)</f>
        <v>25.987098245709454</v>
      </c>
      <c r="I36" s="243">
        <f t="shared" si="18"/>
        <v>27.245234039055106</v>
      </c>
      <c r="J36" s="243">
        <f t="shared" si="18"/>
        <v>29.180420157297917</v>
      </c>
      <c r="K36" s="243">
        <f>SUM(K31,K33:K35)</f>
        <v>31.206492885666432</v>
      </c>
      <c r="L36" s="243">
        <f t="shared" si="18"/>
        <v>35.843383169580584</v>
      </c>
      <c r="M36" s="243">
        <f t="shared" si="18"/>
        <v>40.489586969230473</v>
      </c>
      <c r="N36" s="243">
        <f t="shared" si="18"/>
        <v>46.260013994504497</v>
      </c>
      <c r="O36" s="243">
        <f t="shared" si="18"/>
        <v>52.283722504855987</v>
      </c>
      <c r="P36" s="243">
        <f t="shared" si="18"/>
        <v>62.496745086350245</v>
      </c>
      <c r="Q36" s="243">
        <f t="shared" si="18"/>
        <v>72.734052323384034</v>
      </c>
      <c r="R36" s="243">
        <f t="shared" ref="R36" si="19">SUM(R31,R33:R35)</f>
        <v>84.723620321112904</v>
      </c>
      <c r="S36" s="243">
        <f>SUM(S31,S33:S35)</f>
        <v>0</v>
      </c>
      <c r="AE36" s="6"/>
    </row>
    <row r="37" spans="1:31" s="5" customFormat="1" x14ac:dyDescent="0.25">
      <c r="A37" s="256"/>
      <c r="B37" s="257" t="str">
        <f>B180</f>
        <v>Opslag kosten gemeentelijke eisen</v>
      </c>
      <c r="C37" s="16">
        <f>C180</f>
        <v>0</v>
      </c>
      <c r="D37" s="246">
        <f>$C37*D$36</f>
        <v>0</v>
      </c>
      <c r="E37" s="246">
        <f t="shared" ref="E37:R38" si="20">$C37*E$36</f>
        <v>0</v>
      </c>
      <c r="F37" s="246">
        <f t="shared" si="20"/>
        <v>0</v>
      </c>
      <c r="G37" s="246">
        <f>$C37*G$36</f>
        <v>0</v>
      </c>
      <c r="H37" s="246">
        <f>$C37*H$36</f>
        <v>0</v>
      </c>
      <c r="I37" s="246">
        <f t="shared" si="20"/>
        <v>0</v>
      </c>
      <c r="J37" s="246">
        <f t="shared" si="20"/>
        <v>0</v>
      </c>
      <c r="K37" s="246">
        <f t="shared" si="20"/>
        <v>0</v>
      </c>
      <c r="L37" s="246">
        <f t="shared" si="20"/>
        <v>0</v>
      </c>
      <c r="M37" s="246">
        <f t="shared" si="20"/>
        <v>0</v>
      </c>
      <c r="N37" s="246">
        <f t="shared" si="20"/>
        <v>0</v>
      </c>
      <c r="O37" s="246">
        <f t="shared" si="20"/>
        <v>0</v>
      </c>
      <c r="P37" s="246">
        <f t="shared" si="20"/>
        <v>0</v>
      </c>
      <c r="Q37" s="246">
        <f t="shared" si="20"/>
        <v>0</v>
      </c>
      <c r="R37" s="246">
        <f t="shared" si="20"/>
        <v>0</v>
      </c>
      <c r="S37" s="246">
        <f>$C37*S$36</f>
        <v>0</v>
      </c>
      <c r="AE37" s="6"/>
    </row>
    <row r="38" spans="1:31" s="5" customFormat="1" ht="12" thickBot="1" x14ac:dyDescent="0.3">
      <c r="A38" s="256"/>
      <c r="B38" s="258" t="s">
        <v>142</v>
      </c>
      <c r="C38" s="25">
        <f>C190</f>
        <v>0</v>
      </c>
      <c r="D38" s="252">
        <f>$C38*D$36</f>
        <v>0</v>
      </c>
      <c r="E38" s="252">
        <f t="shared" si="20"/>
        <v>0</v>
      </c>
      <c r="F38" s="252">
        <f t="shared" si="20"/>
        <v>0</v>
      </c>
      <c r="G38" s="252">
        <f t="shared" si="20"/>
        <v>0</v>
      </c>
      <c r="H38" s="252">
        <f>$C38*H$36</f>
        <v>0</v>
      </c>
      <c r="I38" s="252">
        <f t="shared" si="20"/>
        <v>0</v>
      </c>
      <c r="J38" s="252">
        <f t="shared" si="20"/>
        <v>0</v>
      </c>
      <c r="K38" s="252">
        <f t="shared" si="20"/>
        <v>0</v>
      </c>
      <c r="L38" s="252">
        <f t="shared" si="20"/>
        <v>0</v>
      </c>
      <c r="M38" s="252">
        <f t="shared" si="20"/>
        <v>0</v>
      </c>
      <c r="N38" s="252">
        <f t="shared" si="20"/>
        <v>0</v>
      </c>
      <c r="O38" s="252">
        <f t="shared" si="20"/>
        <v>0</v>
      </c>
      <c r="P38" s="252">
        <f t="shared" si="20"/>
        <v>0</v>
      </c>
      <c r="Q38" s="252">
        <f t="shared" si="20"/>
        <v>0</v>
      </c>
      <c r="R38" s="252">
        <f t="shared" si="20"/>
        <v>0</v>
      </c>
      <c r="S38" s="252">
        <f>$C38*S$36</f>
        <v>0</v>
      </c>
      <c r="AE38" s="6"/>
    </row>
    <row r="39" spans="1:31" s="5" customFormat="1" ht="12" thickTop="1" x14ac:dyDescent="0.25">
      <c r="A39" s="256"/>
      <c r="B39" s="250" t="s">
        <v>143</v>
      </c>
      <c r="C39" s="23"/>
      <c r="D39" s="243">
        <f>SUM(D36:D38)</f>
        <v>22.394590016517679</v>
      </c>
      <c r="E39" s="243">
        <f>SUM(E36:E38)</f>
        <v>24.046840636694487</v>
      </c>
      <c r="F39" s="243">
        <f t="shared" ref="F39:L39" si="21">SUM(F36:F38)</f>
        <v>23.455668396447741</v>
      </c>
      <c r="G39" s="243">
        <f t="shared" si="21"/>
        <v>24.706225058508171</v>
      </c>
      <c r="H39" s="243">
        <f>SUM(H36:H38)</f>
        <v>25.987098245709454</v>
      </c>
      <c r="I39" s="243">
        <f t="shared" si="21"/>
        <v>27.245234039055106</v>
      </c>
      <c r="J39" s="243">
        <f t="shared" si="21"/>
        <v>29.180420157297917</v>
      </c>
      <c r="K39" s="243">
        <f t="shared" si="21"/>
        <v>31.206492885666432</v>
      </c>
      <c r="L39" s="243">
        <f t="shared" si="21"/>
        <v>35.843383169580584</v>
      </c>
      <c r="M39" s="243">
        <f t="shared" ref="M39:R39" si="22">SUM(M36:M38)</f>
        <v>40.489586969230473</v>
      </c>
      <c r="N39" s="243">
        <f t="shared" si="22"/>
        <v>46.260013994504497</v>
      </c>
      <c r="O39" s="243">
        <f>SUM(O36:O38)</f>
        <v>52.283722504855987</v>
      </c>
      <c r="P39" s="243">
        <f>SUM(P36:P38)</f>
        <v>62.496745086350245</v>
      </c>
      <c r="Q39" s="243">
        <f t="shared" si="22"/>
        <v>72.734052323384034</v>
      </c>
      <c r="R39" s="243">
        <f t="shared" si="22"/>
        <v>84.723620321112904</v>
      </c>
      <c r="S39" s="243">
        <f>SUM(S36:S38)</f>
        <v>0</v>
      </c>
      <c r="AE39" s="6"/>
    </row>
    <row r="40" spans="1:31" s="5" customFormat="1" x14ac:dyDescent="0.25">
      <c r="A40" s="256"/>
      <c r="B40" s="259"/>
      <c r="C40" s="141"/>
      <c r="D40" s="260"/>
      <c r="E40" s="260"/>
      <c r="F40" s="260"/>
      <c r="G40" s="260"/>
      <c r="H40" s="260"/>
      <c r="I40" s="260"/>
      <c r="J40" s="260"/>
      <c r="K40" s="260"/>
      <c r="L40" s="260"/>
      <c r="M40" s="260"/>
      <c r="N40" s="260"/>
      <c r="O40" s="260"/>
      <c r="P40" s="260"/>
      <c r="Q40" s="260"/>
      <c r="R40" s="260"/>
      <c r="S40" s="261"/>
      <c r="AE40" s="6"/>
    </row>
    <row r="41" spans="1:31" s="5" customFormat="1" x14ac:dyDescent="0.25">
      <c r="A41" s="256"/>
      <c r="B41" s="233" t="s">
        <v>308</v>
      </c>
      <c r="C41" s="262"/>
      <c r="D41" s="263">
        <f>D65</f>
        <v>0</v>
      </c>
      <c r="E41" s="263">
        <f>E65</f>
        <v>0</v>
      </c>
      <c r="F41" s="263">
        <f t="shared" ref="F41:I41" si="23">F65</f>
        <v>0</v>
      </c>
      <c r="G41" s="263">
        <f t="shared" si="23"/>
        <v>0</v>
      </c>
      <c r="H41" s="263">
        <f t="shared" si="23"/>
        <v>0</v>
      </c>
      <c r="I41" s="263">
        <f t="shared" si="23"/>
        <v>0</v>
      </c>
      <c r="J41" s="263">
        <f t="shared" ref="J41:O41" si="24">J65</f>
        <v>0</v>
      </c>
      <c r="K41" s="263">
        <f t="shared" si="24"/>
        <v>0</v>
      </c>
      <c r="L41" s="263">
        <f t="shared" si="24"/>
        <v>0</v>
      </c>
      <c r="M41" s="263">
        <f t="shared" si="24"/>
        <v>0</v>
      </c>
      <c r="N41" s="263">
        <f t="shared" si="24"/>
        <v>0</v>
      </c>
      <c r="O41" s="263">
        <f t="shared" si="24"/>
        <v>0</v>
      </c>
      <c r="P41" s="263">
        <f>P65</f>
        <v>0</v>
      </c>
      <c r="Q41" s="263">
        <f>Q65</f>
        <v>0</v>
      </c>
      <c r="R41" s="263">
        <f>R65</f>
        <v>0</v>
      </c>
      <c r="S41" s="263">
        <f>S65</f>
        <v>0</v>
      </c>
      <c r="T41" s="264"/>
      <c r="AE41" s="6"/>
    </row>
    <row r="42" spans="1:31" s="5" customFormat="1" x14ac:dyDescent="0.25">
      <c r="A42" s="256"/>
      <c r="B42" s="265" t="s">
        <v>309</v>
      </c>
      <c r="C42" s="398"/>
      <c r="D42" s="229"/>
      <c r="E42" s="229"/>
      <c r="F42" s="229"/>
      <c r="G42" s="229"/>
      <c r="H42" s="229"/>
      <c r="I42" s="229"/>
      <c r="J42" s="229"/>
      <c r="K42" s="229"/>
      <c r="L42" s="229"/>
      <c r="M42" s="229"/>
      <c r="N42" s="229"/>
      <c r="O42" s="229"/>
      <c r="P42" s="229"/>
      <c r="Q42" s="229"/>
      <c r="R42" s="229"/>
      <c r="S42" s="140"/>
      <c r="T42" s="267">
        <f>SUMPRODUCT(D39:S39,D41:S41)</f>
        <v>0</v>
      </c>
      <c r="AE42" s="6"/>
    </row>
    <row r="43" spans="1:31" s="5" customFormat="1" x14ac:dyDescent="0.25">
      <c r="A43" s="256"/>
      <c r="B43" s="226"/>
      <c r="C43" s="214"/>
      <c r="T43" s="268"/>
      <c r="AE43" s="6"/>
    </row>
    <row r="44" spans="1:31" s="5" customFormat="1" x14ac:dyDescent="0.25">
      <c r="A44" s="214"/>
      <c r="B44" s="11"/>
      <c r="C44" s="214"/>
      <c r="AE44" s="6"/>
    </row>
    <row r="45" spans="1:31" s="5" customFormat="1" x14ac:dyDescent="0.25">
      <c r="A45" s="214"/>
      <c r="B45" s="215" t="s">
        <v>146</v>
      </c>
      <c r="C45" s="216"/>
      <c r="D45" s="217"/>
      <c r="E45" s="217"/>
      <c r="F45" s="217"/>
      <c r="G45" s="217"/>
      <c r="H45" s="217"/>
      <c r="I45" s="218"/>
      <c r="AE45" s="6"/>
    </row>
    <row r="46" spans="1:31" s="5" customFormat="1" x14ac:dyDescent="0.25">
      <c r="A46" s="256"/>
      <c r="B46" s="270"/>
      <c r="C46" s="229"/>
      <c r="D46" s="230" t="s">
        <v>147</v>
      </c>
      <c r="E46" s="230" t="s">
        <v>148</v>
      </c>
      <c r="F46" s="230" t="s">
        <v>149</v>
      </c>
      <c r="G46" s="230" t="s">
        <v>150</v>
      </c>
      <c r="H46" s="230" t="s">
        <v>151</v>
      </c>
      <c r="I46" s="231" t="s">
        <v>152</v>
      </c>
      <c r="J46" s="268"/>
      <c r="AE46" s="6"/>
    </row>
    <row r="47" spans="1:31" s="5" customFormat="1" x14ac:dyDescent="0.25">
      <c r="A47" s="256"/>
      <c r="B47" s="271" t="s">
        <v>310</v>
      </c>
      <c r="C47" s="200"/>
      <c r="D47" s="239">
        <f>IF(C161=0,SUMPRODUCT(D29:S29,D41:S41),SUMPRODUCT(D29:S29,D41:S41)+(C158/C161)*SUMPRODUCT(D33:S33,D41:S41))</f>
        <v>0</v>
      </c>
      <c r="E47" s="239">
        <f t="shared" ref="E47:I48" si="25">D47*(1+C172)</f>
        <v>0</v>
      </c>
      <c r="F47" s="239">
        <f t="shared" si="25"/>
        <v>0</v>
      </c>
      <c r="G47" s="239">
        <f t="shared" si="25"/>
        <v>0</v>
      </c>
      <c r="H47" s="239">
        <f t="shared" si="25"/>
        <v>0</v>
      </c>
      <c r="I47" s="239">
        <f t="shared" si="25"/>
        <v>0</v>
      </c>
      <c r="J47" s="268"/>
      <c r="K47" s="390"/>
      <c r="AE47" s="6"/>
    </row>
    <row r="48" spans="1:31" s="5" customFormat="1" ht="12" thickBot="1" x14ac:dyDescent="0.3">
      <c r="A48" s="256"/>
      <c r="B48" s="233" t="s">
        <v>311</v>
      </c>
      <c r="C48" s="200"/>
      <c r="D48" s="235">
        <f>IF(C161=0,SUMPRODUCT(D30:S30,D41:S41)+SUMPRODUCT(D34:S34,D41:S41)+SUMPRODUCT(D35:S35,D41:S41),SUMPRODUCT(D30:S30,D41:S41)+SUMPRODUCT(D34:S34,D41:S41)+SUMPRODUCT(D35:S35,D41:S41)+((C159+C160)/C161)*SUMPRODUCT(D33:S33,D41:S41))</f>
        <v>0</v>
      </c>
      <c r="E48" s="239">
        <f t="shared" si="25"/>
        <v>0</v>
      </c>
      <c r="F48" s="239">
        <f t="shared" si="25"/>
        <v>0</v>
      </c>
      <c r="G48" s="239">
        <f t="shared" si="25"/>
        <v>0</v>
      </c>
      <c r="H48" s="239">
        <f t="shared" si="25"/>
        <v>0</v>
      </c>
      <c r="I48" s="239">
        <f t="shared" si="25"/>
        <v>0</v>
      </c>
      <c r="J48" s="268"/>
      <c r="AE48" s="6"/>
    </row>
    <row r="49" spans="1:31" s="5" customFormat="1" ht="12" thickTop="1" x14ac:dyDescent="0.25">
      <c r="A49" s="256"/>
      <c r="B49" s="250" t="s">
        <v>155</v>
      </c>
      <c r="C49" s="23"/>
      <c r="D49" s="243">
        <f>SUM(D47:D48)</f>
        <v>0</v>
      </c>
      <c r="E49" s="243">
        <f>SUM(E47:E48)</f>
        <v>0</v>
      </c>
      <c r="F49" s="243">
        <f t="shared" ref="F49:H49" si="26">SUM(F47:F48)</f>
        <v>0</v>
      </c>
      <c r="G49" s="243">
        <f>SUM(G47:G48)</f>
        <v>0</v>
      </c>
      <c r="H49" s="243">
        <f t="shared" si="26"/>
        <v>0</v>
      </c>
      <c r="I49" s="243">
        <f>SUM(I47:I48)</f>
        <v>0</v>
      </c>
      <c r="AE49" s="6"/>
    </row>
    <row r="50" spans="1:31" s="5" customFormat="1" ht="12" thickBot="1" x14ac:dyDescent="0.3">
      <c r="A50" s="256"/>
      <c r="B50" s="7" t="s">
        <v>156</v>
      </c>
      <c r="C50" s="189">
        <f>C37+C38</f>
        <v>0</v>
      </c>
      <c r="D50" s="239">
        <f>D49*$C50</f>
        <v>0</v>
      </c>
      <c r="E50" s="239">
        <f>E49*$C50</f>
        <v>0</v>
      </c>
      <c r="F50" s="239">
        <f t="shared" ref="F50:H50" si="27">F49*$C50</f>
        <v>0</v>
      </c>
      <c r="G50" s="239">
        <f>G49*$C50</f>
        <v>0</v>
      </c>
      <c r="H50" s="239">
        <f t="shared" si="27"/>
        <v>0</v>
      </c>
      <c r="I50" s="239">
        <f>I49*$C50</f>
        <v>0</v>
      </c>
      <c r="AE50" s="6"/>
    </row>
    <row r="51" spans="1:31" s="5" customFormat="1" ht="12" thickTop="1" x14ac:dyDescent="0.25">
      <c r="A51" s="256"/>
      <c r="B51" s="250" t="s">
        <v>157</v>
      </c>
      <c r="C51" s="23"/>
      <c r="D51" s="563">
        <f>SUM(D49:D50)</f>
        <v>0</v>
      </c>
      <c r="E51" s="243">
        <f>SUM(E49:E50)</f>
        <v>0</v>
      </c>
      <c r="F51" s="243">
        <f t="shared" ref="F51:H51" si="28">SUM(F49:F50)</f>
        <v>0</v>
      </c>
      <c r="G51" s="243">
        <f>SUM(G49:G50)</f>
        <v>0</v>
      </c>
      <c r="H51" s="243">
        <f t="shared" si="28"/>
        <v>0</v>
      </c>
      <c r="I51" s="243">
        <f>SUM(I49:I50)</f>
        <v>0</v>
      </c>
      <c r="AE51" s="6"/>
    </row>
    <row r="52" spans="1:31" s="5" customFormat="1" x14ac:dyDescent="0.25">
      <c r="A52" s="256"/>
      <c r="B52" s="272"/>
      <c r="C52" s="273"/>
      <c r="D52" s="273"/>
      <c r="E52" s="273"/>
      <c r="F52" s="273"/>
      <c r="G52" s="273"/>
      <c r="H52" s="273"/>
      <c r="I52" s="273"/>
      <c r="J52" s="8"/>
      <c r="K52" s="8"/>
      <c r="L52" s="8"/>
      <c r="M52" s="8"/>
      <c r="N52" s="8"/>
      <c r="O52" s="8"/>
      <c r="P52" s="8"/>
      <c r="Q52" s="8"/>
      <c r="R52" s="8"/>
      <c r="S52" s="8"/>
      <c r="T52" s="8"/>
      <c r="U52" s="8"/>
      <c r="V52" s="8"/>
      <c r="W52" s="8"/>
      <c r="X52" s="8"/>
      <c r="Y52" s="8"/>
      <c r="Z52" s="8"/>
      <c r="AA52" s="8"/>
      <c r="AB52" s="8"/>
      <c r="AC52" s="8"/>
      <c r="AD52" s="8"/>
      <c r="AE52" s="9"/>
    </row>
    <row r="53" spans="1:31" x14ac:dyDescent="0.25">
      <c r="A53" s="274"/>
    </row>
    <row r="54" spans="1:31" s="213" customFormat="1" ht="16.8" x14ac:dyDescent="0.4">
      <c r="A54" s="212" t="s">
        <v>158</v>
      </c>
    </row>
    <row r="55" spans="1:31" x14ac:dyDescent="0.25"/>
    <row r="56" spans="1:31" x14ac:dyDescent="0.25">
      <c r="B56" s="215" t="s">
        <v>18</v>
      </c>
      <c r="C56" s="216"/>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592"/>
    </row>
    <row r="57" spans="1:31" x14ac:dyDescent="0.25">
      <c r="B57" s="575" t="s">
        <v>357</v>
      </c>
      <c r="C57" s="5"/>
      <c r="D57" s="5"/>
      <c r="E57" s="5"/>
      <c r="F57" s="5"/>
      <c r="G57" s="5"/>
      <c r="H57" s="5"/>
      <c r="I57" s="5"/>
      <c r="J57" s="5"/>
      <c r="K57" s="5"/>
      <c r="L57" s="5"/>
      <c r="M57" s="5"/>
      <c r="N57" s="5"/>
      <c r="O57" s="5"/>
      <c r="P57" s="5"/>
      <c r="Q57" s="5"/>
      <c r="R57" s="5"/>
      <c r="S57" s="5"/>
      <c r="T57" s="225"/>
      <c r="U57" s="225"/>
      <c r="V57" s="225"/>
      <c r="W57" s="225"/>
      <c r="X57" s="225"/>
      <c r="AE57" s="150"/>
    </row>
    <row r="58" spans="1:31" ht="11.4" customHeight="1" x14ac:dyDescent="0.25">
      <c r="B58" s="276" t="s">
        <v>313</v>
      </c>
      <c r="C58" s="277"/>
      <c r="D58" s="383">
        <v>10</v>
      </c>
      <c r="E58" s="383">
        <v>15</v>
      </c>
      <c r="F58" s="383">
        <v>20</v>
      </c>
      <c r="G58" s="383">
        <v>25</v>
      </c>
      <c r="H58" s="383">
        <v>30</v>
      </c>
      <c r="I58" s="383">
        <v>35</v>
      </c>
      <c r="J58" s="383">
        <v>40</v>
      </c>
      <c r="K58" s="383">
        <v>45</v>
      </c>
      <c r="L58" s="383">
        <v>50</v>
      </c>
      <c r="M58" s="383">
        <v>55</v>
      </c>
      <c r="N58" s="383">
        <v>60</v>
      </c>
      <c r="O58" s="383">
        <v>65</v>
      </c>
      <c r="P58" s="383">
        <v>70</v>
      </c>
      <c r="Q58" s="383">
        <v>75</v>
      </c>
      <c r="R58" s="383">
        <v>80</v>
      </c>
      <c r="S58" s="570" t="s">
        <v>162</v>
      </c>
      <c r="T58" s="11"/>
      <c r="U58" s="647" t="s">
        <v>163</v>
      </c>
      <c r="V58" s="648"/>
      <c r="W58" s="648"/>
      <c r="X58" s="648"/>
      <c r="Y58" s="648"/>
      <c r="Z58" s="648"/>
      <c r="AA58" s="648"/>
      <c r="AB58" s="648"/>
      <c r="AC58" s="649"/>
      <c r="AE58" s="150"/>
    </row>
    <row r="59" spans="1:31" x14ac:dyDescent="0.25">
      <c r="B59" s="276" t="s">
        <v>306</v>
      </c>
      <c r="C59" s="277"/>
      <c r="D59" s="383">
        <v>5</v>
      </c>
      <c r="E59" s="383">
        <v>7</v>
      </c>
      <c r="F59" s="383">
        <v>5</v>
      </c>
      <c r="G59" s="383">
        <v>5</v>
      </c>
      <c r="H59" s="383">
        <v>5</v>
      </c>
      <c r="I59" s="383">
        <v>5</v>
      </c>
      <c r="J59" s="383">
        <v>6</v>
      </c>
      <c r="K59" s="383">
        <v>5</v>
      </c>
      <c r="L59" s="383">
        <v>5</v>
      </c>
      <c r="M59" s="383">
        <v>5</v>
      </c>
      <c r="N59" s="383">
        <v>5</v>
      </c>
      <c r="O59" s="383">
        <v>5</v>
      </c>
      <c r="P59" s="383">
        <v>5</v>
      </c>
      <c r="Q59" s="383">
        <v>5</v>
      </c>
      <c r="R59" s="383">
        <v>5</v>
      </c>
      <c r="S59" s="571" t="s">
        <v>165</v>
      </c>
      <c r="T59" s="11"/>
      <c r="U59" s="650"/>
      <c r="V59" s="651"/>
      <c r="W59" s="651"/>
      <c r="X59" s="651"/>
      <c r="Y59" s="651"/>
      <c r="Z59" s="651"/>
      <c r="AA59" s="651"/>
      <c r="AB59" s="651"/>
      <c r="AC59" s="652"/>
      <c r="AE59" s="150"/>
    </row>
    <row r="60" spans="1:31" hidden="1" x14ac:dyDescent="0.25">
      <c r="B60" s="278"/>
      <c r="C60" s="279"/>
      <c r="D60" s="232" t="str">
        <f>D58&amp;"_"&amp;D59</f>
        <v>10_5</v>
      </c>
      <c r="E60" s="232" t="str">
        <f t="shared" ref="E60:S60" si="29">E58&amp;"_"&amp;E59</f>
        <v>15_7</v>
      </c>
      <c r="F60" s="232" t="str">
        <f t="shared" si="29"/>
        <v>20_5</v>
      </c>
      <c r="G60" s="232" t="str">
        <f t="shared" si="29"/>
        <v>25_5</v>
      </c>
      <c r="H60" s="232" t="str">
        <f t="shared" si="29"/>
        <v>30_5</v>
      </c>
      <c r="I60" s="232" t="str">
        <f t="shared" si="29"/>
        <v>35_5</v>
      </c>
      <c r="J60" s="232" t="str">
        <f t="shared" si="29"/>
        <v>40_6</v>
      </c>
      <c r="K60" s="232" t="str">
        <f t="shared" si="29"/>
        <v>45_5</v>
      </c>
      <c r="L60" s="232" t="str">
        <f t="shared" si="29"/>
        <v>50_5</v>
      </c>
      <c r="M60" s="232" t="str">
        <f t="shared" si="29"/>
        <v>55_5</v>
      </c>
      <c r="N60" s="232" t="str">
        <f t="shared" si="29"/>
        <v>60_5</v>
      </c>
      <c r="O60" s="232" t="str">
        <f t="shared" si="29"/>
        <v>65_5</v>
      </c>
      <c r="P60" s="232" t="str">
        <f t="shared" si="29"/>
        <v>70_5</v>
      </c>
      <c r="Q60" s="232" t="str">
        <f t="shared" si="29"/>
        <v>75_5</v>
      </c>
      <c r="R60" s="232" t="str">
        <f t="shared" si="29"/>
        <v>80_5</v>
      </c>
      <c r="S60" s="232" t="str">
        <f t="shared" si="29"/>
        <v>Inhuurkosten*_n.v.t.</v>
      </c>
      <c r="T60" s="27"/>
      <c r="U60" s="27"/>
      <c r="V60" s="27"/>
      <c r="W60" s="27"/>
      <c r="X60" s="27"/>
      <c r="Y60" s="281"/>
      <c r="AE60" s="150"/>
    </row>
    <row r="61" spans="1:31" x14ac:dyDescent="0.25">
      <c r="B61" s="11"/>
      <c r="C61" s="5"/>
      <c r="D61" s="5"/>
      <c r="E61" s="5"/>
      <c r="F61" s="5"/>
      <c r="G61" s="5"/>
      <c r="H61" s="5"/>
      <c r="I61" s="5"/>
      <c r="J61" s="5"/>
      <c r="K61" s="5"/>
      <c r="L61" s="5"/>
      <c r="M61" s="5"/>
      <c r="N61" s="5"/>
      <c r="O61" s="5"/>
      <c r="P61" s="5"/>
      <c r="Q61" s="5"/>
      <c r="R61" s="5"/>
      <c r="S61" s="5"/>
      <c r="T61" s="5"/>
      <c r="U61" s="5"/>
      <c r="V61" s="5"/>
      <c r="W61" s="5"/>
      <c r="X61" s="5"/>
      <c r="AE61" s="150"/>
    </row>
    <row r="62" spans="1:31" x14ac:dyDescent="0.25">
      <c r="B62" s="645" t="s">
        <v>166</v>
      </c>
      <c r="C62" s="646"/>
      <c r="D62" s="418">
        <f>IFERROR(IF(INDEX(CAO_GGZ!$CP$17:$CP$244,MATCH('1_Kostprijs_begeleiding_GGZ'!D60,CAO_GGZ!$CK$17:$CK$244,0))&lt;Data_overig!$B$65,Data_overig!$B$65,INDEX(CAO_GGZ!$CP$17:$CP$244,MATCH('1_Kostprijs_begeleiding_GGZ'!D60,CAO_GGZ!$CK$17:$CK$244,0))),"")</f>
        <v>15.439873515969424</v>
      </c>
      <c r="E62" s="418">
        <f>IFERROR(IF(INDEX(CAO_GGZ!$CP$17:$CP$244,MATCH('1_Kostprijs_begeleiding_GGZ'!E60,CAO_GGZ!$CK$17:$CK$244,0))&lt;Data_overig!$B$65,Data_overig!$B$65,INDEX(CAO_GGZ!$CP$17:$CP$244,MATCH('1_Kostprijs_begeleiding_GGZ'!E60,CAO_GGZ!$CK$17:$CK$244,0))),"")</f>
        <v>16.594865555048919</v>
      </c>
      <c r="F62" s="418">
        <f>IFERROR(IF(INDEX(CAO_GGZ!$CP$17:$CP$244,MATCH('1_Kostprijs_begeleiding_GGZ'!F60,CAO_GGZ!$CK$17:$CK$244,0))&lt;Data_overig!$B$65,Data_overig!$B$65,INDEX(CAO_GGZ!$CP$17:$CP$244,MATCH('1_Kostprijs_begeleiding_GGZ'!F60,CAO_GGZ!$CK$17:$CK$244,0))),"")</f>
        <v>16.181611522717727</v>
      </c>
      <c r="G62" s="418">
        <f>IFERROR(IF(INDEX(CAO_GGZ!$CP$17:$CP$244,MATCH('1_Kostprijs_begeleiding_GGZ'!G60,CAO_GGZ!$CK$17:$CK$244,0))&lt;Data_overig!$B$65,Data_overig!$B$65,INDEX(CAO_GGZ!$CP$17:$CP$244,MATCH('1_Kostprijs_begeleiding_GGZ'!G60,CAO_GGZ!$CK$17:$CK$244,0))),"")</f>
        <v>17.055802744956797</v>
      </c>
      <c r="H62" s="418">
        <f>IFERROR(IF(INDEX(CAO_GGZ!$CP$17:$CP$244,MATCH('1_Kostprijs_begeleiding_GGZ'!H60,CAO_GGZ!$CK$17:$CK$244,0))&lt;Data_overig!$B$65,Data_overig!$B$65,INDEX(CAO_GGZ!$CP$17:$CP$244,MATCH('1_Kostprijs_begeleiding_GGZ'!H60,CAO_GGZ!$CK$17:$CK$244,0))),"")</f>
        <v>17.951186481674391</v>
      </c>
      <c r="I62" s="418">
        <f>IFERROR(IF(INDEX(CAO_GGZ!$CP$17:$CP$244,MATCH('1_Kostprijs_begeleiding_GGZ'!I60,CAO_GGZ!$CK$17:$CK$244,0))&lt;Data_overig!$B$65,Data_overig!$B$65,INDEX(CAO_GGZ!$CP$17:$CP$244,MATCH('1_Kostprijs_begeleiding_GGZ'!I60,CAO_GGZ!$CK$17:$CK$244,0))),"")</f>
        <v>18.8306758325331</v>
      </c>
      <c r="J62" s="418">
        <f>IFERROR(IF(INDEX(CAO_GGZ!$CP$17:$CP$244,MATCH('1_Kostprijs_begeleiding_GGZ'!J60,CAO_GGZ!$CK$17:$CK$244,0))&lt;Data_overig!$B$65,Data_overig!$B$65,INDEX(CAO_GGZ!$CP$17:$CP$244,MATCH('1_Kostprijs_begeleiding_GGZ'!J60,CAO_GGZ!$CK$17:$CK$244,0))),"")</f>
        <v>20.183451575760493</v>
      </c>
      <c r="K62" s="418">
        <f>IFERROR(IF(INDEX(CAO_GGZ!$CP$17:$CP$244,MATCH('1_Kostprijs_begeleiding_GGZ'!K60,CAO_GGZ!$CK$17:$CK$244,0))&lt;Data_overig!$B$65,Data_overig!$B$65,INDEX(CAO_GGZ!$CP$17:$CP$244,MATCH('1_Kostprijs_begeleiding_GGZ'!K60,CAO_GGZ!$CK$17:$CK$244,0))),"")</f>
        <v>21.599760847056942</v>
      </c>
      <c r="L62" s="418">
        <f>IFERROR(IF(INDEX(CAO_GGZ!$CP$17:$CP$244,MATCH('1_Kostprijs_begeleiding_GGZ'!L60,CAO_GGZ!$CK$17:$CK$244,0))&lt;Data_overig!$B$65,Data_overig!$B$65,INDEX(CAO_GGZ!$CP$17:$CP$244,MATCH('1_Kostprijs_begeleiding_GGZ'!L60,CAO_GGZ!$CK$17:$CK$244,0))),"")</f>
        <v>24.841140392390589</v>
      </c>
      <c r="M62" s="418">
        <f>IFERROR(IF(INDEX(CAO_GGZ!$CP$17:$CP$244,MATCH('1_Kostprijs_begeleiding_GGZ'!M60,CAO_GGZ!$CK$17:$CK$244,0))&lt;Data_overig!$B$65,Data_overig!$B$65,INDEX(CAO_GGZ!$CP$17:$CP$244,MATCH('1_Kostprijs_begeleiding_GGZ'!M60,CAO_GGZ!$CK$17:$CK$244,0))),"")</f>
        <v>28.08903047335318</v>
      </c>
      <c r="N62" s="418">
        <f>IFERROR(IF(INDEX(CAO_GGZ!$CP$17:$CP$244,MATCH('1_Kostprijs_begeleiding_GGZ'!N60,CAO_GGZ!$CK$17:$CK$244,0))&lt;Data_overig!$B$65,Data_overig!$B$65,INDEX(CAO_GGZ!$CP$17:$CP$244,MATCH('1_Kostprijs_begeleiding_GGZ'!N60,CAO_GGZ!$CK$17:$CK$244,0))),"")</f>
        <v>32.122799439690439</v>
      </c>
      <c r="O62" s="418">
        <f>IFERROR(IF(INDEX(CAO_GGZ!$CP$17:$CP$244,MATCH('1_Kostprijs_begeleiding_GGZ'!O60,CAO_GGZ!$CK$17:$CK$244,0))&lt;Data_overig!$B$65,Data_overig!$B$65,INDEX(CAO_GGZ!$CP$17:$CP$244,MATCH('1_Kostprijs_begeleiding_GGZ'!O60,CAO_GGZ!$CK$17:$CK$244,0))),"")</f>
        <v>36.333622719300955</v>
      </c>
      <c r="P62" s="418">
        <f>IFERROR(IF(INDEX(CAO_GGZ!$CP$17:$CP$244,MATCH('1_Kostprijs_begeleiding_GGZ'!P60,CAO_GGZ!$CK$17:$CK$244,0))&lt;Data_overig!$B$65,Data_overig!$B$65,INDEX(CAO_GGZ!$CP$17:$CP$244,MATCH('1_Kostprijs_begeleiding_GGZ'!P60,CAO_GGZ!$CK$17:$CK$244,0))),"")</f>
        <v>43.47295111931254</v>
      </c>
      <c r="Q62" s="418">
        <f>IFERROR(IF(INDEX(CAO_GGZ!$CP$17:$CP$244,MATCH('1_Kostprijs_begeleiding_GGZ'!Q60,CAO_GGZ!$CK$17:$CK$244,0))&lt;Data_overig!$B$65,Data_overig!$B$65,INDEX(CAO_GGZ!$CP$17:$CP$244,MATCH('1_Kostprijs_begeleiding_GGZ'!Q60,CAO_GGZ!$CK$17:$CK$244,0))),"")</f>
        <v>50.629255505580339</v>
      </c>
      <c r="R62" s="418">
        <f>IFERROR(IF(INDEX(CAO_GGZ!$CP$17:$CP$244,MATCH('1_Kostprijs_begeleiding_GGZ'!R60,CAO_GGZ!$CK$17:$CK$244,0))&lt;Data_overig!$B$65,Data_overig!$B$65,INDEX(CAO_GGZ!$CP$17:$CP$244,MATCH('1_Kostprijs_begeleiding_GGZ'!R60,CAO_GGZ!$CK$17:$CK$244,0))),"")</f>
        <v>59.010463186953345</v>
      </c>
      <c r="S62" s="572"/>
      <c r="T62" s="5"/>
      <c r="U62" s="653" t="s">
        <v>314</v>
      </c>
      <c r="V62" s="654"/>
      <c r="W62" s="654"/>
      <c r="X62" s="654"/>
      <c r="Y62" s="654"/>
      <c r="Z62" s="654"/>
      <c r="AA62" s="654"/>
      <c r="AB62" s="654"/>
      <c r="AC62" s="655"/>
      <c r="AE62" s="150"/>
    </row>
    <row r="63" spans="1:31" ht="11.4" hidden="1" customHeight="1" x14ac:dyDescent="0.25">
      <c r="B63" s="240" t="s">
        <v>168</v>
      </c>
      <c r="C63" s="547">
        <v>0</v>
      </c>
      <c r="D63" s="418">
        <f>IF(D62="","",D62*(1+$C63))</f>
        <v>15.439873515969424</v>
      </c>
      <c r="E63" s="418">
        <f t="shared" ref="E63:Q63" si="30">IF(E62="","",E62*(1+$C63))</f>
        <v>16.594865555048919</v>
      </c>
      <c r="F63" s="418">
        <f t="shared" si="30"/>
        <v>16.181611522717727</v>
      </c>
      <c r="G63" s="418">
        <f t="shared" si="30"/>
        <v>17.055802744956797</v>
      </c>
      <c r="H63" s="418">
        <f t="shared" si="30"/>
        <v>17.951186481674391</v>
      </c>
      <c r="I63" s="418">
        <f t="shared" si="30"/>
        <v>18.8306758325331</v>
      </c>
      <c r="J63" s="418">
        <f t="shared" si="30"/>
        <v>20.183451575760493</v>
      </c>
      <c r="K63" s="418">
        <f t="shared" si="30"/>
        <v>21.599760847056942</v>
      </c>
      <c r="L63" s="418">
        <f t="shared" si="30"/>
        <v>24.841140392390589</v>
      </c>
      <c r="M63" s="418">
        <f t="shared" si="30"/>
        <v>28.08903047335318</v>
      </c>
      <c r="N63" s="418">
        <f t="shared" si="30"/>
        <v>32.122799439690439</v>
      </c>
      <c r="O63" s="418">
        <f t="shared" si="30"/>
        <v>36.333622719300955</v>
      </c>
      <c r="P63" s="418">
        <f t="shared" si="30"/>
        <v>43.47295111931254</v>
      </c>
      <c r="Q63" s="418">
        <f t="shared" si="30"/>
        <v>50.629255505580339</v>
      </c>
      <c r="R63" s="418">
        <f t="shared" ref="R63" si="31">IF(R62="","",R62*(1+$C63))</f>
        <v>59.010463186953345</v>
      </c>
      <c r="S63" s="573">
        <f>S62</f>
        <v>0</v>
      </c>
      <c r="T63" s="5"/>
      <c r="U63" s="656" t="s">
        <v>169</v>
      </c>
      <c r="V63" s="657"/>
      <c r="W63" s="657"/>
      <c r="X63" s="657"/>
      <c r="Y63" s="657"/>
      <c r="Z63" s="657"/>
      <c r="AA63" s="657"/>
      <c r="AB63" s="657"/>
      <c r="AC63" s="658"/>
      <c r="AE63" s="150"/>
    </row>
    <row r="64" spans="1:31" x14ac:dyDescent="0.25">
      <c r="B64" s="7"/>
      <c r="C64" s="8"/>
      <c r="D64" s="5"/>
      <c r="E64" s="5"/>
      <c r="F64" s="5"/>
      <c r="G64" s="5"/>
      <c r="H64" s="5"/>
      <c r="I64" s="5"/>
      <c r="J64" s="5"/>
      <c r="K64" s="5"/>
      <c r="L64" s="5"/>
      <c r="M64" s="5"/>
      <c r="N64" s="5"/>
      <c r="O64" s="5"/>
      <c r="P64" s="5"/>
      <c r="Q64" s="5"/>
      <c r="R64" s="5"/>
      <c r="S64" s="5"/>
      <c r="T64" s="5"/>
      <c r="U64" s="5"/>
      <c r="V64" s="5"/>
      <c r="W64" s="5"/>
      <c r="X64" s="5"/>
      <c r="AE64" s="150"/>
    </row>
    <row r="65" spans="2:31" ht="12" thickBot="1" x14ac:dyDescent="0.3">
      <c r="B65" s="282" t="s">
        <v>308</v>
      </c>
      <c r="C65" s="283"/>
      <c r="D65" s="196"/>
      <c r="E65" s="196"/>
      <c r="F65" s="196"/>
      <c r="G65" s="196"/>
      <c r="H65" s="196"/>
      <c r="I65" s="196"/>
      <c r="J65" s="196"/>
      <c r="K65" s="196"/>
      <c r="L65" s="196"/>
      <c r="M65" s="196"/>
      <c r="N65" s="196"/>
      <c r="O65" s="196"/>
      <c r="P65" s="196"/>
      <c r="Q65" s="196"/>
      <c r="R65" s="196"/>
      <c r="S65" s="196"/>
      <c r="T65" s="5"/>
      <c r="U65" s="5"/>
      <c r="V65" s="5"/>
      <c r="W65" s="5"/>
      <c r="X65" s="5"/>
      <c r="AE65" s="150"/>
    </row>
    <row r="66" spans="2:31" ht="12" thickTop="1" x14ac:dyDescent="0.25">
      <c r="B66" s="284" t="s">
        <v>315</v>
      </c>
      <c r="C66" s="211">
        <f>SUM(D65:S65)</f>
        <v>0</v>
      </c>
      <c r="D66" s="285"/>
      <c r="E66" s="285"/>
      <c r="F66" s="285"/>
      <c r="G66" s="285"/>
      <c r="H66" s="285"/>
      <c r="I66" s="5"/>
      <c r="J66" s="5"/>
      <c r="K66" s="5"/>
      <c r="L66" s="5"/>
      <c r="M66" s="5"/>
      <c r="N66" s="5"/>
      <c r="O66" s="5"/>
      <c r="P66" s="5"/>
      <c r="Q66" s="5"/>
      <c r="R66" s="5"/>
      <c r="S66" s="5"/>
      <c r="T66" s="5"/>
      <c r="U66" s="5"/>
      <c r="V66" s="5"/>
      <c r="W66" s="5"/>
      <c r="X66" s="5"/>
      <c r="AE66" s="150"/>
    </row>
    <row r="67" spans="2:31" x14ac:dyDescent="0.25">
      <c r="B67" s="7"/>
      <c r="C67" s="8"/>
      <c r="D67" s="5"/>
      <c r="E67" s="5"/>
      <c r="F67" s="5"/>
      <c r="G67" s="5"/>
      <c r="H67" s="5"/>
      <c r="I67" s="5"/>
      <c r="J67" s="5"/>
      <c r="K67" s="5"/>
      <c r="L67" s="5"/>
      <c r="M67" s="5"/>
      <c r="N67" s="5"/>
      <c r="O67" s="5"/>
      <c r="P67" s="5"/>
      <c r="Q67" s="5"/>
      <c r="R67" s="5"/>
      <c r="S67" s="5"/>
      <c r="T67" s="5"/>
      <c r="U67" s="5"/>
      <c r="V67" s="5"/>
      <c r="W67" s="5"/>
      <c r="X67" s="5"/>
      <c r="AE67" s="150"/>
    </row>
    <row r="68" spans="2:31" x14ac:dyDescent="0.25">
      <c r="B68" s="233" t="s">
        <v>126</v>
      </c>
      <c r="C68" s="286">
        <v>8.3299999999999999E-2</v>
      </c>
      <c r="D68" s="287"/>
      <c r="E68" s="13" t="s">
        <v>358</v>
      </c>
      <c r="F68" s="14"/>
      <c r="G68" s="14"/>
      <c r="H68" s="14"/>
      <c r="I68" s="14"/>
      <c r="J68" s="14"/>
      <c r="K68" s="14"/>
      <c r="L68" s="14"/>
      <c r="M68" s="14"/>
      <c r="N68" s="14"/>
      <c r="O68" s="14"/>
      <c r="P68" s="14"/>
      <c r="Q68" s="14"/>
      <c r="R68" s="14"/>
      <c r="S68" s="590"/>
      <c r="T68" s="5"/>
      <c r="U68" s="5"/>
      <c r="V68" s="5"/>
      <c r="W68" s="5"/>
      <c r="X68" s="5"/>
      <c r="AE68" s="150"/>
    </row>
    <row r="69" spans="2:31" x14ac:dyDescent="0.25">
      <c r="B69" s="7"/>
      <c r="C69" s="391"/>
      <c r="D69" s="5"/>
      <c r="E69" s="5"/>
      <c r="F69" s="5"/>
      <c r="G69" s="5"/>
      <c r="H69" s="5"/>
      <c r="I69" s="5"/>
      <c r="J69" s="5"/>
      <c r="K69" s="5"/>
      <c r="L69" s="5"/>
      <c r="M69" s="5"/>
      <c r="N69" s="5"/>
      <c r="O69" s="5"/>
      <c r="P69" s="5"/>
      <c r="Q69" s="5"/>
      <c r="R69" s="5"/>
      <c r="S69" s="5"/>
      <c r="T69" s="5"/>
      <c r="U69" s="5"/>
      <c r="V69" s="5"/>
      <c r="W69" s="5"/>
      <c r="X69" s="5"/>
      <c r="AE69" s="150"/>
    </row>
    <row r="70" spans="2:31" x14ac:dyDescent="0.25">
      <c r="B70" s="233" t="s">
        <v>127</v>
      </c>
      <c r="C70" s="286">
        <v>0.08</v>
      </c>
      <c r="D70" s="287"/>
      <c r="E70" s="13" t="s">
        <v>359</v>
      </c>
      <c r="F70" s="14"/>
      <c r="G70" s="14"/>
      <c r="H70" s="14"/>
      <c r="I70" s="14"/>
      <c r="J70" s="14"/>
      <c r="K70" s="14"/>
      <c r="L70" s="14"/>
      <c r="M70" s="14"/>
      <c r="N70" s="14"/>
      <c r="O70" s="14"/>
      <c r="P70" s="14"/>
      <c r="Q70" s="14"/>
      <c r="R70" s="14"/>
      <c r="S70" s="590"/>
      <c r="T70" s="5"/>
      <c r="U70" s="5"/>
      <c r="V70" s="5"/>
      <c r="W70" s="5"/>
      <c r="X70" s="5"/>
      <c r="AE70" s="150"/>
    </row>
    <row r="71" spans="2:31" x14ac:dyDescent="0.25">
      <c r="B71" s="7"/>
      <c r="C71" s="291"/>
      <c r="D71" s="287"/>
      <c r="E71" s="287"/>
      <c r="F71" s="287"/>
      <c r="G71" s="287"/>
      <c r="H71" s="287"/>
      <c r="I71" s="287"/>
      <c r="J71" s="287"/>
      <c r="K71" s="287"/>
      <c r="L71" s="287"/>
      <c r="M71" s="287"/>
      <c r="N71" s="287"/>
      <c r="O71" s="287"/>
      <c r="P71" s="287"/>
      <c r="Q71" s="287"/>
      <c r="R71" s="287"/>
      <c r="S71" s="287"/>
      <c r="T71" s="5"/>
      <c r="U71" s="5"/>
      <c r="V71" s="5"/>
      <c r="W71" s="5"/>
      <c r="X71" s="5"/>
      <c r="AE71" s="150"/>
    </row>
    <row r="72" spans="2:31" x14ac:dyDescent="0.25">
      <c r="B72" s="233" t="s">
        <v>128</v>
      </c>
      <c r="C72" s="195"/>
      <c r="D72" s="287"/>
      <c r="E72" s="13" t="s">
        <v>179</v>
      </c>
      <c r="F72" s="14"/>
      <c r="G72" s="14"/>
      <c r="H72" s="14"/>
      <c r="I72" s="14"/>
      <c r="J72" s="14"/>
      <c r="K72" s="14"/>
      <c r="L72" s="14"/>
      <c r="M72" s="14"/>
      <c r="N72" s="14"/>
      <c r="O72" s="14"/>
      <c r="P72" s="14"/>
      <c r="Q72" s="14"/>
      <c r="R72" s="14"/>
      <c r="S72" s="590"/>
      <c r="T72" s="5"/>
      <c r="U72" s="5"/>
      <c r="V72" s="5"/>
      <c r="W72" s="5"/>
      <c r="X72" s="5"/>
      <c r="AE72" s="150"/>
    </row>
    <row r="73" spans="2:31" x14ac:dyDescent="0.25">
      <c r="B73" s="7"/>
      <c r="C73" s="291"/>
      <c r="D73" s="287"/>
      <c r="E73" s="287"/>
      <c r="F73" s="287"/>
      <c r="G73" s="287"/>
      <c r="H73" s="287"/>
      <c r="I73" s="287"/>
      <c r="J73" s="287"/>
      <c r="K73" s="287"/>
      <c r="L73" s="287"/>
      <c r="M73" s="287"/>
      <c r="N73" s="287"/>
      <c r="O73" s="287"/>
      <c r="P73" s="287"/>
      <c r="Q73" s="287"/>
      <c r="R73" s="287"/>
      <c r="S73" s="287"/>
      <c r="T73" s="5"/>
      <c r="U73" s="5"/>
      <c r="V73" s="5"/>
      <c r="W73" s="5"/>
      <c r="X73" s="5"/>
      <c r="AE73" s="150"/>
    </row>
    <row r="74" spans="2:31" x14ac:dyDescent="0.25">
      <c r="B74" s="233" t="s">
        <v>360</v>
      </c>
      <c r="C74" s="290">
        <v>500</v>
      </c>
      <c r="D74" s="287"/>
      <c r="E74" s="13" t="s">
        <v>361</v>
      </c>
      <c r="F74" s="14"/>
      <c r="G74" s="14"/>
      <c r="H74" s="14"/>
      <c r="I74" s="14"/>
      <c r="J74" s="14"/>
      <c r="K74" s="14"/>
      <c r="L74" s="14"/>
      <c r="M74" s="14"/>
      <c r="N74" s="14"/>
      <c r="O74" s="14"/>
      <c r="P74" s="14"/>
      <c r="Q74" s="14"/>
      <c r="R74" s="14"/>
      <c r="S74" s="590"/>
      <c r="T74" s="5"/>
      <c r="U74" s="5"/>
      <c r="V74" s="5"/>
      <c r="W74" s="5"/>
      <c r="X74" s="5"/>
      <c r="AE74" s="150"/>
    </row>
    <row r="75" spans="2:31" x14ac:dyDescent="0.25">
      <c r="B75" s="11"/>
      <c r="C75" s="292"/>
      <c r="D75" s="287"/>
      <c r="E75" s="287"/>
      <c r="F75" s="287"/>
      <c r="G75" s="287"/>
      <c r="H75" s="287"/>
      <c r="I75" s="287"/>
      <c r="J75" s="287"/>
      <c r="K75" s="287"/>
      <c r="L75" s="287"/>
      <c r="M75" s="287"/>
      <c r="N75" s="287"/>
      <c r="O75" s="287"/>
      <c r="P75" s="287"/>
      <c r="Q75" s="287"/>
      <c r="R75" s="287"/>
      <c r="S75" s="287"/>
      <c r="T75" s="5"/>
      <c r="U75" s="5"/>
      <c r="V75" s="5"/>
      <c r="W75" s="5"/>
      <c r="X75" s="5"/>
      <c r="AE75" s="150"/>
    </row>
    <row r="76" spans="2:31" x14ac:dyDescent="0.25">
      <c r="B76" s="233" t="s">
        <v>180</v>
      </c>
      <c r="C76" s="197"/>
      <c r="D76" s="287"/>
      <c r="E76" s="13" t="s">
        <v>181</v>
      </c>
      <c r="F76" s="14"/>
      <c r="G76" s="14"/>
      <c r="H76" s="14"/>
      <c r="I76" s="14"/>
      <c r="J76" s="14"/>
      <c r="K76" s="14"/>
      <c r="L76" s="14"/>
      <c r="M76" s="14"/>
      <c r="N76" s="14"/>
      <c r="O76" s="14"/>
      <c r="P76" s="14"/>
      <c r="Q76" s="14"/>
      <c r="R76" s="14"/>
      <c r="S76" s="590"/>
      <c r="T76" s="5"/>
      <c r="U76" s="5"/>
      <c r="V76" s="5"/>
      <c r="W76" s="5"/>
      <c r="X76" s="5"/>
      <c r="AE76" s="150"/>
    </row>
    <row r="77" spans="2:31" x14ac:dyDescent="0.25">
      <c r="B77" s="11"/>
      <c r="C77" s="292"/>
      <c r="D77" s="287"/>
      <c r="E77" s="287"/>
      <c r="F77" s="287"/>
      <c r="G77" s="287"/>
      <c r="H77" s="287"/>
      <c r="I77" s="287"/>
      <c r="J77" s="287"/>
      <c r="K77" s="287"/>
      <c r="L77" s="287"/>
      <c r="M77" s="287"/>
      <c r="N77" s="287"/>
      <c r="O77" s="287"/>
      <c r="P77" s="287"/>
      <c r="Q77" s="287"/>
      <c r="R77" s="287"/>
      <c r="S77" s="287"/>
      <c r="T77" s="287"/>
      <c r="U77" s="287"/>
      <c r="V77" s="287"/>
      <c r="W77" s="287"/>
      <c r="X77" s="287"/>
      <c r="AE77" s="150"/>
    </row>
    <row r="78" spans="2:31" x14ac:dyDescent="0.25">
      <c r="B78" s="276" t="s">
        <v>36</v>
      </c>
      <c r="C78" s="293"/>
      <c r="D78" s="293"/>
      <c r="E78" s="293"/>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589"/>
    </row>
    <row r="79" spans="2:31" x14ac:dyDescent="0.25">
      <c r="B79" s="11"/>
      <c r="C79" s="292"/>
      <c r="D79" s="295"/>
      <c r="E79" s="287"/>
      <c r="F79" s="287"/>
      <c r="G79" s="287"/>
      <c r="H79" s="287"/>
      <c r="I79" s="287"/>
      <c r="J79" s="287"/>
      <c r="K79" s="287"/>
      <c r="L79" s="287"/>
      <c r="M79" s="287"/>
      <c r="N79" s="287"/>
      <c r="O79" s="287"/>
      <c r="P79" s="287"/>
      <c r="Q79" s="287"/>
      <c r="R79" s="287"/>
      <c r="S79" s="287"/>
      <c r="T79" s="287"/>
      <c r="U79" s="287"/>
      <c r="V79" s="287"/>
      <c r="W79" s="287"/>
      <c r="X79" s="287"/>
      <c r="AE79" s="150"/>
    </row>
    <row r="80" spans="2:31" x14ac:dyDescent="0.25">
      <c r="B80" s="233" t="s">
        <v>186</v>
      </c>
      <c r="C80" s="197"/>
      <c r="D80" s="295"/>
      <c r="E80" s="13" t="s">
        <v>187</v>
      </c>
      <c r="F80" s="14"/>
      <c r="G80" s="14"/>
      <c r="H80" s="14"/>
      <c r="I80" s="14"/>
      <c r="J80" s="14"/>
      <c r="K80" s="14"/>
      <c r="L80" s="14"/>
      <c r="M80" s="14"/>
      <c r="N80" s="14"/>
      <c r="O80" s="14"/>
      <c r="P80" s="14"/>
      <c r="Q80" s="14"/>
      <c r="R80" s="14"/>
      <c r="S80" s="590"/>
      <c r="T80" s="5"/>
      <c r="U80" s="5"/>
      <c r="V80" s="5"/>
      <c r="W80" s="5"/>
      <c r="X80" s="5"/>
      <c r="AE80" s="150"/>
    </row>
    <row r="81" spans="2:31" x14ac:dyDescent="0.25">
      <c r="B81" s="11"/>
      <c r="C81" s="292"/>
      <c r="D81" s="295"/>
      <c r="E81" s="287"/>
      <c r="F81" s="287"/>
      <c r="G81" s="287"/>
      <c r="H81" s="287"/>
      <c r="I81" s="287"/>
      <c r="J81" s="287"/>
      <c r="K81" s="287"/>
      <c r="L81" s="287"/>
      <c r="M81" s="287"/>
      <c r="N81" s="287"/>
      <c r="O81" s="287"/>
      <c r="P81" s="287"/>
      <c r="Q81" s="287"/>
      <c r="R81" s="287"/>
      <c r="S81" s="287"/>
      <c r="T81" s="287"/>
      <c r="U81" s="287"/>
      <c r="V81" s="287"/>
      <c r="W81" s="287"/>
      <c r="X81" s="287"/>
      <c r="AE81" s="150"/>
    </row>
    <row r="82" spans="2:31" x14ac:dyDescent="0.25">
      <c r="B82" s="296" t="s">
        <v>188</v>
      </c>
      <c r="C82" s="297" t="s">
        <v>189</v>
      </c>
      <c r="D82" s="298"/>
      <c r="E82" s="299"/>
      <c r="F82" s="299"/>
      <c r="G82" s="299"/>
      <c r="H82" s="299"/>
      <c r="I82" s="299"/>
      <c r="J82" s="299"/>
      <c r="K82" s="299"/>
      <c r="L82" s="299"/>
      <c r="M82" s="299"/>
      <c r="N82" s="299"/>
      <c r="O82" s="299"/>
      <c r="P82" s="299"/>
      <c r="Q82" s="299"/>
      <c r="R82" s="299"/>
      <c r="S82" s="299"/>
      <c r="T82" s="293"/>
      <c r="U82" s="293"/>
      <c r="V82" s="293"/>
      <c r="W82" s="293"/>
      <c r="X82" s="293"/>
      <c r="Y82" s="293"/>
      <c r="Z82" s="293"/>
      <c r="AA82" s="293"/>
      <c r="AB82" s="293"/>
      <c r="AC82" s="293"/>
      <c r="AD82" s="293"/>
      <c r="AE82" s="589"/>
    </row>
    <row r="83" spans="2:31" x14ac:dyDescent="0.25">
      <c r="B83" s="226"/>
      <c r="C83" s="292"/>
      <c r="D83" s="295"/>
      <c r="E83" s="287"/>
      <c r="F83" s="287"/>
      <c r="G83" s="287"/>
      <c r="H83" s="287"/>
      <c r="I83" s="287"/>
      <c r="J83" s="287"/>
      <c r="K83" s="287"/>
      <c r="L83" s="287"/>
      <c r="M83" s="287"/>
      <c r="N83" s="287"/>
      <c r="O83" s="287"/>
      <c r="P83" s="287"/>
      <c r="Q83" s="287"/>
      <c r="R83" s="287"/>
      <c r="S83" s="287"/>
      <c r="T83" s="287"/>
      <c r="U83" s="287"/>
      <c r="V83" s="287"/>
      <c r="W83" s="287"/>
      <c r="X83" s="287"/>
      <c r="AE83" s="150"/>
    </row>
    <row r="84" spans="2:31" x14ac:dyDescent="0.25">
      <c r="B84" s="301" t="s">
        <v>133</v>
      </c>
      <c r="C84" s="421"/>
      <c r="D84" s="287"/>
      <c r="E84" s="551">
        <v>0.252</v>
      </c>
      <c r="F84" s="13" t="s">
        <v>362</v>
      </c>
      <c r="G84" s="14"/>
      <c r="H84" s="14"/>
      <c r="I84" s="14"/>
      <c r="J84" s="14"/>
      <c r="K84" s="14"/>
      <c r="L84" s="14"/>
      <c r="M84" s="14"/>
      <c r="N84" s="14"/>
      <c r="O84" s="14"/>
      <c r="P84" s="14"/>
      <c r="Q84" s="14"/>
      <c r="R84" s="14"/>
      <c r="S84" s="590"/>
      <c r="T84" s="5"/>
      <c r="U84" s="5"/>
      <c r="V84" s="5"/>
      <c r="W84" s="5"/>
      <c r="X84" s="5"/>
      <c r="AE84" s="150"/>
    </row>
    <row r="85" spans="2:31" x14ac:dyDescent="0.25">
      <c r="B85" s="11"/>
      <c r="C85" s="292"/>
      <c r="D85" s="295"/>
      <c r="E85" s="287"/>
      <c r="F85" s="287"/>
      <c r="G85" s="287"/>
      <c r="H85" s="287"/>
      <c r="I85" s="287"/>
      <c r="J85" s="287"/>
      <c r="K85" s="287"/>
      <c r="L85" s="287"/>
      <c r="M85" s="287"/>
      <c r="N85" s="287"/>
      <c r="O85" s="287"/>
      <c r="P85" s="287"/>
      <c r="Q85" s="287"/>
      <c r="R85" s="287"/>
      <c r="S85" s="287"/>
      <c r="T85" s="287"/>
      <c r="U85" s="287"/>
      <c r="V85" s="287"/>
      <c r="W85" s="287"/>
      <c r="X85" s="287"/>
      <c r="AE85" s="150"/>
    </row>
    <row r="86" spans="2:31" x14ac:dyDescent="0.25">
      <c r="B86" s="296" t="s">
        <v>191</v>
      </c>
      <c r="C86" s="297"/>
      <c r="D86" s="298"/>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593"/>
    </row>
    <row r="87" spans="2:31" x14ac:dyDescent="0.25">
      <c r="B87" s="11"/>
      <c r="C87" s="292"/>
      <c r="D87" s="295"/>
      <c r="E87" s="287"/>
      <c r="F87" s="287"/>
      <c r="G87" s="287"/>
      <c r="H87" s="287"/>
      <c r="I87" s="287"/>
      <c r="J87" s="287"/>
      <c r="K87" s="287"/>
      <c r="L87" s="287"/>
      <c r="M87" s="287"/>
      <c r="N87" s="287"/>
      <c r="O87" s="287"/>
      <c r="P87" s="287"/>
      <c r="Q87" s="287"/>
      <c r="R87" s="287"/>
      <c r="S87" s="287"/>
      <c r="T87" s="287"/>
      <c r="U87" s="287"/>
      <c r="V87" s="287"/>
      <c r="W87" s="287"/>
      <c r="X87" s="287"/>
      <c r="AE87" s="150"/>
    </row>
    <row r="88" spans="2:31" x14ac:dyDescent="0.25">
      <c r="B88" s="228" t="str">
        <f>B58</f>
        <v>Salarisschaal</v>
      </c>
      <c r="C88" s="303"/>
      <c r="D88" s="227">
        <f>IF(D62="","",D58)</f>
        <v>10</v>
      </c>
      <c r="E88" s="227">
        <f t="shared" ref="E88:Q88" si="32">IF(E62="","",E58)</f>
        <v>15</v>
      </c>
      <c r="F88" s="227">
        <f t="shared" si="32"/>
        <v>20</v>
      </c>
      <c r="G88" s="227">
        <f t="shared" si="32"/>
        <v>25</v>
      </c>
      <c r="H88" s="227">
        <f t="shared" si="32"/>
        <v>30</v>
      </c>
      <c r="I88" s="227">
        <f t="shared" si="32"/>
        <v>35</v>
      </c>
      <c r="J88" s="227">
        <f t="shared" si="32"/>
        <v>40</v>
      </c>
      <c r="K88" s="227">
        <f t="shared" si="32"/>
        <v>45</v>
      </c>
      <c r="L88" s="227">
        <f t="shared" si="32"/>
        <v>50</v>
      </c>
      <c r="M88" s="227">
        <f t="shared" si="32"/>
        <v>55</v>
      </c>
      <c r="N88" s="227">
        <f t="shared" si="32"/>
        <v>60</v>
      </c>
      <c r="O88" s="227">
        <f t="shared" si="32"/>
        <v>65</v>
      </c>
      <c r="P88" s="227">
        <f t="shared" si="32"/>
        <v>70</v>
      </c>
      <c r="Q88" s="227">
        <f t="shared" si="32"/>
        <v>75</v>
      </c>
      <c r="R88" s="227">
        <f t="shared" ref="R88" si="33">IF(R62="","",R58)</f>
        <v>80</v>
      </c>
      <c r="S88" s="549"/>
      <c r="T88" s="549"/>
      <c r="U88" s="5"/>
      <c r="V88" s="5"/>
      <c r="W88" s="5"/>
      <c r="X88" s="5"/>
      <c r="AE88" s="150"/>
    </row>
    <row r="89" spans="2:31" x14ac:dyDescent="0.25">
      <c r="B89" s="228" t="str">
        <f>B59</f>
        <v>Periodiek (gewogen gemiddelde)</v>
      </c>
      <c r="C89" s="303"/>
      <c r="D89" s="227">
        <f>IF(D62="","",D59)</f>
        <v>5</v>
      </c>
      <c r="E89" s="227">
        <f t="shared" ref="E89:Q89" si="34">IF(E62="","",E59)</f>
        <v>7</v>
      </c>
      <c r="F89" s="227">
        <f t="shared" si="34"/>
        <v>5</v>
      </c>
      <c r="G89" s="227">
        <f t="shared" si="34"/>
        <v>5</v>
      </c>
      <c r="H89" s="227">
        <f t="shared" si="34"/>
        <v>5</v>
      </c>
      <c r="I89" s="227">
        <f t="shared" si="34"/>
        <v>5</v>
      </c>
      <c r="J89" s="227">
        <f t="shared" si="34"/>
        <v>6</v>
      </c>
      <c r="K89" s="227">
        <f t="shared" si="34"/>
        <v>5</v>
      </c>
      <c r="L89" s="227">
        <f t="shared" si="34"/>
        <v>5</v>
      </c>
      <c r="M89" s="227">
        <f t="shared" si="34"/>
        <v>5</v>
      </c>
      <c r="N89" s="227">
        <f t="shared" si="34"/>
        <v>5</v>
      </c>
      <c r="O89" s="227">
        <f t="shared" si="34"/>
        <v>5</v>
      </c>
      <c r="P89" s="227">
        <f t="shared" si="34"/>
        <v>5</v>
      </c>
      <c r="Q89" s="227">
        <f t="shared" si="34"/>
        <v>5</v>
      </c>
      <c r="R89" s="227">
        <f t="shared" ref="R89" si="35">IF(R62="","",R59)</f>
        <v>5</v>
      </c>
      <c r="S89" s="549"/>
      <c r="T89" s="287"/>
      <c r="U89" s="287"/>
      <c r="V89" s="287"/>
      <c r="W89" s="287"/>
      <c r="X89" s="5"/>
      <c r="AE89" s="150"/>
    </row>
    <row r="90" spans="2:31" x14ac:dyDescent="0.25">
      <c r="B90" s="228"/>
      <c r="C90" s="304"/>
      <c r="D90" s="230"/>
      <c r="E90" s="230"/>
      <c r="F90" s="230"/>
      <c r="G90" s="230"/>
      <c r="H90" s="230"/>
      <c r="I90" s="230"/>
      <c r="J90" s="230"/>
      <c r="K90" s="230"/>
      <c r="L90" s="230"/>
      <c r="M90" s="230"/>
      <c r="N90" s="230"/>
      <c r="O90" s="230"/>
      <c r="P90" s="230"/>
      <c r="Q90" s="230"/>
      <c r="R90" s="230"/>
      <c r="S90" s="549"/>
      <c r="T90" s="287"/>
      <c r="U90" s="287"/>
      <c r="V90" s="287"/>
      <c r="W90" s="287"/>
      <c r="X90" s="5"/>
      <c r="AE90" s="150"/>
    </row>
    <row r="91" spans="2:31" x14ac:dyDescent="0.25">
      <c r="B91" s="233" t="s">
        <v>192</v>
      </c>
      <c r="C91" s="305"/>
      <c r="D91" s="306">
        <f>IF(D62="","",D26*CAO_GGZ!$D$10)</f>
        <v>34231.142729196938</v>
      </c>
      <c r="E91" s="306">
        <f>IF(E62="","",E26*CAO_GGZ!$D$10)</f>
        <v>36754.427734153833</v>
      </c>
      <c r="F91" s="306">
        <f>IF(F62="","",F26*CAO_GGZ!$D$10)</f>
        <v>35851.600989261002</v>
      </c>
      <c r="G91" s="306">
        <f>IF(G62="","",G26*CAO_GGZ!$D$10)</f>
        <v>37761.426795765088</v>
      </c>
      <c r="H91" s="306">
        <f>IF(H62="","",H26*CAO_GGZ!$D$10)</f>
        <v>39717.551409699561</v>
      </c>
      <c r="I91" s="306">
        <f>IF(I62="","",I26*CAO_GGZ!$D$10)</f>
        <v>41638.951918061248</v>
      </c>
      <c r="J91" s="306">
        <f>IF(J62="","",J26*CAO_GGZ!$D$10)</f>
        <v>44594.330511558343</v>
      </c>
      <c r="K91" s="306">
        <f>IF(K62="","",K26*CAO_GGZ!$D$10)</f>
        <v>47688.50936797016</v>
      </c>
      <c r="L91" s="306">
        <f>IF(L62="","",L26*CAO_GGZ!$D$10)</f>
        <v>54769.878005482853</v>
      </c>
      <c r="M91" s="306">
        <f>IF(M62="","",M26*CAO_GGZ!$D$10)</f>
        <v>61865.470063045992</v>
      </c>
      <c r="N91" s="306">
        <f>IF(N62="","",N26*CAO_GGZ!$D$10)</f>
        <v>70677.953960624378</v>
      </c>
      <c r="O91" s="306">
        <f>IF(O62="","",O26*CAO_GGZ!$D$10)</f>
        <v>79877.244414983346</v>
      </c>
      <c r="P91" s="306">
        <f>IF(P62="","",P26*CAO_GGZ!$D$10)</f>
        <v>95474.373821666799</v>
      </c>
      <c r="Q91" s="528">
        <f>IF(Q62="","",Q26*CAO_GGZ!$D$10)</f>
        <v>111108.59028186693</v>
      </c>
      <c r="R91" s="528">
        <f>IF(R62="","",R26*CAO_GGZ!$D$10)</f>
        <v>129418.82528806897</v>
      </c>
      <c r="S91" s="549"/>
      <c r="T91" s="5"/>
      <c r="U91" s="5"/>
      <c r="V91" s="5"/>
      <c r="W91" s="5"/>
      <c r="X91" s="5"/>
      <c r="AE91" s="150"/>
    </row>
    <row r="92" spans="2:31" x14ac:dyDescent="0.25">
      <c r="B92" s="576" t="s">
        <v>193</v>
      </c>
      <c r="C92" s="201"/>
      <c r="D92" s="307">
        <f>IF(D62="","",$C92)</f>
        <v>0</v>
      </c>
      <c r="E92" s="307">
        <f t="shared" ref="E92:Q92" si="36">IF(E62="","",$C92)</f>
        <v>0</v>
      </c>
      <c r="F92" s="307">
        <f t="shared" si="36"/>
        <v>0</v>
      </c>
      <c r="G92" s="307">
        <f t="shared" si="36"/>
        <v>0</v>
      </c>
      <c r="H92" s="307">
        <f t="shared" si="36"/>
        <v>0</v>
      </c>
      <c r="I92" s="307">
        <f t="shared" si="36"/>
        <v>0</v>
      </c>
      <c r="J92" s="307">
        <f t="shared" si="36"/>
        <v>0</v>
      </c>
      <c r="K92" s="307">
        <f t="shared" si="36"/>
        <v>0</v>
      </c>
      <c r="L92" s="307">
        <f t="shared" si="36"/>
        <v>0</v>
      </c>
      <c r="M92" s="307">
        <f t="shared" si="36"/>
        <v>0</v>
      </c>
      <c r="N92" s="307">
        <f t="shared" si="36"/>
        <v>0</v>
      </c>
      <c r="O92" s="307">
        <f t="shared" si="36"/>
        <v>0</v>
      </c>
      <c r="P92" s="307">
        <f t="shared" si="36"/>
        <v>0</v>
      </c>
      <c r="Q92" s="529">
        <f t="shared" si="36"/>
        <v>0</v>
      </c>
      <c r="R92" s="529">
        <f t="shared" ref="R92" si="37">IF(R62="","",$C92)</f>
        <v>0</v>
      </c>
      <c r="S92" s="549"/>
      <c r="T92" s="5"/>
      <c r="U92" s="5"/>
      <c r="V92" s="5"/>
      <c r="W92" s="5"/>
      <c r="X92" s="5"/>
      <c r="AE92" s="150"/>
    </row>
    <row r="93" spans="2:31" x14ac:dyDescent="0.25">
      <c r="B93" s="233" t="s">
        <v>195</v>
      </c>
      <c r="C93" s="202"/>
      <c r="D93" s="308">
        <f>IF(D62="","",$C93)</f>
        <v>0</v>
      </c>
      <c r="E93" s="308">
        <f t="shared" ref="E93:Q93" si="38">IF(E62="","",$C93)</f>
        <v>0</v>
      </c>
      <c r="F93" s="308">
        <f t="shared" si="38"/>
        <v>0</v>
      </c>
      <c r="G93" s="308">
        <f t="shared" si="38"/>
        <v>0</v>
      </c>
      <c r="H93" s="308">
        <f t="shared" si="38"/>
        <v>0</v>
      </c>
      <c r="I93" s="308">
        <f t="shared" si="38"/>
        <v>0</v>
      </c>
      <c r="J93" s="308">
        <f t="shared" si="38"/>
        <v>0</v>
      </c>
      <c r="K93" s="308">
        <f t="shared" si="38"/>
        <v>0</v>
      </c>
      <c r="L93" s="308">
        <f t="shared" si="38"/>
        <v>0</v>
      </c>
      <c r="M93" s="308">
        <f t="shared" si="38"/>
        <v>0</v>
      </c>
      <c r="N93" s="308">
        <f t="shared" si="38"/>
        <v>0</v>
      </c>
      <c r="O93" s="308">
        <f t="shared" si="38"/>
        <v>0</v>
      </c>
      <c r="P93" s="308">
        <f t="shared" si="38"/>
        <v>0</v>
      </c>
      <c r="Q93" s="530">
        <f t="shared" si="38"/>
        <v>0</v>
      </c>
      <c r="R93" s="530">
        <f t="shared" ref="R93" si="39">IF(R62="","",$C93)</f>
        <v>0</v>
      </c>
      <c r="S93" s="549"/>
      <c r="T93" s="5"/>
      <c r="U93" s="5"/>
      <c r="V93" s="5"/>
      <c r="W93" s="5"/>
      <c r="X93" s="5"/>
      <c r="AE93" s="150"/>
    </row>
    <row r="94" spans="2:31" ht="12" thickBot="1" x14ac:dyDescent="0.3">
      <c r="B94" s="233" t="s">
        <v>197</v>
      </c>
      <c r="C94" s="305"/>
      <c r="D94" s="306">
        <f>IF(D62="","",(D91-D93)*D92)</f>
        <v>0</v>
      </c>
      <c r="E94" s="306">
        <f t="shared" ref="E94:Q94" si="40">IF(E62="","",(E91-E93)*E92)</f>
        <v>0</v>
      </c>
      <c r="F94" s="306">
        <f t="shared" si="40"/>
        <v>0</v>
      </c>
      <c r="G94" s="306">
        <f t="shared" si="40"/>
        <v>0</v>
      </c>
      <c r="H94" s="306">
        <f t="shared" si="40"/>
        <v>0</v>
      </c>
      <c r="I94" s="306">
        <f t="shared" si="40"/>
        <v>0</v>
      </c>
      <c r="J94" s="306">
        <f t="shared" si="40"/>
        <v>0</v>
      </c>
      <c r="K94" s="306">
        <f t="shared" si="40"/>
        <v>0</v>
      </c>
      <c r="L94" s="306">
        <f t="shared" si="40"/>
        <v>0</v>
      </c>
      <c r="M94" s="306">
        <f t="shared" si="40"/>
        <v>0</v>
      </c>
      <c r="N94" s="306">
        <f t="shared" si="40"/>
        <v>0</v>
      </c>
      <c r="O94" s="306">
        <f t="shared" si="40"/>
        <v>0</v>
      </c>
      <c r="P94" s="306">
        <f t="shared" si="40"/>
        <v>0</v>
      </c>
      <c r="Q94" s="528">
        <f t="shared" si="40"/>
        <v>0</v>
      </c>
      <c r="R94" s="528">
        <f t="shared" ref="R94" si="41">IF(R62="","",(R91-R93)*R92)</f>
        <v>0</v>
      </c>
      <c r="S94" s="549"/>
      <c r="T94" s="5"/>
      <c r="U94" s="5"/>
      <c r="V94" s="5"/>
      <c r="W94" s="5"/>
      <c r="X94" s="5"/>
      <c r="AE94" s="150"/>
    </row>
    <row r="95" spans="2:31" ht="12.6" thickTop="1" thickBot="1" x14ac:dyDescent="0.3">
      <c r="B95" s="471" t="s">
        <v>198</v>
      </c>
      <c r="C95" s="309">
        <f>Data_overig!B48</f>
        <v>0.5</v>
      </c>
      <c r="D95" s="310">
        <f>IF(D62="","",(D94/D91)*$C95)</f>
        <v>0</v>
      </c>
      <c r="E95" s="310">
        <f t="shared" ref="E95:Q95" si="42">IF(E62="","",(E94/E91)*$C95)</f>
        <v>0</v>
      </c>
      <c r="F95" s="310">
        <f t="shared" si="42"/>
        <v>0</v>
      </c>
      <c r="G95" s="310">
        <f t="shared" si="42"/>
        <v>0</v>
      </c>
      <c r="H95" s="310">
        <f t="shared" si="42"/>
        <v>0</v>
      </c>
      <c r="I95" s="310">
        <f t="shared" si="42"/>
        <v>0</v>
      </c>
      <c r="J95" s="310">
        <f t="shared" si="42"/>
        <v>0</v>
      </c>
      <c r="K95" s="310">
        <f t="shared" si="42"/>
        <v>0</v>
      </c>
      <c r="L95" s="310">
        <f t="shared" si="42"/>
        <v>0</v>
      </c>
      <c r="M95" s="310">
        <f t="shared" si="42"/>
        <v>0</v>
      </c>
      <c r="N95" s="310">
        <f t="shared" si="42"/>
        <v>0</v>
      </c>
      <c r="O95" s="310">
        <f t="shared" si="42"/>
        <v>0</v>
      </c>
      <c r="P95" s="310">
        <f t="shared" si="42"/>
        <v>0</v>
      </c>
      <c r="Q95" s="531">
        <f t="shared" si="42"/>
        <v>0</v>
      </c>
      <c r="R95" s="531">
        <f t="shared" ref="R95" si="43">IF(R62="","",(R94/R91)*$C95)</f>
        <v>0</v>
      </c>
      <c r="S95" s="549"/>
      <c r="T95" s="5"/>
      <c r="U95" s="5"/>
      <c r="V95" s="5"/>
      <c r="W95" s="5"/>
      <c r="X95" s="5"/>
      <c r="AE95" s="150"/>
    </row>
    <row r="96" spans="2:31" ht="12" thickTop="1" x14ac:dyDescent="0.25">
      <c r="B96" s="576" t="s">
        <v>199</v>
      </c>
      <c r="C96" s="201"/>
      <c r="D96" s="307">
        <f>IF(D62="","",$C96)</f>
        <v>0</v>
      </c>
      <c r="E96" s="307">
        <f t="shared" ref="E96:Q96" si="44">IF(E62="","",$C96)</f>
        <v>0</v>
      </c>
      <c r="F96" s="307">
        <f t="shared" si="44"/>
        <v>0</v>
      </c>
      <c r="G96" s="307">
        <f t="shared" si="44"/>
        <v>0</v>
      </c>
      <c r="H96" s="307">
        <f t="shared" si="44"/>
        <v>0</v>
      </c>
      <c r="I96" s="307">
        <f t="shared" si="44"/>
        <v>0</v>
      </c>
      <c r="J96" s="307">
        <f t="shared" si="44"/>
        <v>0</v>
      </c>
      <c r="K96" s="307">
        <f t="shared" si="44"/>
        <v>0</v>
      </c>
      <c r="L96" s="307">
        <f t="shared" si="44"/>
        <v>0</v>
      </c>
      <c r="M96" s="307">
        <f t="shared" si="44"/>
        <v>0</v>
      </c>
      <c r="N96" s="307">
        <f t="shared" si="44"/>
        <v>0</v>
      </c>
      <c r="O96" s="307">
        <f t="shared" si="44"/>
        <v>0</v>
      </c>
      <c r="P96" s="307">
        <f t="shared" si="44"/>
        <v>0</v>
      </c>
      <c r="Q96" s="529">
        <f t="shared" si="44"/>
        <v>0</v>
      </c>
      <c r="R96" s="529">
        <f t="shared" ref="R96" si="45">IF(R62="","",$C96)</f>
        <v>0</v>
      </c>
      <c r="S96" s="549"/>
      <c r="T96" s="5"/>
      <c r="U96" s="5"/>
      <c r="V96" s="5"/>
      <c r="W96" s="5"/>
      <c r="X96" s="5"/>
      <c r="AE96" s="150"/>
    </row>
    <row r="97" spans="2:31" x14ac:dyDescent="0.25">
      <c r="B97" s="233" t="s">
        <v>201</v>
      </c>
      <c r="C97" s="202"/>
      <c r="D97" s="308">
        <f>IF(D62="","",$C97)</f>
        <v>0</v>
      </c>
      <c r="E97" s="308">
        <f t="shared" ref="E97:Q97" si="46">IF(E62="","",$C97)</f>
        <v>0</v>
      </c>
      <c r="F97" s="308">
        <f t="shared" si="46"/>
        <v>0</v>
      </c>
      <c r="G97" s="308">
        <f t="shared" si="46"/>
        <v>0</v>
      </c>
      <c r="H97" s="308">
        <f t="shared" si="46"/>
        <v>0</v>
      </c>
      <c r="I97" s="308">
        <f t="shared" si="46"/>
        <v>0</v>
      </c>
      <c r="J97" s="308">
        <f t="shared" si="46"/>
        <v>0</v>
      </c>
      <c r="K97" s="308">
        <f t="shared" si="46"/>
        <v>0</v>
      </c>
      <c r="L97" s="308">
        <f t="shared" si="46"/>
        <v>0</v>
      </c>
      <c r="M97" s="308">
        <f t="shared" si="46"/>
        <v>0</v>
      </c>
      <c r="N97" s="308">
        <f t="shared" si="46"/>
        <v>0</v>
      </c>
      <c r="O97" s="308">
        <f t="shared" si="46"/>
        <v>0</v>
      </c>
      <c r="P97" s="308">
        <f t="shared" si="46"/>
        <v>0</v>
      </c>
      <c r="Q97" s="530">
        <f t="shared" si="46"/>
        <v>0</v>
      </c>
      <c r="R97" s="530">
        <f t="shared" ref="R97" si="47">IF(R62="","",$C97)</f>
        <v>0</v>
      </c>
      <c r="S97" s="549"/>
      <c r="T97" s="5"/>
      <c r="U97" s="5"/>
      <c r="V97" s="5"/>
      <c r="W97" s="5"/>
      <c r="X97" s="5"/>
      <c r="AE97" s="150"/>
    </row>
    <row r="98" spans="2:31" ht="12" thickBot="1" x14ac:dyDescent="0.3">
      <c r="B98" s="311" t="s">
        <v>203</v>
      </c>
      <c r="C98" s="312"/>
      <c r="D98" s="313">
        <f>IF(D62="","",(D91-D97)*D96)</f>
        <v>0</v>
      </c>
      <c r="E98" s="313">
        <f t="shared" ref="E98:Q98" si="48">IF(E62="","",(E91-E97)*E96)</f>
        <v>0</v>
      </c>
      <c r="F98" s="313">
        <f t="shared" si="48"/>
        <v>0</v>
      </c>
      <c r="G98" s="313">
        <f t="shared" si="48"/>
        <v>0</v>
      </c>
      <c r="H98" s="313">
        <f t="shared" si="48"/>
        <v>0</v>
      </c>
      <c r="I98" s="313">
        <f t="shared" si="48"/>
        <v>0</v>
      </c>
      <c r="J98" s="313">
        <f t="shared" si="48"/>
        <v>0</v>
      </c>
      <c r="K98" s="313">
        <f t="shared" si="48"/>
        <v>0</v>
      </c>
      <c r="L98" s="313">
        <f t="shared" si="48"/>
        <v>0</v>
      </c>
      <c r="M98" s="313">
        <f t="shared" si="48"/>
        <v>0</v>
      </c>
      <c r="N98" s="313">
        <f t="shared" si="48"/>
        <v>0</v>
      </c>
      <c r="O98" s="313">
        <f t="shared" si="48"/>
        <v>0</v>
      </c>
      <c r="P98" s="313">
        <f t="shared" si="48"/>
        <v>0</v>
      </c>
      <c r="Q98" s="532">
        <f t="shared" si="48"/>
        <v>0</v>
      </c>
      <c r="R98" s="532">
        <f t="shared" ref="R98" si="49">IF(R62="","",(R91-R97)*R96)</f>
        <v>0</v>
      </c>
      <c r="S98" s="549"/>
      <c r="T98" s="5"/>
      <c r="U98" s="5"/>
      <c r="V98" s="5"/>
      <c r="W98" s="5"/>
      <c r="X98" s="5"/>
      <c r="AE98" s="150"/>
    </row>
    <row r="99" spans="2:31" ht="12.6" thickTop="1" thickBot="1" x14ac:dyDescent="0.3">
      <c r="B99" s="471" t="s">
        <v>204</v>
      </c>
      <c r="C99" s="309">
        <f>Data_overig!B51</f>
        <v>0.5</v>
      </c>
      <c r="D99" s="310">
        <f>IF(D62="","",(D98/D91)*$C99)</f>
        <v>0</v>
      </c>
      <c r="E99" s="310">
        <f t="shared" ref="E99:Q99" si="50">IF(E62="","",(E98/E91)*$C99)</f>
        <v>0</v>
      </c>
      <c r="F99" s="310">
        <f t="shared" si="50"/>
        <v>0</v>
      </c>
      <c r="G99" s="310">
        <f t="shared" si="50"/>
        <v>0</v>
      </c>
      <c r="H99" s="310">
        <f t="shared" si="50"/>
        <v>0</v>
      </c>
      <c r="I99" s="310">
        <f t="shared" si="50"/>
        <v>0</v>
      </c>
      <c r="J99" s="310">
        <f t="shared" si="50"/>
        <v>0</v>
      </c>
      <c r="K99" s="310">
        <f t="shared" si="50"/>
        <v>0</v>
      </c>
      <c r="L99" s="310">
        <f t="shared" si="50"/>
        <v>0</v>
      </c>
      <c r="M99" s="310">
        <f t="shared" si="50"/>
        <v>0</v>
      </c>
      <c r="N99" s="310">
        <f t="shared" si="50"/>
        <v>0</v>
      </c>
      <c r="O99" s="310">
        <f t="shared" si="50"/>
        <v>0</v>
      </c>
      <c r="P99" s="310">
        <f t="shared" si="50"/>
        <v>0</v>
      </c>
      <c r="Q99" s="531">
        <f t="shared" si="50"/>
        <v>0</v>
      </c>
      <c r="R99" s="531">
        <f t="shared" ref="R99" si="51">IF(R62="","",(R98/R91)*$C99)</f>
        <v>0</v>
      </c>
      <c r="S99" s="549"/>
      <c r="T99" s="5"/>
      <c r="U99" s="5"/>
      <c r="V99" s="5"/>
      <c r="W99" s="5"/>
      <c r="X99" s="5"/>
      <c r="AE99" s="150"/>
    </row>
    <row r="100" spans="2:31" ht="12" thickTop="1" x14ac:dyDescent="0.25">
      <c r="B100" s="241" t="s">
        <v>205</v>
      </c>
      <c r="C100" s="314"/>
      <c r="D100" s="315">
        <f>IF(D62="","",D99+D95)</f>
        <v>0</v>
      </c>
      <c r="E100" s="315">
        <f t="shared" ref="E100:Q100" si="52">IF(E62="","",E99+E95)</f>
        <v>0</v>
      </c>
      <c r="F100" s="315">
        <f t="shared" si="52"/>
        <v>0</v>
      </c>
      <c r="G100" s="315">
        <f t="shared" si="52"/>
        <v>0</v>
      </c>
      <c r="H100" s="315">
        <f t="shared" si="52"/>
        <v>0</v>
      </c>
      <c r="I100" s="315">
        <f t="shared" si="52"/>
        <v>0</v>
      </c>
      <c r="J100" s="315">
        <f t="shared" si="52"/>
        <v>0</v>
      </c>
      <c r="K100" s="315">
        <f t="shared" si="52"/>
        <v>0</v>
      </c>
      <c r="L100" s="315">
        <f t="shared" si="52"/>
        <v>0</v>
      </c>
      <c r="M100" s="315">
        <f t="shared" si="52"/>
        <v>0</v>
      </c>
      <c r="N100" s="315">
        <f t="shared" si="52"/>
        <v>0</v>
      </c>
      <c r="O100" s="315">
        <f t="shared" si="52"/>
        <v>0</v>
      </c>
      <c r="P100" s="315">
        <f t="shared" si="52"/>
        <v>0</v>
      </c>
      <c r="Q100" s="533">
        <f t="shared" si="52"/>
        <v>0</v>
      </c>
      <c r="R100" s="533">
        <f t="shared" ref="R100" si="53">IF(R62="","",R99+R95)</f>
        <v>0</v>
      </c>
      <c r="S100" s="549"/>
      <c r="T100" s="5"/>
      <c r="U100" s="5"/>
      <c r="V100" s="5"/>
      <c r="W100" s="5"/>
      <c r="X100" s="5"/>
      <c r="AE100" s="150"/>
    </row>
    <row r="101" spans="2:31" x14ac:dyDescent="0.25">
      <c r="B101" s="11"/>
      <c r="C101" s="292"/>
      <c r="D101" s="295"/>
      <c r="E101" s="287"/>
      <c r="F101" s="287"/>
      <c r="G101" s="287"/>
      <c r="H101" s="287"/>
      <c r="I101" s="287"/>
      <c r="J101" s="287"/>
      <c r="K101" s="287"/>
      <c r="L101" s="287"/>
      <c r="M101" s="287"/>
      <c r="N101" s="287"/>
      <c r="O101" s="287"/>
      <c r="P101" s="287"/>
      <c r="Q101" s="287"/>
      <c r="R101" s="287"/>
      <c r="S101" s="287"/>
      <c r="T101" s="5"/>
      <c r="U101" s="5"/>
      <c r="V101" s="5"/>
      <c r="W101" s="5"/>
      <c r="X101" s="5"/>
      <c r="AE101" s="150"/>
    </row>
    <row r="102" spans="2:31" x14ac:dyDescent="0.25">
      <c r="B102" s="11"/>
      <c r="C102" s="292"/>
      <c r="D102" s="227" t="s">
        <v>206</v>
      </c>
      <c r="E102" s="227" t="s">
        <v>207</v>
      </c>
      <c r="F102" s="227" t="s">
        <v>208</v>
      </c>
      <c r="G102" s="287"/>
      <c r="H102" s="287"/>
      <c r="I102" s="287"/>
      <c r="J102" s="287"/>
      <c r="K102" s="287"/>
      <c r="L102" s="287"/>
      <c r="M102" s="287"/>
      <c r="N102" s="287"/>
      <c r="O102" s="287"/>
      <c r="P102" s="287"/>
      <c r="Q102" s="287"/>
      <c r="R102" s="287"/>
      <c r="S102" s="287"/>
      <c r="T102" s="5"/>
      <c r="U102" s="5"/>
      <c r="V102" s="5"/>
      <c r="W102" s="5"/>
      <c r="X102" s="5"/>
      <c r="AE102" s="150"/>
    </row>
    <row r="103" spans="2:31" x14ac:dyDescent="0.25">
      <c r="B103" s="576" t="s">
        <v>209</v>
      </c>
      <c r="C103" s="195"/>
      <c r="D103" s="312"/>
      <c r="E103" s="312"/>
      <c r="F103" s="312"/>
      <c r="H103" s="13" t="s">
        <v>342</v>
      </c>
      <c r="I103" s="14"/>
      <c r="J103" s="14"/>
      <c r="K103" s="14"/>
      <c r="L103" s="14"/>
      <c r="M103" s="14"/>
      <c r="N103" s="14"/>
      <c r="O103" s="14"/>
      <c r="P103" s="14"/>
      <c r="Q103" s="14"/>
      <c r="R103" s="14"/>
      <c r="S103" s="590"/>
      <c r="T103" s="5"/>
      <c r="U103" s="5"/>
      <c r="V103" s="5"/>
      <c r="W103" s="5"/>
      <c r="X103" s="5"/>
      <c r="AE103" s="150"/>
    </row>
    <row r="104" spans="2:31" x14ac:dyDescent="0.25">
      <c r="B104" s="233" t="s">
        <v>211</v>
      </c>
      <c r="C104" s="286">
        <f>(D104*2.74%)+(E104*7.74%)</f>
        <v>0</v>
      </c>
      <c r="D104" s="421"/>
      <c r="E104" s="421"/>
      <c r="F104" s="211">
        <f>SUM(D104:E104)</f>
        <v>0</v>
      </c>
      <c r="H104" s="117" t="s">
        <v>212</v>
      </c>
      <c r="I104" s="14"/>
      <c r="J104" s="14"/>
      <c r="K104" s="14"/>
      <c r="L104" s="14"/>
      <c r="M104" s="14"/>
      <c r="N104" s="14"/>
      <c r="O104" s="14"/>
      <c r="P104" s="14"/>
      <c r="Q104" s="14"/>
      <c r="R104" s="14"/>
      <c r="S104" s="590"/>
      <c r="T104" s="5"/>
      <c r="U104" s="5"/>
      <c r="V104" s="5"/>
      <c r="W104" s="5"/>
      <c r="X104" s="5"/>
      <c r="AE104" s="150"/>
    </row>
    <row r="105" spans="2:31" x14ac:dyDescent="0.25">
      <c r="B105" s="233" t="s">
        <v>213</v>
      </c>
      <c r="C105" s="286">
        <v>6.5100000000000005E-2</v>
      </c>
      <c r="D105" s="312"/>
      <c r="E105" s="312"/>
      <c r="F105" s="312"/>
      <c r="H105" s="577">
        <v>6.5100000000000005E-2</v>
      </c>
      <c r="I105" s="117" t="s">
        <v>214</v>
      </c>
      <c r="J105" s="14"/>
      <c r="K105" s="14"/>
      <c r="L105" s="14"/>
      <c r="M105" s="14"/>
      <c r="N105" s="14"/>
      <c r="O105" s="14"/>
      <c r="P105" s="14"/>
      <c r="Q105" s="14"/>
      <c r="R105" s="14"/>
      <c r="S105" s="590"/>
      <c r="T105" s="5"/>
      <c r="U105" s="5"/>
      <c r="V105" s="5"/>
      <c r="W105" s="5"/>
      <c r="X105" s="5"/>
      <c r="AE105" s="150"/>
    </row>
    <row r="106" spans="2:31" x14ac:dyDescent="0.25">
      <c r="B106" s="233" t="s">
        <v>215</v>
      </c>
      <c r="C106" s="195"/>
      <c r="D106" s="312"/>
      <c r="E106" s="312"/>
      <c r="F106" s="312"/>
      <c r="H106" s="117" t="s">
        <v>216</v>
      </c>
      <c r="I106" s="14"/>
      <c r="J106" s="14"/>
      <c r="K106" s="14"/>
      <c r="L106" s="14"/>
      <c r="M106" s="14"/>
      <c r="N106" s="14"/>
      <c r="O106" s="14"/>
      <c r="P106" s="14"/>
      <c r="Q106" s="14"/>
      <c r="R106" s="14"/>
      <c r="S106" s="590"/>
      <c r="T106" s="5"/>
      <c r="U106" s="5"/>
      <c r="V106" s="5"/>
      <c r="W106" s="5"/>
      <c r="X106" s="5"/>
      <c r="AE106" s="150"/>
    </row>
    <row r="107" spans="2:31" ht="12" thickBot="1" x14ac:dyDescent="0.3">
      <c r="B107" s="311" t="s">
        <v>217</v>
      </c>
      <c r="C107" s="203"/>
      <c r="D107" s="305"/>
      <c r="E107" s="305"/>
      <c r="F107" s="305"/>
      <c r="H107" s="13" t="s">
        <v>218</v>
      </c>
      <c r="I107" s="14"/>
      <c r="J107" s="14"/>
      <c r="K107" s="14"/>
      <c r="L107" s="14"/>
      <c r="M107" s="14"/>
      <c r="N107" s="14"/>
      <c r="O107" s="14"/>
      <c r="P107" s="14"/>
      <c r="Q107" s="14"/>
      <c r="R107" s="14"/>
      <c r="S107" s="590"/>
      <c r="T107" s="5"/>
      <c r="U107" s="5"/>
      <c r="V107" s="5"/>
      <c r="W107" s="5"/>
      <c r="X107" s="5"/>
      <c r="AE107" s="150"/>
    </row>
    <row r="108" spans="2:31" ht="12" thickTop="1" x14ac:dyDescent="0.25">
      <c r="B108" s="241" t="s">
        <v>221</v>
      </c>
      <c r="C108" s="316">
        <f>SUM(C103:C107)</f>
        <v>6.5100000000000005E-2</v>
      </c>
      <c r="D108" s="295"/>
      <c r="E108" s="287"/>
      <c r="F108" s="287"/>
      <c r="G108" s="287"/>
      <c r="H108" s="287"/>
      <c r="I108" s="287"/>
      <c r="J108" s="287"/>
      <c r="K108" s="287"/>
      <c r="L108" s="287"/>
      <c r="M108" s="287"/>
      <c r="N108" s="287"/>
      <c r="O108" s="287"/>
      <c r="P108" s="287"/>
      <c r="Q108" s="287"/>
      <c r="R108" s="287"/>
      <c r="S108" s="287"/>
      <c r="T108" s="5"/>
      <c r="U108" s="5"/>
      <c r="V108" s="5"/>
      <c r="W108" s="5"/>
      <c r="X108" s="5"/>
      <c r="AE108" s="150"/>
    </row>
    <row r="109" spans="2:31" x14ac:dyDescent="0.25">
      <c r="B109" s="11"/>
      <c r="C109" s="292"/>
      <c r="D109" s="295"/>
      <c r="E109" s="287"/>
      <c r="F109" s="287"/>
      <c r="G109" s="287"/>
      <c r="H109" s="287"/>
      <c r="I109" s="287"/>
      <c r="J109" s="287"/>
      <c r="K109" s="287"/>
      <c r="L109" s="287"/>
      <c r="M109" s="287"/>
      <c r="N109" s="287"/>
      <c r="O109" s="287"/>
      <c r="P109" s="287"/>
      <c r="Q109" s="287"/>
      <c r="R109" s="287"/>
      <c r="S109" s="287"/>
      <c r="T109" s="5"/>
      <c r="U109" s="5"/>
      <c r="V109" s="5"/>
      <c r="W109" s="5"/>
      <c r="X109" s="5"/>
      <c r="AE109" s="150"/>
    </row>
    <row r="110" spans="2:31" x14ac:dyDescent="0.25">
      <c r="B110" s="301" t="s">
        <v>222</v>
      </c>
      <c r="C110" s="317"/>
      <c r="D110" s="318">
        <f>IF(D62="",0%,D100+$C108)</f>
        <v>6.5100000000000005E-2</v>
      </c>
      <c r="E110" s="318">
        <f t="shared" ref="E110:Q110" si="54">IF(E62="",0%,E100+$C108)</f>
        <v>6.5100000000000005E-2</v>
      </c>
      <c r="F110" s="318">
        <f t="shared" si="54"/>
        <v>6.5100000000000005E-2</v>
      </c>
      <c r="G110" s="318">
        <f t="shared" si="54"/>
        <v>6.5100000000000005E-2</v>
      </c>
      <c r="H110" s="318">
        <f t="shared" si="54"/>
        <v>6.5100000000000005E-2</v>
      </c>
      <c r="I110" s="318">
        <f t="shared" si="54"/>
        <v>6.5100000000000005E-2</v>
      </c>
      <c r="J110" s="318">
        <f t="shared" si="54"/>
        <v>6.5100000000000005E-2</v>
      </c>
      <c r="K110" s="318">
        <f t="shared" si="54"/>
        <v>6.5100000000000005E-2</v>
      </c>
      <c r="L110" s="318">
        <f t="shared" si="54"/>
        <v>6.5100000000000005E-2</v>
      </c>
      <c r="M110" s="318">
        <f t="shared" si="54"/>
        <v>6.5100000000000005E-2</v>
      </c>
      <c r="N110" s="318">
        <f t="shared" si="54"/>
        <v>6.5100000000000005E-2</v>
      </c>
      <c r="O110" s="318">
        <f t="shared" si="54"/>
        <v>6.5100000000000005E-2</v>
      </c>
      <c r="P110" s="318">
        <f t="shared" si="54"/>
        <v>6.5100000000000005E-2</v>
      </c>
      <c r="Q110" s="534">
        <f t="shared" si="54"/>
        <v>6.5100000000000005E-2</v>
      </c>
      <c r="R110" s="534">
        <f t="shared" ref="R110" si="55">IF(R62="",0%,R100+$C108)</f>
        <v>6.5100000000000005E-2</v>
      </c>
      <c r="S110" s="320"/>
      <c r="T110" s="5"/>
      <c r="U110" s="5"/>
      <c r="V110" s="5"/>
      <c r="W110" s="5"/>
      <c r="X110" s="5"/>
      <c r="AE110" s="150"/>
    </row>
    <row r="111" spans="2:31" x14ac:dyDescent="0.25">
      <c r="B111" s="226"/>
      <c r="C111" s="319"/>
      <c r="D111" s="320"/>
      <c r="E111" s="320"/>
      <c r="F111" s="320"/>
      <c r="G111" s="320"/>
      <c r="H111" s="320"/>
      <c r="I111" s="320"/>
      <c r="J111" s="287"/>
      <c r="K111" s="287"/>
      <c r="L111" s="287"/>
      <c r="M111" s="287"/>
      <c r="N111" s="287"/>
      <c r="O111" s="287"/>
      <c r="P111" s="287"/>
      <c r="Q111" s="287"/>
      <c r="R111" s="287"/>
      <c r="S111" s="287"/>
      <c r="T111" s="5"/>
      <c r="U111" s="5"/>
      <c r="V111" s="5"/>
      <c r="W111" s="5"/>
      <c r="X111" s="5"/>
      <c r="AE111" s="150"/>
    </row>
    <row r="112" spans="2:31" x14ac:dyDescent="0.25">
      <c r="B112" s="276" t="s">
        <v>223</v>
      </c>
      <c r="C112" s="321"/>
      <c r="D112" s="318">
        <f>IF($C$80="Opslag",$C$84,D110)</f>
        <v>6.5100000000000005E-2</v>
      </c>
      <c r="E112" s="318">
        <f t="shared" ref="E112:Q112" si="56">IF($C$80="Opslag",$C$84,E110)</f>
        <v>6.5100000000000005E-2</v>
      </c>
      <c r="F112" s="318">
        <f>IF($C$80="Opslag",$C$84,F110)</f>
        <v>6.5100000000000005E-2</v>
      </c>
      <c r="G112" s="318">
        <f>IF($C$80="Opslag",$C$84,G110)</f>
        <v>6.5100000000000005E-2</v>
      </c>
      <c r="H112" s="318">
        <f>IF($C$80="Opslag",$C$84,H110)</f>
        <v>6.5100000000000005E-2</v>
      </c>
      <c r="I112" s="318">
        <f t="shared" si="56"/>
        <v>6.5100000000000005E-2</v>
      </c>
      <c r="J112" s="318">
        <f t="shared" si="56"/>
        <v>6.5100000000000005E-2</v>
      </c>
      <c r="K112" s="318">
        <f t="shared" si="56"/>
        <v>6.5100000000000005E-2</v>
      </c>
      <c r="L112" s="318">
        <f t="shared" si="56"/>
        <v>6.5100000000000005E-2</v>
      </c>
      <c r="M112" s="318">
        <f t="shared" si="56"/>
        <v>6.5100000000000005E-2</v>
      </c>
      <c r="N112" s="318">
        <f t="shared" si="56"/>
        <v>6.5100000000000005E-2</v>
      </c>
      <c r="O112" s="318">
        <f t="shared" si="56"/>
        <v>6.5100000000000005E-2</v>
      </c>
      <c r="P112" s="318">
        <f t="shared" si="56"/>
        <v>6.5100000000000005E-2</v>
      </c>
      <c r="Q112" s="534">
        <f t="shared" si="56"/>
        <v>6.5100000000000005E-2</v>
      </c>
      <c r="R112" s="534">
        <f t="shared" ref="R112" si="57">IF($C$80="Opslag",$C$84,R110)</f>
        <v>6.5100000000000005E-2</v>
      </c>
      <c r="S112" s="320"/>
      <c r="T112" s="5"/>
      <c r="U112" s="5"/>
      <c r="V112" s="5"/>
      <c r="W112" s="5"/>
      <c r="X112" s="5"/>
      <c r="AE112" s="150"/>
    </row>
    <row r="113" spans="2:31" x14ac:dyDescent="0.25">
      <c r="B113" s="322"/>
      <c r="C113" s="287"/>
      <c r="D113" s="287"/>
      <c r="E113" s="287"/>
      <c r="H113" s="287"/>
      <c r="I113" s="287"/>
      <c r="J113" s="287"/>
      <c r="K113" s="287"/>
      <c r="L113" s="287"/>
      <c r="M113" s="287"/>
      <c r="N113" s="287"/>
      <c r="O113" s="287"/>
      <c r="P113" s="287"/>
      <c r="Q113" s="287"/>
      <c r="R113" s="287"/>
      <c r="S113" s="287"/>
      <c r="T113" s="8"/>
      <c r="U113" s="8"/>
      <c r="V113" s="8"/>
      <c r="W113" s="8"/>
      <c r="X113" s="8"/>
      <c r="Y113" s="8"/>
      <c r="Z113" s="8"/>
      <c r="AA113" s="8"/>
      <c r="AB113" s="8"/>
      <c r="AC113" s="8"/>
      <c r="AD113" s="8"/>
      <c r="AE113" s="160"/>
    </row>
    <row r="114" spans="2:31" x14ac:dyDescent="0.25">
      <c r="B114" s="209"/>
      <c r="C114" s="209"/>
      <c r="D114" s="209"/>
      <c r="E114" s="209"/>
      <c r="F114" s="209"/>
      <c r="G114" s="209"/>
      <c r="H114" s="209"/>
      <c r="I114" s="209"/>
      <c r="J114" s="209"/>
      <c r="K114" s="209"/>
      <c r="L114" s="209"/>
      <c r="M114" s="209"/>
      <c r="N114" s="209"/>
      <c r="O114" s="209"/>
      <c r="P114" s="209"/>
      <c r="Q114" s="209"/>
      <c r="R114" s="209"/>
      <c r="S114" s="209"/>
      <c r="T114" s="209"/>
    </row>
    <row r="115" spans="2:31" x14ac:dyDescent="0.25">
      <c r="B115" s="215" t="s">
        <v>320</v>
      </c>
      <c r="C115" s="216"/>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8"/>
    </row>
    <row r="116" spans="2:31" x14ac:dyDescent="0.25">
      <c r="B116" s="275"/>
      <c r="C116" s="5"/>
      <c r="D116" s="5"/>
      <c r="E116" s="5"/>
      <c r="F116" s="5"/>
      <c r="G116" s="5"/>
      <c r="H116" s="5"/>
      <c r="I116" s="5"/>
      <c r="J116" s="5"/>
      <c r="K116" s="5"/>
      <c r="L116" s="5"/>
      <c r="M116" s="5"/>
      <c r="N116" s="5"/>
      <c r="O116" s="5"/>
      <c r="P116" s="5"/>
      <c r="Q116" s="5"/>
      <c r="R116" s="5"/>
      <c r="S116" s="5"/>
      <c r="T116" s="5"/>
      <c r="U116" s="5"/>
      <c r="V116" s="5"/>
      <c r="W116" s="5"/>
      <c r="X116" s="5"/>
      <c r="Y116" s="6"/>
    </row>
    <row r="117" spans="2:31" x14ac:dyDescent="0.25">
      <c r="B117" s="323"/>
      <c r="C117" s="221" t="s">
        <v>321</v>
      </c>
      <c r="D117" s="221" t="s">
        <v>322</v>
      </c>
      <c r="E117" s="221" t="s">
        <v>123</v>
      </c>
      <c r="F117" s="221"/>
      <c r="G117" s="221"/>
      <c r="H117" s="221"/>
      <c r="I117" s="221"/>
      <c r="J117" s="221"/>
      <c r="K117" s="221"/>
      <c r="L117" s="221"/>
      <c r="M117" s="221"/>
      <c r="N117" s="221"/>
      <c r="O117" s="221"/>
      <c r="P117" s="221"/>
      <c r="Q117" s="221"/>
      <c r="R117" s="221"/>
      <c r="S117" s="221"/>
      <c r="T117" s="221"/>
      <c r="U117" s="221"/>
      <c r="V117" s="221"/>
      <c r="W117" s="221"/>
      <c r="X117" s="221"/>
      <c r="Y117" s="223"/>
    </row>
    <row r="118" spans="2:31" x14ac:dyDescent="0.25">
      <c r="B118" s="11"/>
      <c r="C118" s="5"/>
      <c r="D118" s="5"/>
      <c r="E118" s="5"/>
      <c r="F118" s="5"/>
      <c r="G118" s="5"/>
      <c r="H118" s="5"/>
      <c r="I118" s="5"/>
      <c r="J118" s="5"/>
      <c r="K118" s="5"/>
      <c r="L118" s="5"/>
      <c r="M118" s="5"/>
      <c r="N118" s="5"/>
      <c r="O118" s="5"/>
      <c r="P118" s="5"/>
      <c r="Q118" s="5"/>
      <c r="R118" s="5"/>
      <c r="S118" s="5"/>
      <c r="T118" s="5"/>
      <c r="U118" s="5"/>
      <c r="V118" s="5"/>
      <c r="W118" s="5"/>
      <c r="X118" s="5"/>
      <c r="Y118" s="6"/>
    </row>
    <row r="119" spans="2:31" x14ac:dyDescent="0.25">
      <c r="B119" s="233" t="s">
        <v>323</v>
      </c>
      <c r="C119" s="384"/>
      <c r="D119" s="384"/>
      <c r="E119" s="211">
        <f>SUM(C119:D119)</f>
        <v>0</v>
      </c>
      <c r="F119" s="5"/>
      <c r="G119" s="5"/>
      <c r="H119" s="5"/>
      <c r="I119" s="5"/>
      <c r="J119" s="5"/>
      <c r="K119" s="5"/>
      <c r="L119" s="5"/>
      <c r="M119" s="5"/>
      <c r="N119" s="5"/>
      <c r="O119" s="5"/>
      <c r="P119" s="5"/>
      <c r="Q119" s="5"/>
      <c r="R119" s="5"/>
      <c r="S119" s="5"/>
      <c r="T119" s="5"/>
      <c r="U119" s="5"/>
      <c r="V119" s="5"/>
      <c r="W119" s="5"/>
      <c r="X119" s="5"/>
      <c r="Y119" s="6"/>
    </row>
    <row r="120" spans="2:31" x14ac:dyDescent="0.25">
      <c r="B120" s="7"/>
      <c r="C120" s="8"/>
      <c r="D120" s="8"/>
      <c r="E120" s="8"/>
      <c r="F120" s="8"/>
      <c r="G120" s="8"/>
      <c r="H120" s="8"/>
      <c r="I120" s="8"/>
      <c r="J120" s="8"/>
      <c r="K120" s="8"/>
      <c r="L120" s="8"/>
      <c r="M120" s="8"/>
      <c r="N120" s="8"/>
      <c r="O120" s="8"/>
      <c r="P120" s="8"/>
      <c r="Q120" s="8"/>
      <c r="R120" s="8"/>
      <c r="S120" s="8"/>
      <c r="T120" s="8"/>
      <c r="U120" s="8"/>
      <c r="V120" s="8"/>
      <c r="W120" s="8"/>
      <c r="X120" s="8"/>
      <c r="Y120" s="9"/>
    </row>
    <row r="121" spans="2:31" x14ac:dyDescent="0.2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2:31" x14ac:dyDescent="0.25">
      <c r="B122" s="215" t="s">
        <v>19</v>
      </c>
      <c r="C122" s="216"/>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8"/>
    </row>
    <row r="123" spans="2:31" x14ac:dyDescent="0.25">
      <c r="B123" s="275" t="s">
        <v>363</v>
      </c>
      <c r="C123" s="5"/>
      <c r="D123" s="5"/>
      <c r="E123" s="5"/>
      <c r="F123" s="5"/>
      <c r="G123" s="5"/>
      <c r="H123" s="5"/>
      <c r="I123" s="5"/>
      <c r="J123" s="5"/>
      <c r="K123" s="5"/>
      <c r="L123" s="5"/>
      <c r="M123" s="5"/>
      <c r="N123" s="5"/>
      <c r="O123" s="5"/>
      <c r="P123" s="5"/>
      <c r="Q123" s="5"/>
      <c r="R123" s="5"/>
      <c r="S123" s="5"/>
      <c r="T123" s="5"/>
      <c r="U123" s="5"/>
      <c r="V123" s="5"/>
      <c r="W123" s="5"/>
      <c r="X123" s="5"/>
      <c r="Y123" s="6"/>
    </row>
    <row r="124" spans="2:31" x14ac:dyDescent="0.25">
      <c r="B124" s="323"/>
      <c r="C124" s="222"/>
      <c r="D124" s="221" t="s">
        <v>325</v>
      </c>
      <c r="E124" s="221" t="s">
        <v>325</v>
      </c>
      <c r="F124" s="221" t="s">
        <v>326</v>
      </c>
      <c r="G124" s="221" t="s">
        <v>327</v>
      </c>
      <c r="H124" s="221" t="s">
        <v>328</v>
      </c>
      <c r="I124" s="221"/>
      <c r="J124" s="221"/>
      <c r="K124" s="221"/>
      <c r="L124" s="221"/>
      <c r="M124" s="221"/>
      <c r="N124" s="221"/>
      <c r="O124" s="221"/>
      <c r="P124" s="221"/>
      <c r="Q124" s="221"/>
      <c r="R124" s="221"/>
      <c r="S124" s="221"/>
      <c r="T124" s="221"/>
      <c r="U124" s="221"/>
      <c r="V124" s="221"/>
      <c r="W124" s="221"/>
      <c r="X124" s="221"/>
      <c r="Y124" s="223"/>
    </row>
    <row r="125" spans="2:31" x14ac:dyDescent="0.25">
      <c r="B125" s="323"/>
      <c r="C125" s="221" t="s">
        <v>225</v>
      </c>
      <c r="D125" s="221" t="s">
        <v>226</v>
      </c>
      <c r="E125" s="221" t="s">
        <v>189</v>
      </c>
      <c r="F125" s="221" t="s">
        <v>226</v>
      </c>
      <c r="G125" s="221" t="s">
        <v>226</v>
      </c>
      <c r="H125" s="221" t="s">
        <v>225</v>
      </c>
      <c r="I125" s="221"/>
      <c r="J125" s="221"/>
      <c r="K125" s="221"/>
      <c r="L125" s="221"/>
      <c r="M125" s="221"/>
      <c r="N125" s="221"/>
      <c r="O125" s="221"/>
      <c r="P125" s="221"/>
      <c r="Q125" s="221"/>
      <c r="R125" s="221"/>
      <c r="S125" s="221"/>
      <c r="T125" s="221"/>
      <c r="U125" s="221"/>
      <c r="V125" s="221"/>
      <c r="W125" s="221"/>
      <c r="X125" s="221"/>
      <c r="Y125" s="223"/>
    </row>
    <row r="126" spans="2:31" x14ac:dyDescent="0.25">
      <c r="B126" s="11"/>
      <c r="D126" s="5"/>
      <c r="E126" s="5"/>
      <c r="F126" s="5"/>
      <c r="G126" s="5"/>
      <c r="H126" s="5"/>
      <c r="I126" s="5"/>
      <c r="J126" s="5"/>
      <c r="K126" s="5"/>
      <c r="L126" s="5"/>
      <c r="M126" s="5"/>
      <c r="N126" s="5"/>
      <c r="O126" s="5"/>
      <c r="P126" s="5"/>
      <c r="Q126" s="5"/>
      <c r="R126" s="5"/>
      <c r="S126" s="5"/>
      <c r="T126" s="5"/>
      <c r="U126" s="5"/>
      <c r="V126" s="5"/>
      <c r="W126" s="5"/>
      <c r="X126" s="5"/>
      <c r="Y126" s="6"/>
    </row>
    <row r="127" spans="2:31" ht="12" thickBot="1" x14ac:dyDescent="0.3">
      <c r="B127" s="11" t="s">
        <v>228</v>
      </c>
      <c r="C127" s="325"/>
      <c r="D127" s="326">
        <v>1878</v>
      </c>
      <c r="E127" s="393"/>
      <c r="F127" s="5"/>
      <c r="G127" s="5"/>
      <c r="I127" s="328" t="s">
        <v>364</v>
      </c>
      <c r="J127" s="14"/>
      <c r="K127" s="14"/>
      <c r="L127" s="14"/>
      <c r="M127" s="14"/>
      <c r="N127" s="14"/>
      <c r="O127" s="14"/>
      <c r="P127" s="14"/>
      <c r="Q127" s="14"/>
      <c r="R127" s="14"/>
      <c r="S127" s="14"/>
      <c r="T127" s="14"/>
      <c r="U127" s="14"/>
      <c r="V127" s="14"/>
      <c r="W127" s="14"/>
      <c r="X127" s="15"/>
      <c r="Y127" s="6"/>
    </row>
    <row r="128" spans="2:31" ht="12" thickTop="1" x14ac:dyDescent="0.25">
      <c r="B128" s="329" t="s">
        <v>230</v>
      </c>
      <c r="C128" s="385" t="s">
        <v>231</v>
      </c>
      <c r="D128" s="330">
        <f>D$127*E128</f>
        <v>0</v>
      </c>
      <c r="E128" s="387"/>
      <c r="F128" s="5"/>
      <c r="G128" s="5"/>
      <c r="H128" s="601" t="s">
        <v>232</v>
      </c>
      <c r="I128" s="574">
        <f>(7.8%+7.45%+7.39%)/3</f>
        <v>7.5466666666666668E-2</v>
      </c>
      <c r="J128" s="13" t="s">
        <v>365</v>
      </c>
      <c r="K128" s="14"/>
      <c r="L128" s="14"/>
      <c r="M128" s="14"/>
      <c r="N128" s="14"/>
      <c r="O128" s="14"/>
      <c r="P128" s="14"/>
      <c r="Q128" s="14"/>
      <c r="R128" s="14"/>
      <c r="S128" s="14"/>
      <c r="T128" s="14"/>
      <c r="U128" s="14"/>
      <c r="V128" s="14"/>
      <c r="W128" s="14"/>
      <c r="X128" s="15"/>
      <c r="Y128" s="6"/>
    </row>
    <row r="129" spans="2:25" s="457" customFormat="1" ht="22.35" customHeight="1" x14ac:dyDescent="0.25">
      <c r="B129" s="458" t="s">
        <v>346</v>
      </c>
      <c r="C129" s="459" t="s">
        <v>231</v>
      </c>
      <c r="D129" s="560">
        <f>7*7.2</f>
        <v>50.4</v>
      </c>
      <c r="E129" s="460"/>
      <c r="F129" s="461"/>
      <c r="G129" s="461"/>
      <c r="H129" s="385" t="s">
        <v>232</v>
      </c>
      <c r="I129" s="659" t="s">
        <v>366</v>
      </c>
      <c r="J129" s="660"/>
      <c r="K129" s="660"/>
      <c r="L129" s="660"/>
      <c r="M129" s="660"/>
      <c r="N129" s="660"/>
      <c r="O129" s="660"/>
      <c r="P129" s="660"/>
      <c r="Q129" s="660"/>
      <c r="R129" s="660"/>
      <c r="S129" s="660"/>
      <c r="T129" s="660"/>
      <c r="U129" s="660"/>
      <c r="V129" s="660"/>
      <c r="W129" s="660"/>
      <c r="X129" s="661"/>
      <c r="Y129" s="462"/>
    </row>
    <row r="130" spans="2:25" x14ac:dyDescent="0.25">
      <c r="B130" s="331" t="s">
        <v>234</v>
      </c>
      <c r="C130" s="385" t="s">
        <v>231</v>
      </c>
      <c r="D130" s="332">
        <f>(144+22+35)</f>
        <v>201</v>
      </c>
      <c r="E130" s="394"/>
      <c r="F130" s="5"/>
      <c r="G130" s="5"/>
      <c r="H130" s="385" t="s">
        <v>232</v>
      </c>
      <c r="I130" s="13" t="s">
        <v>367</v>
      </c>
      <c r="J130" s="14"/>
      <c r="K130" s="14"/>
      <c r="L130" s="14"/>
      <c r="M130" s="14"/>
      <c r="N130" s="14"/>
      <c r="O130" s="14"/>
      <c r="P130" s="14"/>
      <c r="Q130" s="14"/>
      <c r="R130" s="14"/>
      <c r="S130" s="14"/>
      <c r="T130" s="14"/>
      <c r="U130" s="14"/>
      <c r="V130" s="14"/>
      <c r="W130" s="14"/>
      <c r="X130" s="15"/>
      <c r="Y130" s="6"/>
    </row>
    <row r="131" spans="2:25" x14ac:dyDescent="0.25">
      <c r="B131" s="329" t="s">
        <v>236</v>
      </c>
      <c r="C131" s="385" t="s">
        <v>231</v>
      </c>
      <c r="D131" s="386"/>
      <c r="E131" s="334"/>
      <c r="F131" s="5"/>
      <c r="G131" s="5"/>
      <c r="H131" s="385" t="s">
        <v>232</v>
      </c>
      <c r="I131" s="328" t="s">
        <v>349</v>
      </c>
      <c r="J131" s="14"/>
      <c r="K131" s="14"/>
      <c r="L131" s="14"/>
      <c r="M131" s="14"/>
      <c r="N131" s="14"/>
      <c r="O131" s="14"/>
      <c r="P131" s="14"/>
      <c r="Q131" s="14"/>
      <c r="R131" s="14"/>
      <c r="S131" s="14"/>
      <c r="T131" s="14"/>
      <c r="U131" s="14"/>
      <c r="V131" s="14"/>
      <c r="W131" s="14"/>
      <c r="X131" s="15"/>
      <c r="Y131" s="6"/>
    </row>
    <row r="132" spans="2:25" x14ac:dyDescent="0.25">
      <c r="B132" s="329" t="s">
        <v>238</v>
      </c>
      <c r="C132" s="385" t="s">
        <v>231</v>
      </c>
      <c r="D132" s="386"/>
      <c r="E132" s="335"/>
      <c r="F132" s="5"/>
      <c r="G132" s="5"/>
      <c r="H132" s="385" t="s">
        <v>232</v>
      </c>
      <c r="I132" s="13" t="s">
        <v>239</v>
      </c>
      <c r="J132" s="14"/>
      <c r="K132" s="14"/>
      <c r="L132" s="14"/>
      <c r="M132" s="14"/>
      <c r="N132" s="14"/>
      <c r="O132" s="14"/>
      <c r="P132" s="14"/>
      <c r="Q132" s="14"/>
      <c r="R132" s="14"/>
      <c r="S132" s="14"/>
      <c r="T132" s="14"/>
      <c r="U132" s="14"/>
      <c r="V132" s="14"/>
      <c r="W132" s="14"/>
      <c r="X132" s="15"/>
      <c r="Y132" s="6"/>
    </row>
    <row r="133" spans="2:25" x14ac:dyDescent="0.25">
      <c r="B133" s="329" t="s">
        <v>240</v>
      </c>
      <c r="C133" s="385" t="s">
        <v>231</v>
      </c>
      <c r="D133" s="330">
        <f>D$127*E133</f>
        <v>0</v>
      </c>
      <c r="E133" s="387"/>
      <c r="F133" s="5"/>
      <c r="G133" s="5"/>
      <c r="H133" s="385" t="s">
        <v>231</v>
      </c>
      <c r="I133" s="13"/>
      <c r="J133" s="14"/>
      <c r="K133" s="14"/>
      <c r="L133" s="14"/>
      <c r="M133" s="14"/>
      <c r="N133" s="14"/>
      <c r="O133" s="14"/>
      <c r="P133" s="14"/>
      <c r="Q133" s="14"/>
      <c r="R133" s="14"/>
      <c r="S133" s="14"/>
      <c r="T133" s="14"/>
      <c r="U133" s="14"/>
      <c r="V133" s="14"/>
      <c r="W133" s="14"/>
      <c r="X133" s="15"/>
      <c r="Y133" s="6"/>
    </row>
    <row r="134" spans="2:25" x14ac:dyDescent="0.25">
      <c r="B134" s="329" t="s">
        <v>242</v>
      </c>
      <c r="C134" s="385" t="s">
        <v>231</v>
      </c>
      <c r="D134" s="330">
        <f>D$127*E134</f>
        <v>0</v>
      </c>
      <c r="E134" s="387"/>
      <c r="F134" s="5"/>
      <c r="G134" s="5"/>
      <c r="H134" s="385" t="s">
        <v>231</v>
      </c>
      <c r="I134" s="117" t="s">
        <v>330</v>
      </c>
      <c r="J134" s="14"/>
      <c r="K134" s="14"/>
      <c r="L134" s="14"/>
      <c r="M134" s="14"/>
      <c r="N134" s="14"/>
      <c r="O134" s="14"/>
      <c r="P134" s="14"/>
      <c r="Q134" s="14"/>
      <c r="R134" s="14"/>
      <c r="S134" s="14"/>
      <c r="T134" s="14"/>
      <c r="U134" s="14"/>
      <c r="V134" s="14"/>
      <c r="W134" s="14"/>
      <c r="X134" s="15"/>
      <c r="Y134" s="6"/>
    </row>
    <row r="135" spans="2:25" x14ac:dyDescent="0.25">
      <c r="B135" s="329" t="s">
        <v>244</v>
      </c>
      <c r="C135" s="385" t="s">
        <v>231</v>
      </c>
      <c r="D135" s="330">
        <f>(C119*F135+D119*G135)</f>
        <v>0</v>
      </c>
      <c r="E135" s="333"/>
      <c r="F135" s="388"/>
      <c r="G135" s="388"/>
      <c r="H135" s="385" t="s">
        <v>231</v>
      </c>
      <c r="I135" s="13" t="s">
        <v>245</v>
      </c>
      <c r="J135" s="14"/>
      <c r="K135" s="14"/>
      <c r="L135" s="14"/>
      <c r="M135" s="14"/>
      <c r="N135" s="14"/>
      <c r="O135" s="14"/>
      <c r="P135" s="14"/>
      <c r="Q135" s="14"/>
      <c r="R135" s="14"/>
      <c r="S135" s="14"/>
      <c r="T135" s="14"/>
      <c r="U135" s="14"/>
      <c r="V135" s="14"/>
      <c r="W135" s="14"/>
      <c r="X135" s="15"/>
      <c r="Y135" s="6"/>
    </row>
    <row r="136" spans="2:25" x14ac:dyDescent="0.25">
      <c r="B136" s="329" t="s">
        <v>246</v>
      </c>
      <c r="C136" s="385" t="s">
        <v>231</v>
      </c>
      <c r="D136" s="330">
        <f>D$127*E136</f>
        <v>0</v>
      </c>
      <c r="E136" s="387"/>
      <c r="F136" s="5"/>
      <c r="G136" s="5"/>
      <c r="H136" s="385" t="s">
        <v>231</v>
      </c>
      <c r="I136" s="117" t="s">
        <v>247</v>
      </c>
      <c r="J136" s="14"/>
      <c r="K136" s="14"/>
      <c r="L136" s="14"/>
      <c r="M136" s="14"/>
      <c r="N136" s="14"/>
      <c r="O136" s="14"/>
      <c r="P136" s="14"/>
      <c r="Q136" s="14"/>
      <c r="R136" s="14"/>
      <c r="S136" s="14"/>
      <c r="T136" s="14"/>
      <c r="U136" s="14"/>
      <c r="V136" s="14"/>
      <c r="W136" s="14"/>
      <c r="X136" s="15"/>
      <c r="Y136" s="6"/>
    </row>
    <row r="137" spans="2:25" x14ac:dyDescent="0.25">
      <c r="B137" s="329" t="s">
        <v>248</v>
      </c>
      <c r="C137" s="385" t="s">
        <v>231</v>
      </c>
      <c r="D137" s="330">
        <f>D$127*E137</f>
        <v>0</v>
      </c>
      <c r="E137" s="387"/>
      <c r="F137" s="5"/>
      <c r="G137" s="5"/>
      <c r="H137" s="385" t="s">
        <v>231</v>
      </c>
      <c r="I137" s="117" t="s">
        <v>249</v>
      </c>
      <c r="J137" s="14"/>
      <c r="K137" s="14"/>
      <c r="L137" s="14"/>
      <c r="M137" s="14"/>
      <c r="N137" s="14"/>
      <c r="O137" s="14"/>
      <c r="P137" s="14"/>
      <c r="Q137" s="14"/>
      <c r="R137" s="14"/>
      <c r="S137" s="14"/>
      <c r="T137" s="14"/>
      <c r="U137" s="14"/>
      <c r="V137" s="14"/>
      <c r="W137" s="14"/>
      <c r="X137" s="15"/>
      <c r="Y137" s="6"/>
    </row>
    <row r="138" spans="2:25" ht="12" thickBot="1" x14ac:dyDescent="0.3">
      <c r="B138" s="329" t="s">
        <v>250</v>
      </c>
      <c r="C138" s="385" t="s">
        <v>231</v>
      </c>
      <c r="D138" s="340">
        <f>D$127*E138</f>
        <v>0</v>
      </c>
      <c r="E138" s="389"/>
      <c r="F138" s="5"/>
      <c r="G138" s="5"/>
      <c r="H138" s="459" t="s">
        <v>231</v>
      </c>
      <c r="I138" s="13" t="s">
        <v>251</v>
      </c>
      <c r="J138" s="14"/>
      <c r="K138" s="14"/>
      <c r="L138" s="14"/>
      <c r="M138" s="14"/>
      <c r="N138" s="14"/>
      <c r="O138" s="14"/>
      <c r="P138" s="14"/>
      <c r="Q138" s="14"/>
      <c r="R138" s="14"/>
      <c r="S138" s="14"/>
      <c r="T138" s="14"/>
      <c r="U138" s="14"/>
      <c r="V138" s="14"/>
      <c r="W138" s="14"/>
      <c r="X138" s="15"/>
      <c r="Y138" s="6"/>
    </row>
    <row r="139" spans="2:25" ht="12" thickTop="1" x14ac:dyDescent="0.25">
      <c r="B139" s="284" t="s">
        <v>252</v>
      </c>
      <c r="C139" s="341"/>
      <c r="D139" s="198">
        <f>D127-SUMIFS(D128:D138,C128:C138,"Ja")</f>
        <v>1626.6</v>
      </c>
      <c r="E139" s="395"/>
      <c r="F139" s="5"/>
      <c r="G139" s="5"/>
      <c r="H139" s="198">
        <f>D127-SUMIFS(D128:D138,H128:H138,"Ja")</f>
        <v>1878</v>
      </c>
      <c r="I139" s="5"/>
      <c r="J139" s="5"/>
      <c r="K139" s="5"/>
      <c r="L139" s="5"/>
      <c r="M139" s="5"/>
      <c r="N139" s="5"/>
      <c r="O139" s="5"/>
      <c r="P139" s="5"/>
      <c r="Q139" s="5"/>
      <c r="R139" s="5"/>
      <c r="S139" s="5"/>
      <c r="T139" s="5"/>
      <c r="U139" s="5"/>
      <c r="V139" s="5"/>
      <c r="W139" s="5"/>
      <c r="X139" s="5"/>
      <c r="Y139" s="6"/>
    </row>
    <row r="140" spans="2:25" x14ac:dyDescent="0.25">
      <c r="B140" s="7"/>
      <c r="C140" s="229"/>
      <c r="D140" s="8"/>
      <c r="E140" s="8"/>
      <c r="F140" s="5"/>
      <c r="G140" s="5"/>
      <c r="I140" s="5"/>
      <c r="J140" s="5"/>
      <c r="K140" s="5"/>
      <c r="L140" s="5"/>
      <c r="M140" s="5"/>
      <c r="N140" s="5"/>
      <c r="O140" s="5"/>
      <c r="P140" s="5"/>
      <c r="Q140" s="5"/>
      <c r="R140" s="5"/>
      <c r="S140" s="5"/>
      <c r="T140" s="5"/>
      <c r="U140" s="5"/>
      <c r="V140" s="5"/>
      <c r="W140" s="5"/>
      <c r="X140" s="5"/>
      <c r="Y140" s="6"/>
    </row>
    <row r="141" spans="2:25" x14ac:dyDescent="0.25">
      <c r="B141" s="228" t="s">
        <v>253</v>
      </c>
      <c r="C141" s="140"/>
      <c r="D141" s="637">
        <f>D139/D127</f>
        <v>0.86613418530351438</v>
      </c>
      <c r="E141" s="638"/>
      <c r="F141" s="5"/>
      <c r="G141" s="5"/>
      <c r="H141" s="568">
        <f>H139/D127</f>
        <v>1</v>
      </c>
      <c r="I141" s="5"/>
      <c r="J141" s="5"/>
      <c r="K141" s="5"/>
      <c r="L141" s="5"/>
      <c r="M141" s="5"/>
      <c r="N141" s="5"/>
      <c r="O141" s="5"/>
      <c r="P141" s="5"/>
      <c r="Q141" s="5"/>
      <c r="R141" s="5"/>
      <c r="S141" s="5"/>
      <c r="T141" s="5"/>
      <c r="U141" s="5"/>
      <c r="V141" s="5"/>
      <c r="W141" s="5"/>
      <c r="X141" s="5"/>
      <c r="Y141" s="6"/>
    </row>
    <row r="142" spans="2:25" x14ac:dyDescent="0.25">
      <c r="B142" s="7"/>
      <c r="C142" s="344"/>
      <c r="D142" s="344"/>
      <c r="E142" s="8"/>
      <c r="F142" s="8"/>
      <c r="G142" s="8"/>
      <c r="H142" s="8"/>
      <c r="I142" s="8"/>
      <c r="J142" s="8"/>
      <c r="K142" s="8"/>
      <c r="L142" s="8"/>
      <c r="M142" s="8"/>
      <c r="N142" s="8"/>
      <c r="O142" s="8"/>
      <c r="P142" s="8"/>
      <c r="Q142" s="8"/>
      <c r="R142" s="8"/>
      <c r="S142" s="8"/>
      <c r="T142" s="8"/>
      <c r="U142" s="8"/>
      <c r="V142" s="8"/>
      <c r="W142" s="8"/>
      <c r="X142" s="8"/>
      <c r="Y142" s="9"/>
    </row>
    <row r="143" spans="2:25" x14ac:dyDescent="0.25">
      <c r="B143" s="5"/>
      <c r="C143" s="345"/>
      <c r="D143" s="345"/>
      <c r="E143" s="5"/>
      <c r="F143" s="5"/>
      <c r="G143" s="5"/>
      <c r="H143" s="5"/>
      <c r="I143" s="5"/>
      <c r="J143" s="5"/>
      <c r="K143" s="5"/>
      <c r="L143" s="5"/>
      <c r="M143" s="5"/>
      <c r="N143" s="5"/>
      <c r="O143" s="5"/>
      <c r="P143" s="5"/>
      <c r="Q143" s="5"/>
      <c r="R143" s="5"/>
      <c r="S143" s="5"/>
      <c r="T143" s="5"/>
      <c r="U143" s="5"/>
      <c r="V143" s="5"/>
      <c r="W143" s="5"/>
      <c r="X143" s="5"/>
      <c r="Y143" s="5"/>
    </row>
    <row r="144" spans="2:25" x14ac:dyDescent="0.25">
      <c r="B144" s="215" t="s">
        <v>20</v>
      </c>
      <c r="C144" s="216"/>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8"/>
    </row>
    <row r="145" spans="2:25" x14ac:dyDescent="0.25">
      <c r="B145" s="396"/>
      <c r="C145" s="346"/>
      <c r="D145" s="346"/>
      <c r="E145" s="209"/>
      <c r="F145" s="209"/>
      <c r="G145" s="209"/>
      <c r="H145" s="209"/>
      <c r="I145" s="209"/>
      <c r="J145" s="209"/>
      <c r="K145" s="209"/>
      <c r="L145" s="209"/>
      <c r="M145" s="209"/>
      <c r="N145" s="209"/>
      <c r="O145" s="209"/>
      <c r="P145" s="209"/>
      <c r="Q145" s="209"/>
      <c r="R145" s="209"/>
      <c r="S145" s="209"/>
      <c r="T145" s="209"/>
      <c r="U145" s="209"/>
      <c r="V145" s="209"/>
      <c r="W145" s="209"/>
      <c r="X145" s="209"/>
      <c r="Y145" s="210"/>
    </row>
    <row r="146" spans="2:25" x14ac:dyDescent="0.25">
      <c r="B146" s="323"/>
      <c r="C146" s="221" t="s">
        <v>254</v>
      </c>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3"/>
    </row>
    <row r="147" spans="2:25" x14ac:dyDescent="0.25">
      <c r="B147" s="11"/>
      <c r="C147" s="345"/>
      <c r="E147" s="5"/>
      <c r="F147" s="5"/>
      <c r="G147" s="5"/>
      <c r="H147" s="5"/>
      <c r="I147" s="5"/>
      <c r="J147" s="5"/>
      <c r="K147" s="5"/>
      <c r="L147" s="5"/>
      <c r="M147" s="5"/>
      <c r="N147" s="5"/>
      <c r="O147" s="5"/>
      <c r="P147" s="5"/>
      <c r="Q147" s="5"/>
      <c r="R147" s="5"/>
      <c r="S147" s="5"/>
      <c r="T147" s="5"/>
      <c r="U147" s="5"/>
      <c r="V147" s="5"/>
      <c r="W147" s="5"/>
      <c r="X147" s="5"/>
      <c r="Y147" s="6"/>
    </row>
    <row r="148" spans="2:25" x14ac:dyDescent="0.25">
      <c r="B148" s="233" t="s">
        <v>255</v>
      </c>
      <c r="C148" s="204"/>
      <c r="E148" s="13"/>
      <c r="F148" s="14"/>
      <c r="G148" s="14"/>
      <c r="H148" s="14"/>
      <c r="I148" s="14"/>
      <c r="J148" s="14"/>
      <c r="K148" s="14"/>
      <c r="L148" s="14"/>
      <c r="M148" s="14"/>
      <c r="N148" s="14"/>
      <c r="O148" s="14"/>
      <c r="P148" s="14"/>
      <c r="Q148" s="14"/>
      <c r="R148" s="14"/>
      <c r="S148" s="14"/>
      <c r="T148" s="14"/>
      <c r="U148" s="14"/>
      <c r="V148" s="14"/>
      <c r="W148" s="14"/>
      <c r="X148" s="15"/>
      <c r="Y148" s="6"/>
    </row>
    <row r="149" spans="2:25" ht="12" thickBot="1" x14ac:dyDescent="0.3">
      <c r="B149" s="311" t="s">
        <v>257</v>
      </c>
      <c r="C149" s="205"/>
      <c r="E149" s="13"/>
      <c r="F149" s="14"/>
      <c r="G149" s="14"/>
      <c r="H149" s="14"/>
      <c r="I149" s="14"/>
      <c r="J149" s="14"/>
      <c r="K149" s="14"/>
      <c r="L149" s="14"/>
      <c r="M149" s="14"/>
      <c r="N149" s="14"/>
      <c r="O149" s="14"/>
      <c r="P149" s="14"/>
      <c r="Q149" s="14"/>
      <c r="R149" s="14"/>
      <c r="S149" s="14"/>
      <c r="T149" s="14"/>
      <c r="U149" s="14"/>
      <c r="V149" s="14"/>
      <c r="W149" s="14"/>
      <c r="X149" s="15"/>
      <c r="Y149" s="6"/>
    </row>
    <row r="150" spans="2:25" ht="12" thickTop="1" x14ac:dyDescent="0.25">
      <c r="B150" s="347" t="s">
        <v>258</v>
      </c>
      <c r="C150" s="348">
        <f>SUM(C148:C149)</f>
        <v>0</v>
      </c>
      <c r="E150" s="5"/>
      <c r="F150" s="5"/>
      <c r="G150" s="5"/>
      <c r="H150" s="5"/>
      <c r="I150" s="5"/>
      <c r="J150" s="5"/>
      <c r="K150" s="5"/>
      <c r="L150" s="5"/>
      <c r="M150" s="5"/>
      <c r="N150" s="5"/>
      <c r="O150" s="5"/>
      <c r="P150" s="5"/>
      <c r="Q150" s="5"/>
      <c r="R150" s="5"/>
      <c r="S150" s="5"/>
      <c r="T150" s="5"/>
      <c r="U150" s="5"/>
      <c r="V150" s="5"/>
      <c r="W150" s="5"/>
      <c r="X150" s="5"/>
      <c r="Y150" s="6"/>
    </row>
    <row r="151" spans="2:25" x14ac:dyDescent="0.25">
      <c r="B151" s="349"/>
      <c r="C151" s="288"/>
      <c r="D151" s="350"/>
      <c r="E151" s="8"/>
      <c r="F151" s="8"/>
      <c r="G151" s="8"/>
      <c r="H151" s="8"/>
      <c r="I151" s="8"/>
      <c r="J151" s="8"/>
      <c r="K151" s="8"/>
      <c r="L151" s="8"/>
      <c r="M151" s="8"/>
      <c r="N151" s="8"/>
      <c r="O151" s="8"/>
      <c r="P151" s="8"/>
      <c r="Q151" s="8"/>
      <c r="R151" s="8"/>
      <c r="S151" s="8"/>
      <c r="T151" s="8"/>
      <c r="U151" s="8"/>
      <c r="V151" s="8"/>
      <c r="W151" s="8"/>
      <c r="X151" s="8"/>
      <c r="Y151" s="9"/>
    </row>
    <row r="152" spans="2:25" x14ac:dyDescent="0.25">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row>
    <row r="153" spans="2:25" x14ac:dyDescent="0.25">
      <c r="B153" s="215" t="s">
        <v>21</v>
      </c>
      <c r="C153" s="216"/>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8"/>
    </row>
    <row r="154" spans="2:25" x14ac:dyDescent="0.25">
      <c r="B154" s="580" t="s">
        <v>259</v>
      </c>
      <c r="C154" s="345"/>
      <c r="D154" s="345"/>
      <c r="E154" s="5"/>
      <c r="F154" s="5"/>
      <c r="G154" s="5"/>
      <c r="H154" s="5"/>
      <c r="I154" s="5"/>
      <c r="J154" s="5"/>
      <c r="K154" s="5"/>
      <c r="L154" s="5"/>
      <c r="M154" s="5"/>
      <c r="N154" s="5"/>
      <c r="O154" s="5"/>
      <c r="P154" s="5"/>
      <c r="Q154" s="5"/>
      <c r="R154" s="5"/>
      <c r="S154" s="5"/>
      <c r="T154" s="5"/>
      <c r="U154" s="5"/>
      <c r="V154" s="5"/>
      <c r="W154" s="5"/>
      <c r="X154" s="5"/>
      <c r="Y154" s="6"/>
    </row>
    <row r="155" spans="2:25" x14ac:dyDescent="0.25">
      <c r="B155" s="323"/>
      <c r="C155" s="221" t="s">
        <v>325</v>
      </c>
      <c r="D155" s="221" t="s">
        <v>326</v>
      </c>
      <c r="E155" s="221" t="s">
        <v>327</v>
      </c>
      <c r="F155" s="221"/>
      <c r="G155" s="221"/>
      <c r="H155" s="221"/>
      <c r="I155" s="221"/>
      <c r="J155" s="221"/>
      <c r="K155" s="221"/>
      <c r="L155" s="221"/>
      <c r="M155" s="221"/>
      <c r="N155" s="221"/>
      <c r="O155" s="221"/>
      <c r="P155" s="221"/>
      <c r="Q155" s="221"/>
      <c r="R155" s="221"/>
      <c r="S155" s="221"/>
      <c r="T155" s="221"/>
      <c r="U155" s="221"/>
      <c r="V155" s="221"/>
      <c r="W155" s="221"/>
      <c r="X155" s="221"/>
      <c r="Y155" s="223"/>
    </row>
    <row r="156" spans="2:25" x14ac:dyDescent="0.25">
      <c r="B156" s="323"/>
      <c r="C156" s="221" t="s">
        <v>260</v>
      </c>
      <c r="D156" s="221" t="s">
        <v>260</v>
      </c>
      <c r="E156" s="221" t="s">
        <v>260</v>
      </c>
      <c r="F156" s="221"/>
      <c r="G156" s="221"/>
      <c r="H156" s="221"/>
      <c r="I156" s="221"/>
      <c r="J156" s="221"/>
      <c r="K156" s="221"/>
      <c r="L156" s="221"/>
      <c r="M156" s="221"/>
      <c r="N156" s="221"/>
      <c r="O156" s="221"/>
      <c r="P156" s="221"/>
      <c r="Q156" s="221"/>
      <c r="R156" s="221"/>
      <c r="S156" s="221"/>
      <c r="T156" s="221"/>
      <c r="U156" s="221"/>
      <c r="V156" s="221"/>
      <c r="W156" s="221"/>
      <c r="X156" s="221"/>
      <c r="Y156" s="223"/>
    </row>
    <row r="157" spans="2:25" x14ac:dyDescent="0.25">
      <c r="B157" s="11"/>
      <c r="C157" s="345"/>
      <c r="D157" s="345"/>
      <c r="E157" s="5"/>
      <c r="F157" s="5"/>
      <c r="G157" s="5"/>
      <c r="H157" s="5"/>
      <c r="I157" s="5"/>
      <c r="J157" s="5"/>
      <c r="K157" s="5"/>
      <c r="L157" s="5"/>
      <c r="M157" s="5"/>
      <c r="N157" s="5"/>
      <c r="O157" s="5"/>
      <c r="P157" s="5"/>
      <c r="Q157" s="5"/>
      <c r="R157" s="5"/>
      <c r="S157" s="5"/>
      <c r="T157" s="5"/>
      <c r="U157" s="5"/>
      <c r="V157" s="5"/>
      <c r="W157" s="5"/>
      <c r="X157" s="5"/>
      <c r="Y157" s="6"/>
    </row>
    <row r="158" spans="2:25" x14ac:dyDescent="0.25">
      <c r="B158" s="352" t="s">
        <v>261</v>
      </c>
      <c r="C158" s="17"/>
      <c r="D158" s="345"/>
      <c r="E158" s="423"/>
      <c r="F158" s="5"/>
      <c r="G158" s="584">
        <v>0.14000000000000001</v>
      </c>
      <c r="H158" s="13" t="s">
        <v>368</v>
      </c>
      <c r="I158" s="14"/>
      <c r="J158" s="14"/>
      <c r="K158" s="14"/>
      <c r="L158" s="14"/>
      <c r="M158" s="14"/>
      <c r="N158" s="14"/>
      <c r="O158" s="14"/>
      <c r="P158" s="14"/>
      <c r="Q158" s="14"/>
      <c r="R158" s="14"/>
      <c r="S158" s="14"/>
      <c r="T158" s="14"/>
      <c r="U158" s="14"/>
      <c r="V158" s="14"/>
      <c r="W158" s="14"/>
      <c r="X158" s="15"/>
      <c r="Y158" s="6"/>
    </row>
    <row r="159" spans="2:25" x14ac:dyDescent="0.25">
      <c r="B159" s="352" t="s">
        <v>263</v>
      </c>
      <c r="C159" s="17"/>
      <c r="D159" s="345"/>
      <c r="E159" s="423"/>
      <c r="F159" s="5"/>
      <c r="G159" s="584">
        <v>1.0999999999999999E-2</v>
      </c>
      <c r="H159" s="13" t="s">
        <v>368</v>
      </c>
      <c r="I159" s="14"/>
      <c r="J159" s="14"/>
      <c r="K159" s="14"/>
      <c r="L159" s="14"/>
      <c r="M159" s="14"/>
      <c r="N159" s="14"/>
      <c r="O159" s="14"/>
      <c r="P159" s="14"/>
      <c r="Q159" s="14"/>
      <c r="R159" s="14"/>
      <c r="S159" s="14"/>
      <c r="T159" s="14"/>
      <c r="U159" s="14"/>
      <c r="V159" s="14"/>
      <c r="W159" s="14"/>
      <c r="X159" s="15"/>
      <c r="Y159" s="6"/>
    </row>
    <row r="160" spans="2:25" ht="12" thickBot="1" x14ac:dyDescent="0.3">
      <c r="B160" s="353" t="s">
        <v>264</v>
      </c>
      <c r="C160" s="112">
        <f>($C$119*D160+$D$119*E160)</f>
        <v>0</v>
      </c>
      <c r="D160" s="421"/>
      <c r="E160" s="421"/>
      <c r="F160" s="5"/>
      <c r="G160" s="584">
        <v>6.6000000000000003E-2</v>
      </c>
      <c r="H160" s="13" t="s">
        <v>369</v>
      </c>
      <c r="I160" s="14"/>
      <c r="J160" s="14"/>
      <c r="K160" s="14"/>
      <c r="L160" s="14"/>
      <c r="M160" s="14"/>
      <c r="N160" s="14"/>
      <c r="O160" s="14"/>
      <c r="P160" s="14"/>
      <c r="Q160" s="14"/>
      <c r="R160" s="14"/>
      <c r="S160" s="14"/>
      <c r="T160" s="14"/>
      <c r="U160" s="14"/>
      <c r="V160" s="14"/>
      <c r="W160" s="14"/>
      <c r="X160" s="15"/>
      <c r="Y160" s="6"/>
    </row>
    <row r="161" spans="2:25" ht="12" thickTop="1" x14ac:dyDescent="0.25">
      <c r="B161" s="354" t="s">
        <v>266</v>
      </c>
      <c r="C161" s="355">
        <f>SUM(C158:C160)</f>
        <v>0</v>
      </c>
      <c r="D161" s="345"/>
      <c r="E161" s="423"/>
      <c r="F161" s="5"/>
      <c r="G161" s="295"/>
      <c r="H161" s="5"/>
      <c r="I161" s="5"/>
      <c r="J161" s="5"/>
      <c r="K161" s="5"/>
      <c r="L161" s="5"/>
      <c r="M161" s="5"/>
      <c r="N161" s="5"/>
      <c r="O161" s="5"/>
      <c r="P161" s="5"/>
      <c r="Q161" s="5"/>
      <c r="R161" s="5"/>
      <c r="S161" s="5"/>
      <c r="T161" s="5"/>
      <c r="U161" s="5"/>
      <c r="V161" s="5"/>
      <c r="W161" s="5"/>
      <c r="X161" s="5"/>
      <c r="Y161" s="6"/>
    </row>
    <row r="162" spans="2:25" x14ac:dyDescent="0.25">
      <c r="B162" s="253"/>
      <c r="C162" s="345"/>
      <c r="D162" s="345"/>
      <c r="E162" s="423"/>
      <c r="F162" s="5"/>
      <c r="G162" s="5"/>
      <c r="H162" s="5"/>
      <c r="I162" s="5"/>
      <c r="J162" s="5"/>
      <c r="K162" s="5"/>
      <c r="L162" s="5"/>
      <c r="M162" s="5"/>
      <c r="N162" s="5"/>
      <c r="O162" s="5"/>
      <c r="P162" s="5"/>
      <c r="Q162" s="5"/>
      <c r="R162" s="5"/>
      <c r="S162" s="5"/>
      <c r="T162" s="5"/>
      <c r="U162" s="5"/>
      <c r="V162" s="5"/>
      <c r="W162" s="5"/>
      <c r="X162" s="5"/>
      <c r="Y162" s="6"/>
    </row>
    <row r="163" spans="2:25" x14ac:dyDescent="0.25">
      <c r="B163" s="233" t="s">
        <v>267</v>
      </c>
      <c r="C163" s="424">
        <f>$C$119*D163+$D$119*E163</f>
        <v>0</v>
      </c>
      <c r="D163" s="421"/>
      <c r="E163" s="421"/>
      <c r="F163" s="5"/>
      <c r="G163" s="13" t="s">
        <v>268</v>
      </c>
      <c r="H163" s="13"/>
      <c r="I163" s="14"/>
      <c r="J163" s="14"/>
      <c r="K163" s="14"/>
      <c r="L163" s="14"/>
      <c r="M163" s="14"/>
      <c r="N163" s="14"/>
      <c r="O163" s="14"/>
      <c r="P163" s="14"/>
      <c r="Q163" s="14"/>
      <c r="R163" s="14"/>
      <c r="S163" s="14"/>
      <c r="T163" s="14"/>
      <c r="U163" s="14"/>
      <c r="V163" s="14"/>
      <c r="W163" s="14"/>
      <c r="X163" s="15"/>
      <c r="Y163" s="6"/>
    </row>
    <row r="164" spans="2:25" x14ac:dyDescent="0.25">
      <c r="B164" s="356"/>
      <c r="C164" s="345"/>
      <c r="D164" s="345"/>
      <c r="E164" s="423"/>
      <c r="F164" s="5"/>
      <c r="G164" s="5"/>
      <c r="H164" s="5"/>
      <c r="I164" s="5"/>
      <c r="J164" s="5"/>
      <c r="K164" s="5"/>
      <c r="L164" s="5"/>
      <c r="M164" s="5"/>
      <c r="N164" s="5"/>
      <c r="O164" s="5"/>
      <c r="P164" s="5"/>
      <c r="Q164" s="5"/>
      <c r="R164" s="5"/>
      <c r="S164" s="5"/>
      <c r="T164" s="5"/>
      <c r="U164" s="5"/>
      <c r="V164" s="5"/>
      <c r="W164" s="5"/>
      <c r="X164" s="5"/>
      <c r="Y164" s="6"/>
    </row>
    <row r="165" spans="2:25" x14ac:dyDescent="0.25">
      <c r="B165" s="233" t="s">
        <v>269</v>
      </c>
      <c r="C165" s="421"/>
      <c r="D165" s="345"/>
      <c r="E165" s="423"/>
      <c r="F165" s="5"/>
      <c r="G165" s="584">
        <v>3.2000000000000001E-2</v>
      </c>
      <c r="H165" s="13" t="s">
        <v>370</v>
      </c>
      <c r="I165" s="14"/>
      <c r="J165" s="14"/>
      <c r="K165" s="14"/>
      <c r="L165" s="14"/>
      <c r="M165" s="14"/>
      <c r="N165" s="14"/>
      <c r="O165" s="14"/>
      <c r="P165" s="14"/>
      <c r="Q165" s="14"/>
      <c r="R165" s="14"/>
      <c r="S165" s="14"/>
      <c r="T165" s="14"/>
      <c r="U165" s="14"/>
      <c r="V165" s="14"/>
      <c r="W165" s="14"/>
      <c r="X165" s="15"/>
      <c r="Y165" s="6"/>
    </row>
    <row r="166" spans="2:25" x14ac:dyDescent="0.25">
      <c r="B166" s="7"/>
      <c r="C166" s="288"/>
      <c r="D166" s="344"/>
      <c r="E166" s="8"/>
      <c r="F166" s="8"/>
      <c r="G166" s="8"/>
      <c r="H166" s="8"/>
      <c r="I166" s="8"/>
      <c r="J166" s="8"/>
      <c r="K166" s="8"/>
      <c r="L166" s="8"/>
      <c r="M166" s="8"/>
      <c r="N166" s="8"/>
      <c r="O166" s="8"/>
      <c r="P166" s="8"/>
      <c r="Q166" s="8"/>
      <c r="R166" s="8"/>
      <c r="S166" s="8"/>
      <c r="T166" s="8"/>
      <c r="U166" s="8"/>
      <c r="V166" s="8"/>
      <c r="W166" s="8"/>
      <c r="X166" s="8"/>
      <c r="Y166" s="9"/>
    </row>
    <row r="167" spans="2:25" x14ac:dyDescent="0.25">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row>
    <row r="168" spans="2:25" x14ac:dyDescent="0.25">
      <c r="B168" s="215" t="s">
        <v>271</v>
      </c>
      <c r="C168" s="216"/>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8"/>
    </row>
    <row r="169" spans="2:25" x14ac:dyDescent="0.25">
      <c r="B169" s="351"/>
      <c r="C169" s="357"/>
      <c r="D169" s="357"/>
      <c r="E169" s="5"/>
      <c r="F169" s="5"/>
      <c r="G169" s="5"/>
      <c r="H169" s="5"/>
      <c r="I169" s="5"/>
      <c r="J169" s="5"/>
      <c r="K169" s="5"/>
      <c r="L169" s="5"/>
      <c r="M169" s="5"/>
      <c r="N169" s="5"/>
      <c r="O169" s="5"/>
      <c r="P169" s="5"/>
      <c r="Q169" s="5"/>
      <c r="R169" s="5"/>
      <c r="S169" s="5"/>
      <c r="T169" s="5"/>
      <c r="U169" s="5"/>
      <c r="V169" s="5"/>
      <c r="W169" s="5"/>
      <c r="X169" s="5"/>
      <c r="Y169" s="6"/>
    </row>
    <row r="170" spans="2:25" x14ac:dyDescent="0.25">
      <c r="B170" s="323"/>
      <c r="C170" s="221" t="s">
        <v>148</v>
      </c>
      <c r="D170" s="221" t="s">
        <v>149</v>
      </c>
      <c r="E170" s="221" t="s">
        <v>150</v>
      </c>
      <c r="F170" s="221" t="s">
        <v>151</v>
      </c>
      <c r="G170" s="221" t="s">
        <v>152</v>
      </c>
      <c r="H170" s="221"/>
      <c r="I170" s="221"/>
      <c r="J170" s="221"/>
      <c r="K170" s="221"/>
      <c r="L170" s="221"/>
      <c r="M170" s="221"/>
      <c r="N170" s="221"/>
      <c r="O170" s="221"/>
      <c r="P170" s="221"/>
      <c r="Q170" s="221"/>
      <c r="R170" s="221"/>
      <c r="S170" s="221"/>
      <c r="T170" s="221"/>
      <c r="U170" s="221"/>
      <c r="V170" s="221"/>
      <c r="W170" s="221"/>
      <c r="X170" s="221"/>
      <c r="Y170" s="223"/>
    </row>
    <row r="171" spans="2:25" x14ac:dyDescent="0.25">
      <c r="B171" s="11"/>
      <c r="C171" s="357"/>
      <c r="D171" s="357"/>
      <c r="E171" s="5"/>
      <c r="F171" s="5"/>
      <c r="G171" s="5"/>
      <c r="H171" s="5"/>
      <c r="I171" s="5"/>
      <c r="J171" s="5"/>
      <c r="K171" s="5"/>
      <c r="L171" s="5"/>
      <c r="M171" s="5"/>
      <c r="N171" s="5"/>
      <c r="O171" s="5"/>
      <c r="P171" s="5"/>
      <c r="Q171" s="5"/>
      <c r="R171" s="5"/>
      <c r="S171" s="5"/>
      <c r="T171" s="5"/>
      <c r="U171" s="5"/>
      <c r="V171" s="5"/>
      <c r="W171" s="5"/>
      <c r="X171" s="5"/>
      <c r="Y171" s="6"/>
    </row>
    <row r="172" spans="2:25" x14ac:dyDescent="0.25">
      <c r="B172" s="233" t="s">
        <v>272</v>
      </c>
      <c r="C172" s="421"/>
      <c r="D172" s="421"/>
      <c r="E172" s="421"/>
      <c r="F172" s="421"/>
      <c r="G172" s="421"/>
      <c r="I172" s="13" t="s">
        <v>273</v>
      </c>
      <c r="J172" s="14"/>
      <c r="K172" s="14"/>
      <c r="L172" s="14"/>
      <c r="M172" s="14"/>
      <c r="N172" s="14"/>
      <c r="O172" s="14"/>
      <c r="P172" s="14"/>
      <c r="Q172" s="14"/>
      <c r="R172" s="14"/>
      <c r="S172" s="14"/>
      <c r="T172" s="14"/>
      <c r="U172" s="14"/>
      <c r="V172" s="14"/>
      <c r="W172" s="14"/>
      <c r="X172" s="15"/>
      <c r="Y172" s="6"/>
    </row>
    <row r="173" spans="2:25" x14ac:dyDescent="0.25">
      <c r="B173" s="233" t="s">
        <v>274</v>
      </c>
      <c r="C173" s="421"/>
      <c r="D173" s="421"/>
      <c r="E173" s="421"/>
      <c r="F173" s="421"/>
      <c r="G173" s="421"/>
      <c r="I173" s="13" t="s">
        <v>275</v>
      </c>
      <c r="J173" s="14"/>
      <c r="K173" s="14"/>
      <c r="L173" s="14"/>
      <c r="M173" s="14"/>
      <c r="N173" s="14"/>
      <c r="O173" s="14"/>
      <c r="P173" s="14"/>
      <c r="Q173" s="14"/>
      <c r="R173" s="14"/>
      <c r="S173" s="14"/>
      <c r="T173" s="14"/>
      <c r="U173" s="14"/>
      <c r="V173" s="14"/>
      <c r="W173" s="14"/>
      <c r="X173" s="15"/>
      <c r="Y173" s="6"/>
    </row>
    <row r="174" spans="2:25" x14ac:dyDescent="0.25">
      <c r="B174" s="7"/>
      <c r="C174" s="288"/>
      <c r="D174" s="344"/>
      <c r="E174" s="8"/>
      <c r="F174" s="8"/>
      <c r="G174" s="8"/>
      <c r="H174" s="8"/>
      <c r="I174" s="8"/>
      <c r="J174" s="8"/>
      <c r="K174" s="8"/>
      <c r="L174" s="8"/>
      <c r="M174" s="8"/>
      <c r="N174" s="8"/>
      <c r="O174" s="8"/>
      <c r="P174" s="8"/>
      <c r="Q174" s="8"/>
      <c r="R174" s="8"/>
      <c r="S174" s="8"/>
      <c r="T174" s="8"/>
      <c r="U174" s="8"/>
      <c r="V174" s="8"/>
      <c r="W174" s="8"/>
      <c r="X174" s="8"/>
      <c r="Y174" s="9"/>
    </row>
    <row r="175" spans="2:25" x14ac:dyDescent="0.25">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row>
    <row r="176" spans="2:25" x14ac:dyDescent="0.25">
      <c r="B176" s="215" t="s">
        <v>23</v>
      </c>
      <c r="C176" s="216"/>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8"/>
    </row>
    <row r="177" spans="2:25" x14ac:dyDescent="0.25">
      <c r="B177" s="351"/>
      <c r="C177" s="345"/>
      <c r="D177" s="345"/>
      <c r="E177" s="5"/>
      <c r="F177" s="5"/>
      <c r="G177" s="5"/>
      <c r="H177" s="5"/>
      <c r="I177" s="5"/>
      <c r="J177" s="5"/>
      <c r="K177" s="5"/>
      <c r="L177" s="5"/>
      <c r="M177" s="5"/>
      <c r="N177" s="5"/>
      <c r="O177" s="5"/>
      <c r="P177" s="5"/>
      <c r="Q177" s="5"/>
      <c r="R177" s="5"/>
      <c r="S177" s="5"/>
      <c r="T177" s="5"/>
      <c r="U177" s="5"/>
      <c r="V177" s="5"/>
      <c r="W177" s="5"/>
      <c r="X177" s="5"/>
      <c r="Y177" s="6"/>
    </row>
    <row r="178" spans="2:25" x14ac:dyDescent="0.25">
      <c r="B178" s="323"/>
      <c r="C178" s="221" t="s">
        <v>189</v>
      </c>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3"/>
    </row>
    <row r="179" spans="2:25" x14ac:dyDescent="0.25">
      <c r="B179" s="11"/>
      <c r="C179" s="345"/>
      <c r="D179" s="345"/>
      <c r="E179" s="5"/>
      <c r="F179" s="5"/>
      <c r="G179" s="5"/>
      <c r="H179" s="5"/>
      <c r="I179" s="5"/>
      <c r="J179" s="5"/>
      <c r="K179" s="5"/>
      <c r="L179" s="5"/>
      <c r="M179" s="5"/>
      <c r="N179" s="5"/>
      <c r="O179" s="5"/>
      <c r="P179" s="5"/>
      <c r="Q179" s="5"/>
      <c r="R179" s="5"/>
      <c r="S179" s="5"/>
      <c r="T179" s="5"/>
      <c r="U179" s="5"/>
      <c r="V179" s="5"/>
      <c r="W179" s="5"/>
      <c r="X179" s="5"/>
      <c r="Y179" s="6"/>
    </row>
    <row r="180" spans="2:25" x14ac:dyDescent="0.25">
      <c r="B180" s="233" t="s">
        <v>276</v>
      </c>
      <c r="C180" s="421"/>
      <c r="D180" s="345"/>
      <c r="E180" s="5"/>
      <c r="F180" s="13" t="s">
        <v>335</v>
      </c>
      <c r="G180" s="13"/>
      <c r="H180" s="14"/>
      <c r="I180" s="14"/>
      <c r="J180" s="14"/>
      <c r="K180" s="14"/>
      <c r="L180" s="14"/>
      <c r="M180" s="14"/>
      <c r="N180" s="14"/>
      <c r="O180" s="14"/>
      <c r="P180" s="14"/>
      <c r="Q180" s="14"/>
      <c r="R180" s="14"/>
      <c r="S180" s="14"/>
      <c r="T180" s="14"/>
      <c r="U180" s="14"/>
      <c r="V180" s="14"/>
      <c r="W180" s="14"/>
      <c r="X180" s="15"/>
      <c r="Y180" s="6"/>
    </row>
    <row r="181" spans="2:25" x14ac:dyDescent="0.25">
      <c r="B181" s="7"/>
      <c r="C181" s="344"/>
      <c r="D181" s="344"/>
      <c r="E181" s="8"/>
      <c r="F181" s="8"/>
      <c r="G181" s="8"/>
      <c r="H181" s="8"/>
      <c r="I181" s="8"/>
      <c r="J181" s="8"/>
      <c r="K181" s="8"/>
      <c r="L181" s="8"/>
      <c r="M181" s="8"/>
      <c r="N181" s="8"/>
      <c r="O181" s="8"/>
      <c r="P181" s="8"/>
      <c r="Q181" s="8"/>
      <c r="R181" s="8"/>
      <c r="S181" s="8"/>
      <c r="T181" s="8"/>
      <c r="U181" s="8"/>
      <c r="V181" s="8"/>
      <c r="W181" s="8"/>
      <c r="X181" s="8"/>
      <c r="Y181" s="9"/>
    </row>
    <row r="182" spans="2:25" x14ac:dyDescent="0.25">
      <c r="B182" s="209"/>
      <c r="C182" s="42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row>
    <row r="183" spans="2:25" x14ac:dyDescent="0.25">
      <c r="B183" s="215" t="s">
        <v>278</v>
      </c>
      <c r="C183" s="430"/>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8"/>
    </row>
    <row r="184" spans="2:25" x14ac:dyDescent="0.25">
      <c r="B184" s="351"/>
      <c r="C184" s="345"/>
      <c r="D184" s="345"/>
      <c r="E184" s="5"/>
      <c r="F184" s="5"/>
      <c r="G184" s="5"/>
      <c r="H184" s="5"/>
      <c r="I184" s="5"/>
      <c r="J184" s="5"/>
      <c r="K184" s="5"/>
      <c r="L184" s="5"/>
      <c r="M184" s="5"/>
      <c r="N184" s="5"/>
      <c r="O184" s="5"/>
      <c r="P184" s="5"/>
      <c r="Q184" s="5"/>
      <c r="R184" s="5"/>
      <c r="S184" s="5"/>
      <c r="T184" s="5"/>
      <c r="U184" s="5"/>
      <c r="V184" s="5"/>
      <c r="W184" s="5"/>
      <c r="X184" s="5"/>
      <c r="Y184" s="6"/>
    </row>
    <row r="185" spans="2:25" x14ac:dyDescent="0.25">
      <c r="B185" s="323"/>
      <c r="C185" s="431" t="s">
        <v>189</v>
      </c>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3"/>
    </row>
    <row r="186" spans="2:25" x14ac:dyDescent="0.25">
      <c r="B186" s="11"/>
      <c r="C186" s="345"/>
      <c r="D186" s="345"/>
      <c r="E186" s="5"/>
      <c r="F186" s="5"/>
      <c r="G186" s="5"/>
      <c r="H186" s="5"/>
      <c r="I186" s="5"/>
      <c r="J186" s="5"/>
      <c r="K186" s="5"/>
      <c r="L186" s="5"/>
      <c r="M186" s="5"/>
      <c r="N186" s="5"/>
      <c r="O186" s="5"/>
      <c r="P186" s="5"/>
      <c r="Q186" s="5"/>
      <c r="R186" s="5"/>
      <c r="S186" s="5"/>
      <c r="T186" s="5"/>
      <c r="U186" s="5"/>
      <c r="V186" s="5"/>
      <c r="W186" s="5"/>
      <c r="X186" s="5"/>
      <c r="Y186" s="6"/>
    </row>
    <row r="187" spans="2:25" x14ac:dyDescent="0.25">
      <c r="B187" s="233" t="s">
        <v>279</v>
      </c>
      <c r="C187" s="421"/>
      <c r="D187" s="345"/>
      <c r="E187" s="5"/>
      <c r="F187" s="13" t="s">
        <v>280</v>
      </c>
      <c r="G187" s="14"/>
      <c r="H187" s="14"/>
      <c r="I187" s="14"/>
      <c r="J187" s="14"/>
      <c r="K187" s="14"/>
      <c r="L187" s="14"/>
      <c r="M187" s="14"/>
      <c r="N187" s="14"/>
      <c r="O187" s="14"/>
      <c r="P187" s="14"/>
      <c r="Q187" s="14"/>
      <c r="R187" s="14"/>
      <c r="S187" s="14"/>
      <c r="T187" s="14"/>
      <c r="U187" s="14"/>
      <c r="V187" s="14"/>
      <c r="W187" s="14"/>
      <c r="X187" s="15"/>
      <c r="Y187" s="6"/>
    </row>
    <row r="188" spans="2:25" x14ac:dyDescent="0.25">
      <c r="B188" s="233" t="s">
        <v>281</v>
      </c>
      <c r="C188" s="421"/>
      <c r="D188" s="345"/>
      <c r="E188" s="5"/>
      <c r="F188" s="13"/>
      <c r="G188" s="14"/>
      <c r="H188" s="14"/>
      <c r="I188" s="14"/>
      <c r="J188" s="14"/>
      <c r="K188" s="14"/>
      <c r="L188" s="14"/>
      <c r="M188" s="14"/>
      <c r="N188" s="14"/>
      <c r="O188" s="14"/>
      <c r="P188" s="14"/>
      <c r="Q188" s="14"/>
      <c r="R188" s="14"/>
      <c r="S188" s="14"/>
      <c r="T188" s="14"/>
      <c r="U188" s="14"/>
      <c r="V188" s="14"/>
      <c r="W188" s="14"/>
      <c r="X188" s="15"/>
      <c r="Y188" s="6"/>
    </row>
    <row r="189" spans="2:25" ht="12" thickBot="1" x14ac:dyDescent="0.3">
      <c r="B189" s="233" t="s">
        <v>282</v>
      </c>
      <c r="C189" s="421"/>
      <c r="D189" s="345"/>
      <c r="E189" s="5"/>
      <c r="F189" s="13"/>
      <c r="G189" s="14"/>
      <c r="H189" s="14"/>
      <c r="I189" s="14"/>
      <c r="J189" s="14"/>
      <c r="K189" s="14"/>
      <c r="L189" s="14"/>
      <c r="M189" s="14"/>
      <c r="N189" s="14"/>
      <c r="O189" s="14"/>
      <c r="P189" s="14"/>
      <c r="Q189" s="14"/>
      <c r="R189" s="14"/>
      <c r="S189" s="14"/>
      <c r="T189" s="14"/>
      <c r="U189" s="14"/>
      <c r="V189" s="14"/>
      <c r="W189" s="14"/>
      <c r="X189" s="15"/>
      <c r="Y189" s="6"/>
    </row>
    <row r="190" spans="2:25" ht="12" thickTop="1" x14ac:dyDescent="0.25">
      <c r="B190" s="347" t="s">
        <v>283</v>
      </c>
      <c r="C190" s="422">
        <f>SUM(C187:C189)</f>
        <v>0</v>
      </c>
      <c r="D190" s="345"/>
      <c r="E190" s="5"/>
      <c r="F190" s="5"/>
      <c r="G190" s="5"/>
      <c r="H190" s="5"/>
      <c r="I190" s="5"/>
      <c r="J190" s="5"/>
      <c r="K190" s="5"/>
      <c r="L190" s="5"/>
      <c r="M190" s="5"/>
      <c r="N190" s="5"/>
      <c r="O190" s="5"/>
      <c r="P190" s="5"/>
      <c r="Q190" s="5"/>
      <c r="R190" s="5"/>
      <c r="S190" s="5"/>
      <c r="T190" s="5"/>
      <c r="U190" s="5"/>
      <c r="V190" s="5"/>
      <c r="W190" s="5"/>
      <c r="X190" s="5"/>
      <c r="Y190" s="6"/>
    </row>
    <row r="191" spans="2:25" x14ac:dyDescent="0.25">
      <c r="B191" s="349"/>
      <c r="C191" s="358"/>
      <c r="D191" s="344"/>
      <c r="E191" s="8"/>
      <c r="F191" s="8"/>
      <c r="G191" s="8"/>
      <c r="H191" s="8"/>
      <c r="I191" s="8"/>
      <c r="J191" s="8"/>
      <c r="K191" s="8"/>
      <c r="L191" s="8"/>
      <c r="M191" s="8"/>
      <c r="N191" s="8"/>
      <c r="O191" s="8"/>
      <c r="P191" s="8"/>
      <c r="Q191" s="8"/>
      <c r="R191" s="8"/>
      <c r="S191" s="8"/>
      <c r="T191" s="8"/>
      <c r="U191" s="8"/>
      <c r="V191" s="8"/>
      <c r="W191" s="8"/>
      <c r="X191" s="8"/>
      <c r="Y191" s="9"/>
    </row>
    <row r="192" spans="2:25" x14ac:dyDescent="0.25">
      <c r="B192" s="359"/>
      <c r="C192" s="319"/>
      <c r="D192" s="345"/>
      <c r="E192" s="5"/>
      <c r="F192" s="5"/>
      <c r="G192" s="5"/>
      <c r="H192" s="5"/>
      <c r="I192" s="5"/>
      <c r="J192" s="5"/>
      <c r="K192" s="5"/>
      <c r="L192" s="5"/>
      <c r="M192" s="5"/>
      <c r="N192" s="5"/>
      <c r="O192" s="5"/>
      <c r="P192" s="5"/>
      <c r="Q192" s="5"/>
      <c r="R192" s="5"/>
      <c r="S192" s="5"/>
      <c r="T192" s="5"/>
      <c r="U192" s="5"/>
      <c r="V192" s="5"/>
      <c r="W192" s="5"/>
      <c r="X192" s="5"/>
      <c r="Y192" s="5"/>
    </row>
    <row r="193" spans="2:25" x14ac:dyDescent="0.25">
      <c r="B193" s="360" t="s">
        <v>284</v>
      </c>
      <c r="C193" s="361"/>
      <c r="D193" s="361"/>
      <c r="E193" s="361"/>
      <c r="F193" s="361"/>
      <c r="G193" s="361"/>
      <c r="H193" s="361"/>
      <c r="I193" s="361"/>
      <c r="J193" s="361"/>
      <c r="K193" s="361"/>
      <c r="L193" s="361"/>
      <c r="M193" s="361"/>
      <c r="N193" s="361"/>
      <c r="O193" s="361"/>
      <c r="P193" s="361"/>
      <c r="Q193" s="361"/>
      <c r="R193" s="361"/>
      <c r="S193" s="361"/>
      <c r="T193" s="361"/>
      <c r="U193" s="361"/>
      <c r="V193" s="361"/>
      <c r="W193" s="361"/>
      <c r="X193" s="361"/>
      <c r="Y193" s="362"/>
    </row>
    <row r="194" spans="2:25" x14ac:dyDescent="0.25">
      <c r="B194" s="11"/>
      <c r="C194" s="5"/>
      <c r="D194" s="5"/>
      <c r="E194" s="5"/>
      <c r="F194" s="5"/>
      <c r="G194" s="5"/>
      <c r="H194" s="5"/>
      <c r="I194" s="5"/>
      <c r="J194" s="5"/>
      <c r="K194" s="5"/>
      <c r="L194" s="5"/>
      <c r="M194" s="5"/>
      <c r="N194" s="5"/>
      <c r="O194" s="5"/>
      <c r="P194" s="5"/>
      <c r="Q194" s="5"/>
      <c r="R194" s="5"/>
      <c r="S194" s="5"/>
      <c r="T194" s="5"/>
      <c r="U194" s="5"/>
      <c r="V194" s="5"/>
      <c r="W194" s="5"/>
      <c r="X194" s="5"/>
      <c r="Y194" s="6"/>
    </row>
    <row r="195" spans="2:25" ht="34.200000000000003" x14ac:dyDescent="0.25">
      <c r="B195" s="190" t="s">
        <v>285</v>
      </c>
      <c r="C195" s="19" t="s">
        <v>286</v>
      </c>
      <c r="D195" s="191"/>
      <c r="E195" s="19" t="s">
        <v>287</v>
      </c>
      <c r="F195" s="193"/>
      <c r="G195" s="629"/>
      <c r="H195" s="629"/>
      <c r="I195" s="629"/>
      <c r="J195" s="193"/>
      <c r="K195" s="363"/>
      <c r="L195" s="193"/>
      <c r="M195" s="19"/>
      <c r="N195" s="193"/>
      <c r="O195" s="193"/>
      <c r="P195" s="193"/>
      <c r="Q195" s="193"/>
      <c r="R195" s="193"/>
      <c r="S195" s="19"/>
      <c r="T195" s="193"/>
      <c r="U195" s="193"/>
      <c r="V195" s="193"/>
      <c r="W195" s="193"/>
      <c r="X195" s="193"/>
      <c r="Y195" s="364"/>
    </row>
    <row r="196" spans="2:25" x14ac:dyDescent="0.25">
      <c r="B196" s="61" t="s">
        <v>288</v>
      </c>
      <c r="C196" s="192">
        <f>100%-SUM(C161,C163,C165)</f>
        <v>1</v>
      </c>
      <c r="D196" s="193"/>
      <c r="E196" s="194"/>
      <c r="F196" s="5"/>
      <c r="G196" s="630"/>
      <c r="H196" s="630"/>
      <c r="I196" s="630"/>
      <c r="J196" s="5"/>
      <c r="K196" s="20"/>
      <c r="L196" s="5"/>
      <c r="M196" s="20"/>
      <c r="N196" s="343"/>
      <c r="O196" s="343"/>
      <c r="P196" s="343"/>
      <c r="Q196" s="343"/>
      <c r="R196" s="343"/>
      <c r="S196" s="20"/>
      <c r="T196" s="343"/>
      <c r="U196" s="343"/>
      <c r="V196" s="343"/>
      <c r="W196" s="343"/>
      <c r="X196" s="343"/>
      <c r="Y196" s="6"/>
    </row>
    <row r="197" spans="2:25" x14ac:dyDescent="0.25">
      <c r="B197" s="61" t="str">
        <f>B161</f>
        <v>Totale overheadkosten (% van totale kosten)</v>
      </c>
      <c r="C197" s="192">
        <f>C161</f>
        <v>0</v>
      </c>
      <c r="D197" s="193"/>
      <c r="E197" s="192">
        <f>C197/$C$196</f>
        <v>0</v>
      </c>
      <c r="F197" s="5"/>
      <c r="G197" s="4"/>
      <c r="H197" s="4"/>
      <c r="I197" s="4"/>
      <c r="J197" s="5"/>
      <c r="K197" s="20"/>
      <c r="L197" s="5"/>
      <c r="M197" s="20"/>
      <c r="N197" s="343"/>
      <c r="O197" s="343"/>
      <c r="P197" s="343"/>
      <c r="Q197" s="343"/>
      <c r="R197" s="343"/>
      <c r="S197" s="20"/>
      <c r="T197" s="343"/>
      <c r="U197" s="343"/>
      <c r="V197" s="343"/>
      <c r="W197" s="343"/>
      <c r="X197" s="343"/>
      <c r="Y197" s="6"/>
    </row>
    <row r="198" spans="2:25" x14ac:dyDescent="0.25">
      <c r="B198" s="61" t="str">
        <f>B163</f>
        <v>Kosten voor vastgoed (% van totale kosten)</v>
      </c>
      <c r="C198" s="192">
        <f>C163</f>
        <v>0</v>
      </c>
      <c r="D198" s="193"/>
      <c r="E198" s="192">
        <f>C198/$C$196</f>
        <v>0</v>
      </c>
      <c r="F198" s="5"/>
      <c r="G198" s="295"/>
      <c r="H198" s="4"/>
      <c r="I198" s="4"/>
      <c r="J198" s="5"/>
      <c r="K198" s="20"/>
      <c r="L198" s="5"/>
      <c r="M198" s="20"/>
      <c r="N198" s="343"/>
      <c r="O198" s="343"/>
      <c r="P198" s="343"/>
      <c r="Q198" s="343"/>
      <c r="R198" s="343"/>
      <c r="S198" s="20"/>
      <c r="T198" s="343"/>
      <c r="U198" s="343"/>
      <c r="V198" s="343"/>
      <c r="W198" s="343"/>
      <c r="X198" s="343"/>
      <c r="Y198" s="6"/>
    </row>
    <row r="199" spans="2:25" x14ac:dyDescent="0.25">
      <c r="B199" s="61" t="str">
        <f>B165</f>
        <v>Overige personele kosten (% van totale kosten)</v>
      </c>
      <c r="C199" s="192">
        <f>C165</f>
        <v>0</v>
      </c>
      <c r="D199" s="193"/>
      <c r="E199" s="192">
        <f>C199/$C$196</f>
        <v>0</v>
      </c>
      <c r="F199" s="5"/>
      <c r="G199" s="4"/>
      <c r="H199" s="4"/>
      <c r="I199" s="4"/>
      <c r="J199" s="5"/>
      <c r="K199" s="20"/>
      <c r="L199" s="5"/>
      <c r="M199" s="20"/>
      <c r="N199" s="343"/>
      <c r="O199" s="343"/>
      <c r="P199" s="343"/>
      <c r="Q199" s="343"/>
      <c r="R199" s="343"/>
      <c r="S199" s="20"/>
      <c r="T199" s="343"/>
      <c r="U199" s="343"/>
      <c r="V199" s="343"/>
      <c r="W199" s="343"/>
      <c r="X199" s="343"/>
      <c r="Y199" s="6"/>
    </row>
    <row r="200" spans="2:25" x14ac:dyDescent="0.25">
      <c r="B200" s="7"/>
      <c r="C200" s="8"/>
      <c r="D200" s="8"/>
      <c r="E200" s="8"/>
      <c r="F200" s="8"/>
      <c r="G200" s="8"/>
      <c r="H200" s="8"/>
      <c r="I200" s="8"/>
      <c r="J200" s="8"/>
      <c r="K200" s="8"/>
      <c r="L200" s="8"/>
      <c r="M200" s="8"/>
      <c r="N200" s="8"/>
      <c r="O200" s="8"/>
      <c r="P200" s="8"/>
      <c r="Q200" s="8"/>
      <c r="R200" s="8"/>
      <c r="S200" s="8"/>
      <c r="T200" s="8"/>
      <c r="U200" s="8"/>
      <c r="V200" s="8"/>
      <c r="W200" s="8"/>
      <c r="X200" s="8"/>
      <c r="Y200" s="9"/>
    </row>
    <row r="201" spans="2:25" x14ac:dyDescent="0.25"/>
    <row r="202" spans="2:25" x14ac:dyDescent="0.25"/>
    <row r="203" spans="2:25" x14ac:dyDescent="0.25"/>
    <row r="204" spans="2:25" x14ac:dyDescent="0.25"/>
    <row r="205" spans="2:25" x14ac:dyDescent="0.25"/>
    <row r="206" spans="2:25" x14ac:dyDescent="0.25"/>
    <row r="207" spans="2:25" x14ac:dyDescent="0.25"/>
    <row r="208" spans="2:25"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spans="2:22" x14ac:dyDescent="0.25"/>
    <row r="226" spans="2:22" x14ac:dyDescent="0.25"/>
    <row r="227" spans="2:22" x14ac:dyDescent="0.25"/>
    <row r="228" spans="2:22" x14ac:dyDescent="0.25"/>
    <row r="229" spans="2:22" x14ac:dyDescent="0.25"/>
    <row r="230" spans="2:22" x14ac:dyDescent="0.25"/>
    <row r="231" spans="2:22" x14ac:dyDescent="0.25"/>
    <row r="232" spans="2:22" x14ac:dyDescent="0.25"/>
    <row r="233" spans="2:22" x14ac:dyDescent="0.25">
      <c r="B233" s="360" t="s">
        <v>289</v>
      </c>
      <c r="C233" s="365"/>
      <c r="D233" s="365"/>
      <c r="E233" s="365"/>
      <c r="F233" s="365"/>
      <c r="G233" s="365"/>
      <c r="H233" s="365"/>
      <c r="I233" s="365"/>
      <c r="J233" s="365"/>
      <c r="K233" s="365"/>
      <c r="L233" s="365"/>
      <c r="M233" s="365"/>
      <c r="N233" s="365"/>
      <c r="O233" s="365"/>
      <c r="P233" s="365"/>
      <c r="Q233" s="365"/>
      <c r="R233" s="365"/>
      <c r="S233" s="365"/>
      <c r="T233" s="366"/>
    </row>
    <row r="234" spans="2:22" x14ac:dyDescent="0.25">
      <c r="B234" s="367"/>
      <c r="C234" s="368"/>
      <c r="D234" s="368"/>
      <c r="E234" s="368"/>
      <c r="F234" s="368"/>
      <c r="G234" s="368"/>
      <c r="H234" s="368"/>
      <c r="I234" s="368"/>
      <c r="J234" s="368"/>
      <c r="K234" s="368"/>
      <c r="L234" s="368"/>
      <c r="M234" s="368"/>
      <c r="N234" s="368"/>
      <c r="O234" s="368"/>
      <c r="P234" s="368"/>
      <c r="Q234" s="368"/>
      <c r="R234" s="368"/>
      <c r="S234" s="368"/>
      <c r="T234" s="369"/>
    </row>
    <row r="235" spans="2:22" x14ac:dyDescent="0.25">
      <c r="B235" s="370"/>
      <c r="C235" s="279">
        <f t="shared" ref="C235:P235" si="58">D18</f>
        <v>10</v>
      </c>
      <c r="D235" s="279">
        <f t="shared" si="58"/>
        <v>15</v>
      </c>
      <c r="E235" s="279">
        <f t="shared" si="58"/>
        <v>20</v>
      </c>
      <c r="F235" s="279">
        <f t="shared" si="58"/>
        <v>25</v>
      </c>
      <c r="G235" s="279">
        <f t="shared" si="58"/>
        <v>30</v>
      </c>
      <c r="H235" s="279">
        <f t="shared" si="58"/>
        <v>35</v>
      </c>
      <c r="I235" s="279">
        <f t="shared" si="58"/>
        <v>40</v>
      </c>
      <c r="J235" s="279">
        <f t="shared" si="58"/>
        <v>45</v>
      </c>
      <c r="K235" s="279">
        <f t="shared" si="58"/>
        <v>50</v>
      </c>
      <c r="L235" s="279">
        <f t="shared" si="58"/>
        <v>55</v>
      </c>
      <c r="M235" s="279">
        <f t="shared" si="58"/>
        <v>60</v>
      </c>
      <c r="N235" s="279">
        <f t="shared" si="58"/>
        <v>65</v>
      </c>
      <c r="O235" s="279">
        <f t="shared" si="58"/>
        <v>70</v>
      </c>
      <c r="P235" s="279">
        <f t="shared" si="58"/>
        <v>75</v>
      </c>
      <c r="Q235" s="279" t="str">
        <f>S18</f>
        <v>Inhuurkosten</v>
      </c>
      <c r="R235" s="279"/>
      <c r="S235" s="279"/>
      <c r="T235" s="281"/>
    </row>
    <row r="236" spans="2:22" x14ac:dyDescent="0.25">
      <c r="B236" s="371"/>
      <c r="C236" s="279">
        <f t="shared" ref="C236:P236" si="59">D19</f>
        <v>5</v>
      </c>
      <c r="D236" s="279">
        <f t="shared" si="59"/>
        <v>7</v>
      </c>
      <c r="E236" s="279">
        <f t="shared" si="59"/>
        <v>5</v>
      </c>
      <c r="F236" s="279">
        <f t="shared" si="59"/>
        <v>5</v>
      </c>
      <c r="G236" s="279">
        <f t="shared" si="59"/>
        <v>5</v>
      </c>
      <c r="H236" s="279">
        <f t="shared" si="59"/>
        <v>5</v>
      </c>
      <c r="I236" s="279">
        <f t="shared" si="59"/>
        <v>6</v>
      </c>
      <c r="J236" s="279">
        <f t="shared" si="59"/>
        <v>5</v>
      </c>
      <c r="K236" s="279">
        <f t="shared" si="59"/>
        <v>5</v>
      </c>
      <c r="L236" s="279">
        <f t="shared" si="59"/>
        <v>5</v>
      </c>
      <c r="M236" s="279">
        <f t="shared" si="59"/>
        <v>5</v>
      </c>
      <c r="N236" s="279">
        <f t="shared" si="59"/>
        <v>5</v>
      </c>
      <c r="O236" s="279">
        <f t="shared" si="59"/>
        <v>5</v>
      </c>
      <c r="P236" s="279">
        <f t="shared" si="59"/>
        <v>5</v>
      </c>
      <c r="Q236" s="279" t="str">
        <f>S19</f>
        <v>n.v.t.</v>
      </c>
      <c r="R236" s="279"/>
      <c r="S236" s="279"/>
      <c r="T236" s="281"/>
    </row>
    <row r="237" spans="2:22" x14ac:dyDescent="0.25">
      <c r="B237" s="372" t="s">
        <v>125</v>
      </c>
      <c r="C237" s="373">
        <f t="shared" ref="C237:P237" si="60">D20</f>
        <v>15.439873515969424</v>
      </c>
      <c r="D237" s="373">
        <f t="shared" si="60"/>
        <v>16.594865555048919</v>
      </c>
      <c r="E237" s="373">
        <f t="shared" si="60"/>
        <v>16.181611522717727</v>
      </c>
      <c r="F237" s="373">
        <f t="shared" si="60"/>
        <v>17.055802744956797</v>
      </c>
      <c r="G237" s="373">
        <f t="shared" si="60"/>
        <v>17.951186481674391</v>
      </c>
      <c r="H237" s="373">
        <f t="shared" si="60"/>
        <v>18.8306758325331</v>
      </c>
      <c r="I237" s="373">
        <f t="shared" si="60"/>
        <v>20.183451575760493</v>
      </c>
      <c r="J237" s="373">
        <f t="shared" si="60"/>
        <v>21.599760847056942</v>
      </c>
      <c r="K237" s="373">
        <f t="shared" si="60"/>
        <v>24.841140392390589</v>
      </c>
      <c r="L237" s="373">
        <f t="shared" si="60"/>
        <v>28.08903047335318</v>
      </c>
      <c r="M237" s="373">
        <f t="shared" si="60"/>
        <v>32.122799439690439</v>
      </c>
      <c r="N237" s="373">
        <f t="shared" si="60"/>
        <v>36.333622719300955</v>
      </c>
      <c r="O237" s="373">
        <f t="shared" si="60"/>
        <v>43.47295111931254</v>
      </c>
      <c r="P237" s="373">
        <f t="shared" si="60"/>
        <v>50.629255505580339</v>
      </c>
      <c r="Q237" s="373">
        <f>S20</f>
        <v>0</v>
      </c>
      <c r="R237" s="373"/>
      <c r="S237" s="27"/>
      <c r="T237" s="281"/>
      <c r="U237" s="5"/>
      <c r="V237" s="5"/>
    </row>
    <row r="238" spans="2:22" x14ac:dyDescent="0.25">
      <c r="B238" s="372" t="s">
        <v>290</v>
      </c>
      <c r="C238" s="374">
        <f>SUM(D21:D25)</f>
        <v>2.7875720267339519</v>
      </c>
      <c r="D238" s="374">
        <f t="shared" ref="D238:P238" si="61">SUM(E21:E25)</f>
        <v>2.976182226715633</v>
      </c>
      <c r="E238" s="374">
        <f t="shared" si="61"/>
        <v>2.9086978432359496</v>
      </c>
      <c r="F238" s="374">
        <f t="shared" si="61"/>
        <v>3.0514532698275896</v>
      </c>
      <c r="G238" s="374">
        <f t="shared" si="61"/>
        <v>3.197669434033573</v>
      </c>
      <c r="H238" s="374">
        <f t="shared" si="61"/>
        <v>3.3412900450288001</v>
      </c>
      <c r="I238" s="374">
        <f t="shared" si="61"/>
        <v>3.5621983238978334</v>
      </c>
      <c r="J238" s="374">
        <f t="shared" si="61"/>
        <v>3.793481627900543</v>
      </c>
      <c r="K238" s="374">
        <f t="shared" si="61"/>
        <v>4.322798907653528</v>
      </c>
      <c r="L238" s="374">
        <f t="shared" si="61"/>
        <v>4.8531793578747191</v>
      </c>
      <c r="M238" s="374">
        <f t="shared" si="61"/>
        <v>5.511893830077593</v>
      </c>
      <c r="N238" s="374">
        <f t="shared" si="61"/>
        <v>6.199521271637991</v>
      </c>
      <c r="O238" s="374">
        <f t="shared" si="61"/>
        <v>7.3653735993598826</v>
      </c>
      <c r="P238" s="374">
        <f t="shared" si="61"/>
        <v>8.5339981056374139</v>
      </c>
      <c r="Q238" s="374">
        <f>SUM(S21:S25)</f>
        <v>0</v>
      </c>
      <c r="R238" s="374"/>
      <c r="S238" s="27"/>
      <c r="T238" s="281"/>
    </row>
    <row r="239" spans="2:22" x14ac:dyDescent="0.25">
      <c r="B239" s="372" t="s">
        <v>36</v>
      </c>
      <c r="C239" s="374">
        <f t="shared" ref="C239:P239" si="62">D27</f>
        <v>1.1692744364593828</v>
      </c>
      <c r="D239" s="374">
        <f t="shared" si="62"/>
        <v>1.2567429422222656</v>
      </c>
      <c r="E239" s="374">
        <f t="shared" si="62"/>
        <v>1.2254468713529774</v>
      </c>
      <c r="F239" s="374">
        <f t="shared" si="62"/>
        <v>1.2916500981918568</v>
      </c>
      <c r="G239" s="374">
        <f t="shared" si="62"/>
        <v>1.3594582517419815</v>
      </c>
      <c r="H239" s="374">
        <f t="shared" si="62"/>
        <v>1.4260627102586725</v>
      </c>
      <c r="I239" s="374">
        <f t="shared" si="62"/>
        <v>1.5285095400971502</v>
      </c>
      <c r="J239" s="374">
        <f t="shared" si="62"/>
        <v>1.6357678167491254</v>
      </c>
      <c r="K239" s="374">
        <f t="shared" si="62"/>
        <v>1.8812401800622651</v>
      </c>
      <c r="L239" s="374">
        <f t="shared" si="62"/>
        <v>2.1272055916423294</v>
      </c>
      <c r="M239" s="374">
        <f t="shared" si="62"/>
        <v>2.4326862634912922</v>
      </c>
      <c r="N239" s="374">
        <f t="shared" si="62"/>
        <v>2.7515754054395187</v>
      </c>
      <c r="O239" s="374">
        <f t="shared" si="62"/>
        <v>3.2922426708149679</v>
      </c>
      <c r="P239" s="374">
        <f t="shared" si="62"/>
        <v>3.8341955417196689</v>
      </c>
      <c r="Q239" s="374">
        <f>S27</f>
        <v>0</v>
      </c>
      <c r="R239" s="374"/>
      <c r="S239" s="27"/>
      <c r="T239" s="281"/>
    </row>
    <row r="240" spans="2:22" x14ac:dyDescent="0.25">
      <c r="B240" s="375" t="s">
        <v>291</v>
      </c>
      <c r="C240" s="374">
        <f t="shared" ref="C240:P240" si="63">D29-D28</f>
        <v>2.9978700373549216</v>
      </c>
      <c r="D240" s="374">
        <f t="shared" si="63"/>
        <v>3.2190499127076642</v>
      </c>
      <c r="E240" s="374">
        <f t="shared" si="63"/>
        <v>3.1399121591410868</v>
      </c>
      <c r="F240" s="374">
        <f t="shared" si="63"/>
        <v>3.3073189455319252</v>
      </c>
      <c r="G240" s="374">
        <f t="shared" si="63"/>
        <v>3.4787840782595083</v>
      </c>
      <c r="H240" s="374">
        <f t="shared" si="63"/>
        <v>3.6472054512345338</v>
      </c>
      <c r="I240" s="374">
        <f t="shared" si="63"/>
        <v>3.9062607175424375</v>
      </c>
      <c r="J240" s="374">
        <f t="shared" si="63"/>
        <v>4.1774825939598195</v>
      </c>
      <c r="K240" s="374">
        <f t="shared" si="63"/>
        <v>4.7982036894742031</v>
      </c>
      <c r="L240" s="374">
        <f t="shared" si="63"/>
        <v>5.420171546360244</v>
      </c>
      <c r="M240" s="374">
        <f t="shared" si="63"/>
        <v>6.19263446124517</v>
      </c>
      <c r="N240" s="374">
        <f t="shared" si="63"/>
        <v>6.9990031084775239</v>
      </c>
      <c r="O240" s="374">
        <f t="shared" si="63"/>
        <v>8.3661776968628629</v>
      </c>
      <c r="P240" s="374">
        <f t="shared" si="63"/>
        <v>9.7366031704466209</v>
      </c>
      <c r="Q240" s="374">
        <f>S29-S28</f>
        <v>0</v>
      </c>
      <c r="R240" s="374"/>
      <c r="S240" s="27"/>
      <c r="T240" s="281"/>
    </row>
    <row r="241" spans="2:20" x14ac:dyDescent="0.25">
      <c r="B241" s="375" t="s">
        <v>20</v>
      </c>
      <c r="C241" s="374">
        <f t="shared" ref="C241:P241" si="64">D30</f>
        <v>0</v>
      </c>
      <c r="D241" s="374">
        <f t="shared" si="64"/>
        <v>0</v>
      </c>
      <c r="E241" s="374">
        <f t="shared" si="64"/>
        <v>0</v>
      </c>
      <c r="F241" s="374">
        <f t="shared" si="64"/>
        <v>0</v>
      </c>
      <c r="G241" s="374">
        <f t="shared" si="64"/>
        <v>0</v>
      </c>
      <c r="H241" s="374">
        <f t="shared" si="64"/>
        <v>0</v>
      </c>
      <c r="I241" s="374">
        <f t="shared" si="64"/>
        <v>0</v>
      </c>
      <c r="J241" s="374">
        <f t="shared" si="64"/>
        <v>0</v>
      </c>
      <c r="K241" s="374">
        <f t="shared" si="64"/>
        <v>0</v>
      </c>
      <c r="L241" s="374">
        <f t="shared" si="64"/>
        <v>0</v>
      </c>
      <c r="M241" s="374">
        <f t="shared" si="64"/>
        <v>0</v>
      </c>
      <c r="N241" s="374">
        <f t="shared" si="64"/>
        <v>0</v>
      </c>
      <c r="O241" s="374">
        <f t="shared" si="64"/>
        <v>0</v>
      </c>
      <c r="P241" s="374">
        <f t="shared" si="64"/>
        <v>0</v>
      </c>
      <c r="Q241" s="374">
        <f>S30</f>
        <v>0</v>
      </c>
      <c r="R241" s="374"/>
      <c r="S241" s="27"/>
      <c r="T241" s="281"/>
    </row>
    <row r="242" spans="2:20" x14ac:dyDescent="0.25">
      <c r="B242" s="372" t="s">
        <v>292</v>
      </c>
      <c r="C242" s="374">
        <f t="shared" ref="C242:P242" si="65">SUM(D33:D35)</f>
        <v>0</v>
      </c>
      <c r="D242" s="374">
        <f t="shared" si="65"/>
        <v>0</v>
      </c>
      <c r="E242" s="374">
        <f t="shared" si="65"/>
        <v>0</v>
      </c>
      <c r="F242" s="374">
        <f t="shared" si="65"/>
        <v>0</v>
      </c>
      <c r="G242" s="374">
        <f t="shared" si="65"/>
        <v>0</v>
      </c>
      <c r="H242" s="374">
        <f t="shared" si="65"/>
        <v>0</v>
      </c>
      <c r="I242" s="374">
        <f t="shared" si="65"/>
        <v>0</v>
      </c>
      <c r="J242" s="374">
        <f t="shared" si="65"/>
        <v>0</v>
      </c>
      <c r="K242" s="374">
        <f t="shared" si="65"/>
        <v>0</v>
      </c>
      <c r="L242" s="374">
        <f t="shared" si="65"/>
        <v>0</v>
      </c>
      <c r="M242" s="374">
        <f t="shared" si="65"/>
        <v>0</v>
      </c>
      <c r="N242" s="374">
        <f t="shared" si="65"/>
        <v>0</v>
      </c>
      <c r="O242" s="374">
        <f t="shared" si="65"/>
        <v>0</v>
      </c>
      <c r="P242" s="374">
        <f t="shared" si="65"/>
        <v>0</v>
      </c>
      <c r="Q242" s="374">
        <f>SUM(S33:S35)</f>
        <v>0</v>
      </c>
      <c r="R242" s="374"/>
      <c r="S242" s="27"/>
      <c r="T242" s="281"/>
    </row>
    <row r="243" spans="2:20" x14ac:dyDescent="0.25">
      <c r="B243" s="375" t="s">
        <v>293</v>
      </c>
      <c r="C243" s="373">
        <f t="shared" ref="C243:P243" si="66">D37</f>
        <v>0</v>
      </c>
      <c r="D243" s="373">
        <f t="shared" si="66"/>
        <v>0</v>
      </c>
      <c r="E243" s="373">
        <f t="shared" si="66"/>
        <v>0</v>
      </c>
      <c r="F243" s="373">
        <f t="shared" si="66"/>
        <v>0</v>
      </c>
      <c r="G243" s="373">
        <f t="shared" si="66"/>
        <v>0</v>
      </c>
      <c r="H243" s="373">
        <f t="shared" si="66"/>
        <v>0</v>
      </c>
      <c r="I243" s="373">
        <f t="shared" si="66"/>
        <v>0</v>
      </c>
      <c r="J243" s="373">
        <f t="shared" si="66"/>
        <v>0</v>
      </c>
      <c r="K243" s="373">
        <f t="shared" si="66"/>
        <v>0</v>
      </c>
      <c r="L243" s="373">
        <f t="shared" si="66"/>
        <v>0</v>
      </c>
      <c r="M243" s="373">
        <f t="shared" si="66"/>
        <v>0</v>
      </c>
      <c r="N243" s="373">
        <f t="shared" si="66"/>
        <v>0</v>
      </c>
      <c r="O243" s="373">
        <f t="shared" si="66"/>
        <v>0</v>
      </c>
      <c r="P243" s="373">
        <f t="shared" si="66"/>
        <v>0</v>
      </c>
      <c r="Q243" s="373">
        <f>S37</f>
        <v>0</v>
      </c>
      <c r="R243" s="373"/>
      <c r="S243" s="27"/>
      <c r="T243" s="281"/>
    </row>
    <row r="244" spans="2:20" x14ac:dyDescent="0.25">
      <c r="B244" s="372" t="s">
        <v>294</v>
      </c>
      <c r="C244" s="374">
        <f t="shared" ref="C244:P244" si="67">D38</f>
        <v>0</v>
      </c>
      <c r="D244" s="374">
        <f t="shared" si="67"/>
        <v>0</v>
      </c>
      <c r="E244" s="374">
        <f t="shared" si="67"/>
        <v>0</v>
      </c>
      <c r="F244" s="374">
        <f t="shared" si="67"/>
        <v>0</v>
      </c>
      <c r="G244" s="374">
        <f t="shared" si="67"/>
        <v>0</v>
      </c>
      <c r="H244" s="374">
        <f t="shared" si="67"/>
        <v>0</v>
      </c>
      <c r="I244" s="374">
        <f t="shared" si="67"/>
        <v>0</v>
      </c>
      <c r="J244" s="374">
        <f t="shared" si="67"/>
        <v>0</v>
      </c>
      <c r="K244" s="374">
        <f t="shared" si="67"/>
        <v>0</v>
      </c>
      <c r="L244" s="374">
        <f t="shared" si="67"/>
        <v>0</v>
      </c>
      <c r="M244" s="374">
        <f t="shared" si="67"/>
        <v>0</v>
      </c>
      <c r="N244" s="374">
        <f t="shared" si="67"/>
        <v>0</v>
      </c>
      <c r="O244" s="374">
        <f t="shared" si="67"/>
        <v>0</v>
      </c>
      <c r="P244" s="374">
        <f t="shared" si="67"/>
        <v>0</v>
      </c>
      <c r="Q244" s="374">
        <f>S38</f>
        <v>0</v>
      </c>
      <c r="R244" s="374"/>
      <c r="S244" s="27"/>
      <c r="T244" s="281"/>
    </row>
    <row r="245" spans="2:20" x14ac:dyDescent="0.25">
      <c r="B245" s="372" t="s">
        <v>144</v>
      </c>
      <c r="C245" s="376">
        <f t="shared" ref="C245:P245" si="68">D41</f>
        <v>0</v>
      </c>
      <c r="D245" s="376">
        <f t="shared" si="68"/>
        <v>0</v>
      </c>
      <c r="E245" s="376">
        <f t="shared" si="68"/>
        <v>0</v>
      </c>
      <c r="F245" s="376">
        <f t="shared" si="68"/>
        <v>0</v>
      </c>
      <c r="G245" s="376">
        <f t="shared" si="68"/>
        <v>0</v>
      </c>
      <c r="H245" s="376">
        <f t="shared" si="68"/>
        <v>0</v>
      </c>
      <c r="I245" s="376">
        <f t="shared" si="68"/>
        <v>0</v>
      </c>
      <c r="J245" s="376">
        <f t="shared" si="68"/>
        <v>0</v>
      </c>
      <c r="K245" s="376">
        <f t="shared" si="68"/>
        <v>0</v>
      </c>
      <c r="L245" s="376">
        <f t="shared" si="68"/>
        <v>0</v>
      </c>
      <c r="M245" s="376">
        <f t="shared" si="68"/>
        <v>0</v>
      </c>
      <c r="N245" s="376">
        <f t="shared" si="68"/>
        <v>0</v>
      </c>
      <c r="O245" s="376">
        <f t="shared" si="68"/>
        <v>0</v>
      </c>
      <c r="P245" s="376">
        <f t="shared" si="68"/>
        <v>0</v>
      </c>
      <c r="Q245" s="376">
        <f>S41</f>
        <v>0</v>
      </c>
      <c r="R245" s="376"/>
      <c r="S245" s="27"/>
      <c r="T245" s="27"/>
    </row>
    <row r="246" spans="2:20" x14ac:dyDescent="0.25">
      <c r="B246" s="370"/>
      <c r="C246" s="27"/>
      <c r="D246" s="27"/>
      <c r="E246" s="27"/>
      <c r="F246" s="27"/>
      <c r="G246" s="27"/>
      <c r="H246" s="27"/>
      <c r="I246" s="27"/>
      <c r="J246" s="27"/>
      <c r="K246" s="27"/>
      <c r="L246" s="27"/>
      <c r="M246" s="27"/>
      <c r="N246" s="27"/>
      <c r="O246" s="27"/>
      <c r="P246" s="27"/>
      <c r="Q246" s="27"/>
      <c r="R246" s="27"/>
      <c r="S246" s="27"/>
      <c r="T246" s="281"/>
    </row>
    <row r="247" spans="2:20" x14ac:dyDescent="0.25">
      <c r="B247" s="370"/>
      <c r="C247" s="279" t="s">
        <v>123</v>
      </c>
      <c r="D247" s="27"/>
      <c r="E247" s="27"/>
      <c r="F247" s="27"/>
      <c r="G247" s="27"/>
      <c r="H247" s="27"/>
      <c r="I247" s="27"/>
      <c r="J247" s="27"/>
      <c r="K247" s="27"/>
      <c r="L247" s="27"/>
      <c r="M247" s="27"/>
      <c r="N247" s="27"/>
      <c r="O247" s="27"/>
      <c r="P247" s="27"/>
      <c r="Q247" s="27"/>
      <c r="R247" s="27"/>
      <c r="S247" s="27"/>
      <c r="T247" s="281"/>
    </row>
    <row r="248" spans="2:20" x14ac:dyDescent="0.25">
      <c r="B248" s="370"/>
      <c r="C248" s="27"/>
      <c r="D248" s="27"/>
      <c r="E248" s="27"/>
      <c r="F248" s="27"/>
      <c r="G248" s="27"/>
      <c r="H248" s="27"/>
      <c r="I248" s="27"/>
      <c r="J248" s="27"/>
      <c r="K248" s="27"/>
      <c r="L248" s="27"/>
      <c r="M248" s="27"/>
      <c r="N248" s="27"/>
      <c r="O248" s="27"/>
      <c r="P248" s="27"/>
      <c r="Q248" s="27"/>
      <c r="R248" s="27"/>
      <c r="S248" s="27"/>
      <c r="T248" s="281"/>
    </row>
    <row r="249" spans="2:20" ht="22.8" x14ac:dyDescent="0.25">
      <c r="B249" s="377" t="s">
        <v>295</v>
      </c>
      <c r="C249" s="373">
        <f>SUMPRODUCT(C237:Q237,$C$245:$Q$245)</f>
        <v>0</v>
      </c>
      <c r="D249" s="27"/>
      <c r="E249" s="27"/>
      <c r="F249" s="373"/>
      <c r="G249" s="27"/>
      <c r="H249" s="27"/>
      <c r="I249" s="27"/>
      <c r="J249" s="27"/>
      <c r="K249" s="27"/>
      <c r="L249" s="27"/>
      <c r="M249" s="27"/>
      <c r="N249" s="27"/>
      <c r="O249" s="27"/>
      <c r="P249" s="27"/>
      <c r="Q249" s="27"/>
      <c r="R249" s="27"/>
      <c r="S249" s="27"/>
      <c r="T249" s="281"/>
    </row>
    <row r="250" spans="2:20" ht="34.200000000000003" x14ac:dyDescent="0.25">
      <c r="B250" s="377" t="s">
        <v>296</v>
      </c>
      <c r="C250" s="373">
        <f>SUMPRODUCT(C238:Q238,$C$245:$Q$245)</f>
        <v>0</v>
      </c>
      <c r="D250" s="27"/>
      <c r="E250" s="373"/>
      <c r="F250" s="27"/>
      <c r="G250" s="27"/>
      <c r="H250" s="27"/>
      <c r="I250" s="27"/>
      <c r="J250" s="27"/>
      <c r="K250" s="27"/>
      <c r="L250" s="27"/>
      <c r="M250" s="27"/>
      <c r="N250" s="27"/>
      <c r="O250" s="27"/>
      <c r="P250" s="27"/>
      <c r="Q250" s="27"/>
      <c r="R250" s="27"/>
      <c r="S250" s="27"/>
      <c r="T250" s="281"/>
    </row>
    <row r="251" spans="2:20" ht="22.8" x14ac:dyDescent="0.25">
      <c r="B251" s="377" t="s">
        <v>297</v>
      </c>
      <c r="C251" s="373">
        <f>SUMPRODUCT(C239:Q239,$C$245:$Q$245)</f>
        <v>0</v>
      </c>
      <c r="D251" s="27"/>
      <c r="E251" s="374"/>
      <c r="F251" s="27"/>
      <c r="G251" s="27"/>
      <c r="H251" s="27"/>
      <c r="I251" s="27"/>
      <c r="J251" s="27"/>
      <c r="K251" s="27"/>
      <c r="L251" s="27"/>
      <c r="M251" s="27"/>
      <c r="N251" s="27"/>
      <c r="O251" s="27"/>
      <c r="P251" s="27"/>
      <c r="Q251" s="27"/>
      <c r="R251" s="27"/>
      <c r="S251" s="27"/>
      <c r="T251" s="281"/>
    </row>
    <row r="252" spans="2:20" ht="22.8" x14ac:dyDescent="0.25">
      <c r="B252" s="378" t="s">
        <v>298</v>
      </c>
      <c r="C252" s="373">
        <f>SUMPRODUCT(C240:Q240,$C$245:$Q$245)</f>
        <v>0</v>
      </c>
      <c r="D252" s="373"/>
      <c r="E252" s="27"/>
      <c r="F252" s="27"/>
      <c r="G252" s="27"/>
      <c r="H252" s="27"/>
      <c r="I252" s="27"/>
      <c r="J252" s="27"/>
      <c r="K252" s="27"/>
      <c r="L252" s="27"/>
      <c r="M252" s="27"/>
      <c r="N252" s="27"/>
      <c r="O252" s="27"/>
      <c r="P252" s="27"/>
      <c r="Q252" s="27"/>
      <c r="R252" s="27"/>
      <c r="S252" s="27"/>
      <c r="T252" s="281"/>
    </row>
    <row r="253" spans="2:20" ht="22.8" x14ac:dyDescent="0.25">
      <c r="B253" s="379" t="s">
        <v>299</v>
      </c>
      <c r="C253" s="373">
        <f>SUM(C249:C252)</f>
        <v>0</v>
      </c>
      <c r="D253" s="373"/>
      <c r="E253" s="27"/>
      <c r="F253" s="27"/>
      <c r="G253" s="27"/>
      <c r="H253" s="27"/>
      <c r="I253" s="27"/>
      <c r="J253" s="27"/>
      <c r="K253" s="27"/>
      <c r="L253" s="27"/>
      <c r="M253" s="27"/>
      <c r="N253" s="27"/>
      <c r="O253" s="27"/>
      <c r="P253" s="27"/>
      <c r="Q253" s="27"/>
      <c r="R253" s="27"/>
      <c r="S253" s="27"/>
      <c r="T253" s="281"/>
    </row>
    <row r="254" spans="2:20" x14ac:dyDescent="0.25">
      <c r="B254" s="375" t="s">
        <v>20</v>
      </c>
      <c r="C254" s="373">
        <f>SUMPRODUCT(C241:Q241,$C$245:$Q$245)</f>
        <v>0</v>
      </c>
      <c r="D254" s="27"/>
      <c r="E254" s="27"/>
      <c r="F254" s="27"/>
      <c r="G254" s="27"/>
      <c r="H254" s="27"/>
      <c r="I254" s="27"/>
      <c r="J254" s="27"/>
      <c r="K254" s="27"/>
      <c r="L254" s="27"/>
      <c r="M254" s="27"/>
      <c r="N254" s="27"/>
      <c r="O254" s="27"/>
      <c r="P254" s="27"/>
      <c r="Q254" s="27"/>
      <c r="R254" s="27"/>
      <c r="S254" s="27"/>
      <c r="T254" s="281"/>
    </row>
    <row r="255" spans="2:20" ht="34.200000000000003" x14ac:dyDescent="0.25">
      <c r="B255" s="379" t="s">
        <v>300</v>
      </c>
      <c r="C255" s="373">
        <f>SUM(C253:C254)</f>
        <v>0</v>
      </c>
      <c r="D255" s="27"/>
      <c r="E255" s="27"/>
      <c r="F255" s="27"/>
      <c r="G255" s="27"/>
      <c r="H255" s="27"/>
      <c r="I255" s="27"/>
      <c r="J255" s="27"/>
      <c r="K255" s="27"/>
      <c r="L255" s="27"/>
      <c r="M255" s="27"/>
      <c r="N255" s="27"/>
      <c r="O255" s="27"/>
      <c r="P255" s="27"/>
      <c r="Q255" s="27"/>
      <c r="R255" s="27"/>
      <c r="S255" s="27"/>
      <c r="T255" s="281"/>
    </row>
    <row r="256" spans="2:20" ht="22.8" x14ac:dyDescent="0.25">
      <c r="B256" s="377" t="s">
        <v>301</v>
      </c>
      <c r="C256" s="373">
        <f>SUMPRODUCT($C$242:$Q$242,C245:Q245)</f>
        <v>0</v>
      </c>
      <c r="D256" s="27"/>
      <c r="E256" s="27"/>
      <c r="F256" s="27"/>
      <c r="G256" s="27"/>
      <c r="H256" s="27"/>
      <c r="I256" s="27"/>
      <c r="J256" s="27"/>
      <c r="K256" s="27"/>
      <c r="L256" s="27"/>
      <c r="M256" s="27"/>
      <c r="N256" s="27"/>
      <c r="O256" s="27"/>
      <c r="P256" s="27"/>
      <c r="Q256" s="27"/>
      <c r="R256" s="27"/>
      <c r="S256" s="27"/>
      <c r="T256" s="281"/>
    </row>
    <row r="257" spans="2:20" ht="22.8" x14ac:dyDescent="0.25">
      <c r="B257" s="377" t="s">
        <v>302</v>
      </c>
      <c r="C257" s="373">
        <f>SUM(C255:C256)</f>
        <v>0</v>
      </c>
      <c r="D257" s="27"/>
      <c r="E257" s="27"/>
      <c r="F257" s="27"/>
      <c r="G257" s="27"/>
      <c r="H257" s="27"/>
      <c r="I257" s="27"/>
      <c r="J257" s="27"/>
      <c r="K257" s="27"/>
      <c r="L257" s="27"/>
      <c r="M257" s="27"/>
      <c r="N257" s="27"/>
      <c r="O257" s="27"/>
      <c r="P257" s="27"/>
      <c r="Q257" s="27"/>
      <c r="R257" s="27"/>
      <c r="S257" s="27"/>
      <c r="T257" s="281"/>
    </row>
    <row r="258" spans="2:20" ht="34.200000000000003" x14ac:dyDescent="0.25">
      <c r="B258" s="378" t="s">
        <v>303</v>
      </c>
      <c r="C258" s="373">
        <f>SUMPRODUCT($C$245:$Q$245,C243:Q243)</f>
        <v>0</v>
      </c>
      <c r="D258" s="27"/>
      <c r="E258" s="27"/>
      <c r="F258" s="27"/>
      <c r="G258" s="27"/>
      <c r="H258" s="27"/>
      <c r="I258" s="27"/>
      <c r="J258" s="27"/>
      <c r="K258" s="27"/>
      <c r="L258" s="27"/>
      <c r="M258" s="27"/>
      <c r="N258" s="27"/>
      <c r="O258" s="27"/>
      <c r="P258" s="27"/>
      <c r="Q258" s="27"/>
      <c r="R258" s="27"/>
      <c r="S258" s="27"/>
      <c r="T258" s="281"/>
    </row>
    <row r="259" spans="2:20" x14ac:dyDescent="0.25">
      <c r="B259" s="372" t="s">
        <v>294</v>
      </c>
      <c r="C259" s="373">
        <f>SUMPRODUCT($C$245:$Q$245,C244:Q244)</f>
        <v>0</v>
      </c>
      <c r="D259" s="373"/>
      <c r="E259" s="27"/>
      <c r="F259" s="27"/>
      <c r="G259" s="27"/>
      <c r="H259" s="27"/>
      <c r="I259" s="27"/>
      <c r="J259" s="27"/>
      <c r="K259" s="27"/>
      <c r="L259" s="27"/>
      <c r="M259" s="27"/>
      <c r="N259" s="27"/>
      <c r="O259" s="27"/>
      <c r="P259" s="27"/>
      <c r="Q259" s="27"/>
      <c r="R259" s="27"/>
      <c r="S259" s="27"/>
      <c r="T259" s="281"/>
    </row>
    <row r="260" spans="2:20" ht="22.8" x14ac:dyDescent="0.25">
      <c r="B260" s="378" t="s">
        <v>304</v>
      </c>
      <c r="C260" s="374">
        <f>SUM(C257:C259)</f>
        <v>0</v>
      </c>
      <c r="D260" s="373"/>
      <c r="E260" s="27"/>
      <c r="F260" s="27"/>
      <c r="G260" s="27"/>
      <c r="H260" s="27"/>
      <c r="I260" s="27"/>
      <c r="J260" s="27"/>
      <c r="K260" s="27"/>
      <c r="L260" s="27"/>
      <c r="M260" s="27"/>
      <c r="N260" s="27"/>
      <c r="O260" s="27"/>
      <c r="P260" s="27"/>
      <c r="Q260" s="27"/>
      <c r="R260" s="27"/>
      <c r="S260" s="27"/>
      <c r="T260" s="281"/>
    </row>
    <row r="261" spans="2:20" x14ac:dyDescent="0.25">
      <c r="B261" s="375"/>
      <c r="C261" s="374"/>
      <c r="D261" s="373"/>
      <c r="E261" s="27"/>
      <c r="F261" s="27"/>
      <c r="G261" s="27"/>
      <c r="H261" s="27"/>
      <c r="I261" s="27"/>
      <c r="J261" s="27"/>
      <c r="K261" s="27"/>
      <c r="L261" s="27"/>
      <c r="M261" s="27"/>
      <c r="N261" s="27"/>
      <c r="O261" s="27"/>
      <c r="P261" s="27"/>
      <c r="Q261" s="27"/>
      <c r="R261" s="27"/>
      <c r="S261" s="27"/>
      <c r="T261" s="281"/>
    </row>
    <row r="262" spans="2:20" x14ac:dyDescent="0.25">
      <c r="B262" s="375"/>
      <c r="C262" s="374"/>
      <c r="D262" s="373"/>
      <c r="E262" s="27"/>
      <c r="F262" s="27"/>
      <c r="G262" s="27"/>
      <c r="H262" s="27"/>
      <c r="I262" s="27"/>
      <c r="J262" s="27"/>
      <c r="K262" s="27"/>
      <c r="L262" s="27"/>
      <c r="M262" s="27"/>
      <c r="N262" s="27"/>
      <c r="O262" s="27"/>
      <c r="P262" s="27"/>
      <c r="Q262" s="27"/>
      <c r="R262" s="27"/>
      <c r="S262" s="27"/>
      <c r="T262" s="281"/>
    </row>
    <row r="263" spans="2:20" x14ac:dyDescent="0.25">
      <c r="B263" s="380"/>
      <c r="C263" s="381"/>
      <c r="D263" s="381"/>
      <c r="E263" s="381"/>
      <c r="F263" s="381"/>
      <c r="G263" s="381"/>
      <c r="H263" s="381"/>
      <c r="I263" s="381"/>
      <c r="J263" s="381"/>
      <c r="K263" s="381"/>
      <c r="L263" s="381"/>
      <c r="M263" s="381"/>
      <c r="N263" s="381"/>
      <c r="O263" s="381"/>
      <c r="P263" s="381"/>
      <c r="Q263" s="381"/>
      <c r="R263" s="381"/>
      <c r="S263" s="381"/>
      <c r="T263" s="382"/>
    </row>
    <row r="264" spans="2:20" x14ac:dyDescent="0.25"/>
    <row r="265" spans="2:20" x14ac:dyDescent="0.25"/>
    <row r="266" spans="2:20" x14ac:dyDescent="0.25"/>
    <row r="267" spans="2:20" x14ac:dyDescent="0.25"/>
  </sheetData>
  <sheetProtection algorithmName="SHA-512" hashValue="1Xynvj7IDgxX6FBPPjRQpvtakvUtZQmppMox603A6r1MkuVR9WuM7i6lIpB7e4w+iUx+62FQzI54UhdxJNL7FA==" saltValue="H5csFHFDqIyFGplIUkQMPw==" spinCount="100000" sheet="1" objects="1" scenarios="1"/>
  <protectedRanges>
    <protectedRange algorithmName="SHA-512" hashValue="n6RwP11KSexJQw3QYPO3wPLssl4QlDmpg0Y48SsVzSlQ5/qjWPrBazxTelNRSQFId3p852OXiJ3nxarrm5305A==" saltValue="VV6Ka6DGFJjln5D4DSpgQg==" spinCount="100000" sqref="C72 B76:C76 C80 C84 C106:C107 C119:D119 D131:D132 E128 E133:E134 C148:C149 C158:C159 D160:E160 D163:E163 C165 F135:G135 B74:C74 E136:E138 C128:C138" name="Input"/>
    <protectedRange algorithmName="SHA-512" hashValue="zrr1YC170iD4z5ngO6i+dvye2WxwMuZwyCItKXOM0Fb0EC895yDhie8vErJXeoL6fSMcx6aoO1sn5XcoWfI8lg==" saltValue="T/jZUAo6mJPMXMKTIHv+sw==" spinCount="100000" sqref="C172:G173" name="Inputcellen_1"/>
    <protectedRange algorithmName="SHA-512" hashValue="yYn6eaaIA2bt4MnPlyryMOoBiRQtN28H/lUAld9/CBPTKr3kjbXSrTbYDVV4nygyhvlU9YIRKSq+bH8Ei/MMFQ==" saltValue="52nDEcetB+PGYSBCEJvlgQ==" spinCount="100000" sqref="H128:H138" name="Input_3"/>
    <protectedRange algorithmName="SHA-512" hashValue="1vywcizgoC4Gzts3htW1KT3tf0vB+X5k2x/TxhYBVkfET6mByYLA2VBrM0ORutDf3U0XzxO8W8elgCxjk6wJfQ==" saltValue="lsZzVpG4PztiWzv0/DzoeQ==" spinCount="100000" sqref="C104" name="Input_4_1"/>
    <protectedRange algorithmName="SHA-512" hashValue="yYn6eaaIA2bt4MnPlyryMOoBiRQtN28H/lUAld9/CBPTKr3kjbXSrTbYDVV4nygyhvlU9YIRKSq+bH8Ei/MMFQ==" saltValue="52nDEcetB+PGYSBCEJvlgQ==" spinCount="100000" sqref="S58:S59" name="Input_4"/>
    <protectedRange algorithmName="SHA-512" hashValue="zrr1YC170iD4z5ngO6i+dvye2WxwMuZwyCItKXOM0Fb0EC895yDhie8vErJXeoL6fSMcx6aoO1sn5XcoWfI8lg==" saltValue="T/jZUAo6mJPMXMKTIHv+sw==" spinCount="100000" sqref="C63" name="Inputcellen"/>
    <protectedRange algorithmName="SHA-512" hashValue="zrr1YC170iD4z5ngO6i+dvye2WxwMuZwyCItKXOM0Fb0EC895yDhie8vErJXeoL6fSMcx6aoO1sn5XcoWfI8lg==" saltValue="T/jZUAo6mJPMXMKTIHv+sw==" spinCount="100000" sqref="D65:S65" name="Inputcellen_2"/>
    <protectedRange algorithmName="SHA-512" hashValue="n6RwP11KSexJQw3QYPO3wPLssl4QlDmpg0Y48SsVzSlQ5/qjWPrBazxTelNRSQFId3p852OXiJ3nxarrm5305A==" saltValue="VV6Ka6DGFJjln5D4DSpgQg==" spinCount="100000" sqref="D58:Q59" name="Input_1"/>
    <protectedRange algorithmName="SHA-512" hashValue="n6RwP11KSexJQw3QYPO3wPLssl4QlDmpg0Y48SsVzSlQ5/qjWPrBazxTelNRSQFId3p852OXiJ3nxarrm5305A==" saltValue="VV6Ka6DGFJjln5D4DSpgQg==" spinCount="100000" sqref="R58:R59" name="Input_2"/>
    <protectedRange algorithmName="SHA-512" hashValue="yYn6eaaIA2bt4MnPlyryMOoBiRQtN28H/lUAld9/CBPTKr3kjbXSrTbYDVV4nygyhvlU9YIRKSq+bH8Ei/MMFQ==" saltValue="52nDEcetB+PGYSBCEJvlgQ==" spinCount="100000" sqref="C62" name="Input_5"/>
  </protectedRanges>
  <mergeCells count="8">
    <mergeCell ref="B62:C62"/>
    <mergeCell ref="U58:AC59"/>
    <mergeCell ref="G195:I195"/>
    <mergeCell ref="G196:I196"/>
    <mergeCell ref="D141:E141"/>
    <mergeCell ref="I129:X129"/>
    <mergeCell ref="U62:AC62"/>
    <mergeCell ref="U63:AC63"/>
  </mergeCells>
  <conditionalFormatting sqref="C8:C9">
    <cfRule type="cellIs" dxfId="47" priority="13" operator="lessThan">
      <formula>1</formula>
    </cfRule>
    <cfRule type="cellIs" dxfId="46" priority="14" operator="equal">
      <formula>1</formula>
    </cfRule>
  </conditionalFormatting>
  <conditionalFormatting sqref="C66">
    <cfRule type="cellIs" dxfId="45" priority="20" operator="greaterThan">
      <formula>1</formula>
    </cfRule>
    <cfRule type="cellIs" dxfId="44" priority="21" operator="lessThan">
      <formula>1</formula>
    </cfRule>
    <cfRule type="cellIs" dxfId="43" priority="22" operator="equal">
      <formula>1</formula>
    </cfRule>
  </conditionalFormatting>
  <conditionalFormatting sqref="C84">
    <cfRule type="expression" dxfId="42" priority="12">
      <formula>C80="Berekening"</formula>
    </cfRule>
  </conditionalFormatting>
  <conditionalFormatting sqref="C92:C93 C95:C97 C99 C106:C107">
    <cfRule type="expression" dxfId="41" priority="11">
      <formula>$C$80="Opslag"</formula>
    </cfRule>
  </conditionalFormatting>
  <conditionalFormatting sqref="C103">
    <cfRule type="expression" dxfId="40" priority="1">
      <formula>$C$80="Opslag"</formula>
    </cfRule>
  </conditionalFormatting>
  <conditionalFormatting sqref="C104:C105">
    <cfRule type="expression" dxfId="39" priority="2">
      <formula>$C$46="Opslag"</formula>
    </cfRule>
  </conditionalFormatting>
  <conditionalFormatting sqref="D104:E104">
    <cfRule type="expression" dxfId="38" priority="6">
      <formula>$C$46="Opslag"</formula>
    </cfRule>
  </conditionalFormatting>
  <conditionalFormatting sqref="E119">
    <cfRule type="cellIs" dxfId="37" priority="17" operator="greaterThan">
      <formula>1</formula>
    </cfRule>
    <cfRule type="cellIs" dxfId="36" priority="18" operator="lessThan">
      <formula>1</formula>
    </cfRule>
    <cfRule type="cellIs" dxfId="35" priority="19" operator="equal">
      <formula>1</formula>
    </cfRule>
  </conditionalFormatting>
  <conditionalFormatting sqref="F104">
    <cfRule type="cellIs" dxfId="34" priority="3" operator="greaterThan">
      <formula>1</formula>
    </cfRule>
    <cfRule type="cellIs" dxfId="33" priority="4" operator="lessThan">
      <formula>1</formula>
    </cfRule>
    <cfRule type="cellIs" dxfId="32" priority="5" operator="equal">
      <formula>1</formula>
    </cfRule>
  </conditionalFormatting>
  <dataValidations count="2">
    <dataValidation type="list" allowBlank="1" showInputMessage="1" showErrorMessage="1" sqref="C80" xr:uid="{04552061-78BC-496D-BDC8-45CC22827115}">
      <formula1>Pensioen_dropdown</formula1>
    </dataValidation>
    <dataValidation type="decimal" allowBlank="1" showInputMessage="1" showErrorMessage="1" errorTitle="Percentage" error="In dit invulveld kan een percentage worden ingevuld tussen de 0% en 100%." sqref="C104:E104" xr:uid="{F3C60C28-00E3-4EB1-B83C-E4ADB725C486}">
      <formula1>0</formula1>
      <formula2>1</formula2>
    </dataValidation>
  </dataValidations>
  <hyperlinks>
    <hyperlink ref="B14" location="'1. Integraal uurtarief-GGZ&amp;RIBW'!B42" display="Salarislasten per uur" xr:uid="{E4A466BC-DF94-450A-88AC-6FD93DB6F3BD}"/>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E1D908-0436-497E-AE1E-11A284F10802}">
          <x14:formula1>
            <xm:f>Data_overig!$A$7:$A$8</xm:f>
          </x14:formula1>
          <xm:sqref>C128:C138 H128:H138</xm:sqref>
        </x14:dataValidation>
        <x14:dataValidation type="list" allowBlank="1" showInputMessage="1" showErrorMessage="1" xr:uid="{812702A8-E972-4C41-8737-BB49500565A6}">
          <x14:formula1>
            <xm:f>Data_overig!$C$7:$C$8</xm:f>
          </x14:formula1>
          <xm:sqref>C103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B49B-7153-4DEC-8076-35683D77348D}">
  <sheetPr codeName="Blad7">
    <tabColor theme="7"/>
  </sheetPr>
  <dimension ref="A1:AG267"/>
  <sheetViews>
    <sheetView showGridLines="0" topLeftCell="B1" zoomScale="115" zoomScaleNormal="115" workbookViewId="0">
      <selection activeCell="O139" sqref="O139"/>
    </sheetView>
  </sheetViews>
  <sheetFormatPr defaultColWidth="0" defaultRowHeight="11.4" zeroHeight="1" x14ac:dyDescent="0.25"/>
  <cols>
    <col min="1" max="1" width="9" style="1" customWidth="1"/>
    <col min="2" max="2" width="46.09765625" style="1" customWidth="1"/>
    <col min="3" max="3" width="9" style="1" customWidth="1"/>
    <col min="4" max="4" width="11.09765625" style="1" bestFit="1" customWidth="1"/>
    <col min="5" max="18" width="9" style="1" customWidth="1"/>
    <col min="19" max="19" width="10" style="1" customWidth="1"/>
    <col min="20" max="33" width="9" style="1" customWidth="1"/>
    <col min="34" max="16384" width="9" style="1" hidden="1"/>
  </cols>
  <sheetData>
    <row r="1" spans="1:31" s="207" customFormat="1" ht="16.8" x14ac:dyDescent="0.4">
      <c r="A1" s="134" t="s">
        <v>371</v>
      </c>
      <c r="B1" s="206"/>
    </row>
    <row r="2" spans="1:31" s="5" customFormat="1" x14ac:dyDescent="0.25">
      <c r="A2" s="208"/>
    </row>
    <row r="3" spans="1:31" s="5" customFormat="1" x14ac:dyDescent="0.25">
      <c r="A3" s="208"/>
      <c r="B3" s="171" t="s">
        <v>109</v>
      </c>
      <c r="C3" s="140"/>
      <c r="K3" s="43"/>
      <c r="L3" s="4"/>
    </row>
    <row r="4" spans="1:31" s="5" customFormat="1" x14ac:dyDescent="0.25">
      <c r="A4" s="208"/>
      <c r="B4" s="11" t="s">
        <v>110</v>
      </c>
      <c r="C4" s="3"/>
      <c r="K4" s="4"/>
    </row>
    <row r="5" spans="1:31" s="5" customFormat="1" x14ac:dyDescent="0.25">
      <c r="A5" s="208"/>
      <c r="B5" s="11" t="s">
        <v>111</v>
      </c>
      <c r="C5" s="115"/>
      <c r="K5" s="4"/>
    </row>
    <row r="6" spans="1:31" s="5" customFormat="1" x14ac:dyDescent="0.25">
      <c r="A6" s="208"/>
      <c r="B6" s="11" t="s">
        <v>112</v>
      </c>
      <c r="C6" s="416"/>
      <c r="F6" s="525"/>
      <c r="J6" s="4"/>
      <c r="K6" s="4"/>
      <c r="L6" s="4"/>
    </row>
    <row r="7" spans="1:31" s="5" customFormat="1" x14ac:dyDescent="0.25">
      <c r="A7" s="208"/>
      <c r="B7" s="11" t="s">
        <v>113</v>
      </c>
      <c r="C7" s="116"/>
      <c r="F7" s="525"/>
      <c r="J7" s="4"/>
      <c r="K7" s="4"/>
      <c r="L7" s="4"/>
    </row>
    <row r="8" spans="1:31" s="5" customFormat="1" x14ac:dyDescent="0.25">
      <c r="A8" s="208"/>
      <c r="B8" s="11" t="s">
        <v>114</v>
      </c>
      <c r="C8" s="118">
        <v>1</v>
      </c>
      <c r="F8" s="525"/>
      <c r="J8" s="4"/>
      <c r="K8" s="4"/>
      <c r="L8" s="4"/>
    </row>
    <row r="9" spans="1:31" s="5" customFormat="1" x14ac:dyDescent="0.25">
      <c r="A9" s="208"/>
      <c r="B9" s="7" t="s">
        <v>115</v>
      </c>
      <c r="C9" s="118">
        <v>0.9</v>
      </c>
      <c r="J9" s="4"/>
      <c r="K9" s="4"/>
      <c r="L9" s="4"/>
    </row>
    <row r="10" spans="1:31" s="5" customFormat="1" x14ac:dyDescent="0.25">
      <c r="A10" s="208"/>
      <c r="J10" s="4"/>
      <c r="K10" s="4"/>
      <c r="L10" s="4"/>
    </row>
    <row r="11" spans="1:31" s="213" customFormat="1" ht="16.8" x14ac:dyDescent="0.4">
      <c r="A11" s="212" t="s">
        <v>116</v>
      </c>
      <c r="C11" s="212"/>
    </row>
    <row r="12" spans="1:31" s="5" customFormat="1" x14ac:dyDescent="0.25">
      <c r="A12" s="214"/>
      <c r="C12" s="214"/>
    </row>
    <row r="13" spans="1:31" s="5" customFormat="1" x14ac:dyDescent="0.25">
      <c r="A13" s="214"/>
      <c r="B13" s="215" t="s">
        <v>372</v>
      </c>
      <c r="C13" s="216"/>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8"/>
    </row>
    <row r="14" spans="1:31" s="5" customFormat="1" x14ac:dyDescent="0.25">
      <c r="A14" s="214"/>
      <c r="B14" s="219" t="s">
        <v>118</v>
      </c>
      <c r="C14" s="220"/>
      <c r="D14" s="221"/>
      <c r="E14" s="221"/>
      <c r="F14" s="221"/>
      <c r="G14" s="221"/>
      <c r="H14" s="221"/>
      <c r="I14" s="221"/>
      <c r="J14" s="221"/>
      <c r="K14" s="221"/>
      <c r="L14" s="221"/>
      <c r="M14" s="221"/>
      <c r="N14" s="221"/>
      <c r="O14" s="221"/>
      <c r="P14" s="221"/>
      <c r="Q14" s="221"/>
      <c r="R14" s="221"/>
      <c r="S14" s="221"/>
      <c r="T14" s="222"/>
      <c r="U14" s="222"/>
      <c r="V14" s="222"/>
      <c r="W14" s="222"/>
      <c r="X14" s="222"/>
      <c r="Y14" s="222"/>
      <c r="Z14" s="222"/>
      <c r="AA14" s="222"/>
      <c r="AB14" s="222"/>
      <c r="AC14" s="222"/>
      <c r="AD14" s="222"/>
      <c r="AE14" s="223"/>
    </row>
    <row r="15" spans="1:31" s="5" customFormat="1" x14ac:dyDescent="0.25">
      <c r="A15" s="214"/>
      <c r="B15" s="224"/>
      <c r="C15" s="225"/>
      <c r="D15" s="225"/>
      <c r="E15" s="225"/>
      <c r="F15" s="225"/>
      <c r="G15" s="225"/>
      <c r="H15" s="225"/>
      <c r="I15" s="225"/>
      <c r="J15" s="225"/>
      <c r="K15" s="225"/>
      <c r="L15" s="225"/>
      <c r="M15" s="225"/>
      <c r="N15" s="225"/>
      <c r="O15" s="225"/>
      <c r="P15" s="225"/>
      <c r="Q15" s="225"/>
      <c r="R15" s="225"/>
      <c r="S15" s="225"/>
      <c r="T15" s="225"/>
      <c r="AE15" s="6"/>
    </row>
    <row r="16" spans="1:31" s="5" customFormat="1" x14ac:dyDescent="0.25">
      <c r="A16" s="214"/>
      <c r="B16" s="226" t="s">
        <v>119</v>
      </c>
      <c r="C16" s="227" t="s">
        <v>373</v>
      </c>
      <c r="D16" s="24"/>
      <c r="E16" s="24"/>
      <c r="AE16" s="6"/>
    </row>
    <row r="17" spans="1:31" s="5" customFormat="1" x14ac:dyDescent="0.25">
      <c r="A17" s="214"/>
      <c r="B17" s="11"/>
      <c r="AE17" s="6"/>
    </row>
    <row r="18" spans="1:31" s="5" customFormat="1" x14ac:dyDescent="0.25">
      <c r="A18" s="214"/>
      <c r="B18" s="228" t="s">
        <v>121</v>
      </c>
      <c r="C18" s="229"/>
      <c r="D18" s="230">
        <f>IF(D57="","",D57)</f>
        <v>1</v>
      </c>
      <c r="E18" s="230">
        <f t="shared" ref="E18:Q18" si="0">IF(E57="","",E57)</f>
        <v>2</v>
      </c>
      <c r="F18" s="230">
        <f t="shared" si="0"/>
        <v>3</v>
      </c>
      <c r="G18" s="230">
        <f t="shared" si="0"/>
        <v>4</v>
      </c>
      <c r="H18" s="230">
        <f t="shared" si="0"/>
        <v>5</v>
      </c>
      <c r="I18" s="230">
        <f t="shared" si="0"/>
        <v>6</v>
      </c>
      <c r="J18" s="230">
        <f t="shared" si="0"/>
        <v>7</v>
      </c>
      <c r="K18" s="230">
        <f t="shared" si="0"/>
        <v>8</v>
      </c>
      <c r="L18" s="230">
        <f t="shared" si="0"/>
        <v>9</v>
      </c>
      <c r="M18" s="230">
        <f t="shared" si="0"/>
        <v>10</v>
      </c>
      <c r="N18" s="230">
        <f t="shared" si="0"/>
        <v>11</v>
      </c>
      <c r="O18" s="230">
        <f t="shared" si="0"/>
        <v>12</v>
      </c>
      <c r="P18" s="230">
        <f t="shared" si="0"/>
        <v>13</v>
      </c>
      <c r="Q18" s="230">
        <f t="shared" si="0"/>
        <v>14</v>
      </c>
      <c r="R18" s="230">
        <f t="shared" ref="R18" si="1">IF(R57="","",R57)</f>
        <v>15</v>
      </c>
      <c r="S18" s="231" t="s">
        <v>122</v>
      </c>
      <c r="T18" s="232" t="s">
        <v>123</v>
      </c>
      <c r="AE18" s="6"/>
    </row>
    <row r="19" spans="1:31" s="5" customFormat="1" x14ac:dyDescent="0.25">
      <c r="A19" s="214"/>
      <c r="B19" s="228" t="s">
        <v>306</v>
      </c>
      <c r="C19" s="229"/>
      <c r="D19" s="230">
        <f t="shared" ref="D19:S19" si="2">IF(D58="","",D58)</f>
        <v>5</v>
      </c>
      <c r="E19" s="230">
        <f t="shared" si="2"/>
        <v>5</v>
      </c>
      <c r="F19" s="230">
        <f t="shared" si="2"/>
        <v>5</v>
      </c>
      <c r="G19" s="230">
        <f t="shared" si="2"/>
        <v>5</v>
      </c>
      <c r="H19" s="230">
        <f t="shared" si="2"/>
        <v>5</v>
      </c>
      <c r="I19" s="230">
        <f t="shared" si="2"/>
        <v>5</v>
      </c>
      <c r="J19" s="230">
        <f t="shared" si="2"/>
        <v>5</v>
      </c>
      <c r="K19" s="230">
        <f t="shared" si="2"/>
        <v>5</v>
      </c>
      <c r="L19" s="230">
        <f t="shared" si="2"/>
        <v>5</v>
      </c>
      <c r="M19" s="230">
        <f t="shared" si="2"/>
        <v>5</v>
      </c>
      <c r="N19" s="230">
        <f t="shared" si="2"/>
        <v>5</v>
      </c>
      <c r="O19" s="230">
        <f t="shared" si="2"/>
        <v>5</v>
      </c>
      <c r="P19" s="230">
        <f t="shared" si="2"/>
        <v>5</v>
      </c>
      <c r="Q19" s="230">
        <f t="shared" si="2"/>
        <v>5</v>
      </c>
      <c r="R19" s="230">
        <f t="shared" ref="R19" si="3">IF(R58="","",R58)</f>
        <v>5</v>
      </c>
      <c r="S19" s="231" t="str">
        <f t="shared" si="2"/>
        <v>n.v.t.</v>
      </c>
      <c r="T19" s="232"/>
      <c r="AE19" s="6"/>
    </row>
    <row r="20" spans="1:31" s="5" customFormat="1" x14ac:dyDescent="0.25">
      <c r="A20" s="214"/>
      <c r="B20" s="233" t="s">
        <v>125</v>
      </c>
      <c r="C20" s="234"/>
      <c r="D20" s="235">
        <f>D62</f>
        <v>15.929487179487179</v>
      </c>
      <c r="E20" s="235">
        <f t="shared" ref="E20:Q20" si="4">E62</f>
        <v>16.320512820512821</v>
      </c>
      <c r="F20" s="235">
        <f t="shared" si="4"/>
        <v>16.73076923076923</v>
      </c>
      <c r="G20" s="235">
        <f t="shared" si="4"/>
        <v>18.333333333333332</v>
      </c>
      <c r="H20" s="235">
        <f t="shared" si="4"/>
        <v>18.852564102564102</v>
      </c>
      <c r="I20" s="235">
        <f t="shared" si="4"/>
        <v>21.128205128205128</v>
      </c>
      <c r="J20" s="235">
        <f t="shared" si="4"/>
        <v>22.589743589743591</v>
      </c>
      <c r="K20" s="235">
        <f t="shared" si="4"/>
        <v>24.467948717948719</v>
      </c>
      <c r="L20" s="235">
        <f t="shared" si="4"/>
        <v>26.256410256410255</v>
      </c>
      <c r="M20" s="235">
        <f t="shared" si="4"/>
        <v>28.01923076923077</v>
      </c>
      <c r="N20" s="235">
        <f t="shared" si="4"/>
        <v>30.955128205128204</v>
      </c>
      <c r="O20" s="235">
        <f t="shared" si="4"/>
        <v>34.121794871794869</v>
      </c>
      <c r="P20" s="235">
        <f t="shared" si="4"/>
        <v>37.852564102564102</v>
      </c>
      <c r="Q20" s="235">
        <f t="shared" si="4"/>
        <v>40.525641025641029</v>
      </c>
      <c r="R20" s="235">
        <f t="shared" ref="R20" si="5">R62</f>
        <v>43.46153846153846</v>
      </c>
      <c r="S20" s="235">
        <f>S62</f>
        <v>0</v>
      </c>
      <c r="T20" s="236"/>
      <c r="AE20" s="6"/>
    </row>
    <row r="21" spans="1:31" s="5" customFormat="1" x14ac:dyDescent="0.25">
      <c r="A21" s="214"/>
      <c r="B21" s="233" t="s">
        <v>126</v>
      </c>
      <c r="C21" s="399">
        <f>C67</f>
        <v>8.3000000000000004E-2</v>
      </c>
      <c r="D21" s="235">
        <f t="shared" ref="D21:I21" si="6">IFERROR(IF(D$20*$C21&lt;$C$69,$C$69,$C21*SUM(D$20,D$22)),"")</f>
        <v>1.4344016212009503</v>
      </c>
      <c r="E21" s="235">
        <f t="shared" si="6"/>
        <v>1.4668567494060785</v>
      </c>
      <c r="F21" s="235">
        <f t="shared" si="6"/>
        <v>1.5009080314573604</v>
      </c>
      <c r="G21" s="235">
        <f t="shared" si="6"/>
        <v>1.6433999999999997</v>
      </c>
      <c r="H21" s="235">
        <f t="shared" si="6"/>
        <v>1.6899438461538461</v>
      </c>
      <c r="I21" s="235">
        <f t="shared" si="6"/>
        <v>1.8939323076923078</v>
      </c>
      <c r="J21" s="235">
        <f t="shared" ref="J21:R21" si="7">IFERROR(IF(J$20*$C21&lt;$C$69,$C$69,$C21*SUM(J$20,J$22)),"")</f>
        <v>2.0249446153846153</v>
      </c>
      <c r="K21" s="235">
        <f t="shared" si="7"/>
        <v>2.1933069230769231</v>
      </c>
      <c r="L21" s="235">
        <f t="shared" si="7"/>
        <v>2.3536246153846152</v>
      </c>
      <c r="M21" s="235">
        <f t="shared" si="7"/>
        <v>2.5116438461538464</v>
      </c>
      <c r="N21" s="235">
        <f t="shared" si="7"/>
        <v>2.7748176923076922</v>
      </c>
      <c r="O21" s="235">
        <f t="shared" si="7"/>
        <v>3.0586776923076924</v>
      </c>
      <c r="P21" s="235">
        <f t="shared" si="7"/>
        <v>3.3931038461538465</v>
      </c>
      <c r="Q21" s="235">
        <f t="shared" si="7"/>
        <v>3.6327184615384622</v>
      </c>
      <c r="R21" s="235">
        <f t="shared" si="7"/>
        <v>3.895892307692308</v>
      </c>
      <c r="S21" s="235"/>
      <c r="T21" s="236"/>
      <c r="AE21" s="6"/>
    </row>
    <row r="22" spans="1:31" s="5" customFormat="1" x14ac:dyDescent="0.25">
      <c r="A22" s="214"/>
      <c r="B22" s="233" t="s">
        <v>127</v>
      </c>
      <c r="C22" s="400">
        <f>C71</f>
        <v>0.08</v>
      </c>
      <c r="D22" s="235">
        <f>IFERROR(IF(D20*$C22&lt;$C$73,$C$73,D20*$C22),"")</f>
        <v>1.3524600638977635</v>
      </c>
      <c r="E22" s="235">
        <f>IFERROR(IF(E20*$C22&lt;$C$73,$C$73,E20*$C22),"")</f>
        <v>1.3524600638977635</v>
      </c>
      <c r="F22" s="235">
        <f>IFERROR(IF(F20*$C22&lt;$C$73,$C$73,F20*$C22),"")</f>
        <v>1.3524600638977635</v>
      </c>
      <c r="G22" s="235">
        <f>IFERROR(IF(G20*$C22&lt;$C$73,$C$73,G20*$C22),"")</f>
        <v>1.4666666666666666</v>
      </c>
      <c r="H22" s="235">
        <f t="shared" ref="H22:Q22" si="8">IFERROR(IF(H20*$C22&lt;$C$73,$C$73,H20*$C22),"")</f>
        <v>1.5082051282051283</v>
      </c>
      <c r="I22" s="235">
        <f t="shared" si="8"/>
        <v>1.6902564102564102</v>
      </c>
      <c r="J22" s="235">
        <f t="shared" si="8"/>
        <v>1.8071794871794873</v>
      </c>
      <c r="K22" s="235">
        <f t="shared" si="8"/>
        <v>1.9574358974358976</v>
      </c>
      <c r="L22" s="235">
        <f t="shared" si="8"/>
        <v>2.1005128205128205</v>
      </c>
      <c r="M22" s="235">
        <f t="shared" si="8"/>
        <v>2.2415384615384615</v>
      </c>
      <c r="N22" s="235">
        <f t="shared" si="8"/>
        <v>2.4764102564102566</v>
      </c>
      <c r="O22" s="235">
        <f t="shared" si="8"/>
        <v>2.7297435897435895</v>
      </c>
      <c r="P22" s="235">
        <f t="shared" si="8"/>
        <v>3.0282051282051281</v>
      </c>
      <c r="Q22" s="235">
        <f t="shared" si="8"/>
        <v>3.2420512820512823</v>
      </c>
      <c r="R22" s="235">
        <f t="shared" ref="R22" si="9">IFERROR(IF(R20*$C22&lt;$C$73,$C$73,R20*$C22),"")</f>
        <v>3.476923076923077</v>
      </c>
      <c r="S22" s="235"/>
      <c r="T22" s="237"/>
      <c r="AE22" s="6"/>
    </row>
    <row r="23" spans="1:31" s="5" customFormat="1" x14ac:dyDescent="0.25">
      <c r="A23" s="214"/>
      <c r="B23" s="238" t="s">
        <v>128</v>
      </c>
      <c r="C23" s="400">
        <f>C75</f>
        <v>0</v>
      </c>
      <c r="D23" s="239">
        <f>IFERROR(D$20*$C23,"")</f>
        <v>0</v>
      </c>
      <c r="E23" s="239">
        <f t="shared" ref="E23:R23" si="10">IFERROR(E$20*$C23,"")</f>
        <v>0</v>
      </c>
      <c r="F23" s="239">
        <f t="shared" si="10"/>
        <v>0</v>
      </c>
      <c r="G23" s="239">
        <f t="shared" si="10"/>
        <v>0</v>
      </c>
      <c r="H23" s="239">
        <f t="shared" si="10"/>
        <v>0</v>
      </c>
      <c r="I23" s="239">
        <f t="shared" si="10"/>
        <v>0</v>
      </c>
      <c r="J23" s="239">
        <f t="shared" si="10"/>
        <v>0</v>
      </c>
      <c r="K23" s="239">
        <f t="shared" si="10"/>
        <v>0</v>
      </c>
      <c r="L23" s="239">
        <f t="shared" si="10"/>
        <v>0</v>
      </c>
      <c r="M23" s="239">
        <f t="shared" si="10"/>
        <v>0</v>
      </c>
      <c r="N23" s="239">
        <f t="shared" si="10"/>
        <v>0</v>
      </c>
      <c r="O23" s="239">
        <f t="shared" si="10"/>
        <v>0</v>
      </c>
      <c r="P23" s="239">
        <f t="shared" si="10"/>
        <v>0</v>
      </c>
      <c r="Q23" s="239">
        <f t="shared" si="10"/>
        <v>0</v>
      </c>
      <c r="R23" s="239">
        <f t="shared" si="10"/>
        <v>0</v>
      </c>
      <c r="S23" s="239"/>
      <c r="T23" s="237"/>
      <c r="AE23" s="6"/>
    </row>
    <row r="24" spans="1:31" s="5" customFormat="1" ht="12" thickBot="1" x14ac:dyDescent="0.3">
      <c r="A24" s="214"/>
      <c r="B24" s="240" t="s">
        <v>129</v>
      </c>
      <c r="C24" s="401"/>
      <c r="D24" s="235">
        <f>IF(D20="","",$C$77/CAO_SociaalWerk!$D$8)</f>
        <v>0</v>
      </c>
      <c r="E24" s="235">
        <f>IF(E20="","",$C$77/CAO_SociaalWerk!$D$8)</f>
        <v>0</v>
      </c>
      <c r="F24" s="235">
        <f>IF(F20="","",$C$77/CAO_SociaalWerk!$D$8)</f>
        <v>0</v>
      </c>
      <c r="G24" s="235">
        <f>IF(G20="","",$C$77/CAO_SociaalWerk!$D$8)</f>
        <v>0</v>
      </c>
      <c r="H24" s="235">
        <f>IF(H20="","",$C$77/CAO_SociaalWerk!$D$8)</f>
        <v>0</v>
      </c>
      <c r="I24" s="235">
        <f>IF(I20="","",$C$77/CAO_SociaalWerk!$D$8)</f>
        <v>0</v>
      </c>
      <c r="J24" s="235">
        <f>IF(J20="","",$C$77/CAO_SociaalWerk!$D$8)</f>
        <v>0</v>
      </c>
      <c r="K24" s="235">
        <f>IF(K20="","",$C$77/CAO_SociaalWerk!$D$8)</f>
        <v>0</v>
      </c>
      <c r="L24" s="235">
        <f>IF(L20="","",$C$77/CAO_SociaalWerk!$D$8)</f>
        <v>0</v>
      </c>
      <c r="M24" s="235">
        <f>IF(M20="","",$C$77/CAO_SociaalWerk!$D$8)</f>
        <v>0</v>
      </c>
      <c r="N24" s="235">
        <f>IF(N20="","",$C$77/CAO_SociaalWerk!$D$8)</f>
        <v>0</v>
      </c>
      <c r="O24" s="235">
        <f>IF(O20="","",$C$77/CAO_SociaalWerk!$D$8)</f>
        <v>0</v>
      </c>
      <c r="P24" s="235">
        <f>IF(P20="","",$C$77/CAO_SociaalWerk!$D$8)</f>
        <v>0</v>
      </c>
      <c r="Q24" s="235">
        <f>IF(Q20="","",$C$77/CAO_SociaalWerk!$D$8)</f>
        <v>0</v>
      </c>
      <c r="R24" s="235">
        <f>IF(R20="","",$C$77/CAO_SociaalWerk!$D$8)</f>
        <v>0</v>
      </c>
      <c r="S24" s="235"/>
      <c r="T24" s="237"/>
      <c r="AE24" s="6"/>
    </row>
    <row r="25" spans="1:31" s="5" customFormat="1" ht="12" thickTop="1" x14ac:dyDescent="0.25">
      <c r="A25" s="214"/>
      <c r="B25" s="241" t="s">
        <v>132</v>
      </c>
      <c r="C25" s="242"/>
      <c r="D25" s="243">
        <f>SUM(D20:D24)</f>
        <v>18.716348864585893</v>
      </c>
      <c r="E25" s="243">
        <f>SUM(E20:E24)</f>
        <v>19.139829633816664</v>
      </c>
      <c r="F25" s="243">
        <f>SUM(F20:F24)</f>
        <v>19.584137326124353</v>
      </c>
      <c r="G25" s="243">
        <f>SUM(G20:G24)</f>
        <v>21.443399999999997</v>
      </c>
      <c r="H25" s="243">
        <f>SUM(H20:H24)</f>
        <v>22.050713076923074</v>
      </c>
      <c r="I25" s="243">
        <f t="shared" ref="I25:Q25" si="11">SUM(I20:I24)</f>
        <v>24.712393846153844</v>
      </c>
      <c r="J25" s="243">
        <f t="shared" si="11"/>
        <v>26.421867692307693</v>
      </c>
      <c r="K25" s="243">
        <f t="shared" si="11"/>
        <v>28.618691538461537</v>
      </c>
      <c r="L25" s="243">
        <f>SUM(L20:L24)</f>
        <v>30.710547692307692</v>
      </c>
      <c r="M25" s="243">
        <f t="shared" si="11"/>
        <v>32.77241307692308</v>
      </c>
      <c r="N25" s="243">
        <f t="shared" si="11"/>
        <v>36.206356153846151</v>
      </c>
      <c r="O25" s="243">
        <f t="shared" si="11"/>
        <v>39.91021615384615</v>
      </c>
      <c r="P25" s="243">
        <f t="shared" si="11"/>
        <v>44.273873076923081</v>
      </c>
      <c r="Q25" s="243">
        <f t="shared" si="11"/>
        <v>47.400410769230774</v>
      </c>
      <c r="R25" s="243">
        <f t="shared" ref="R25" si="12">SUM(R20:R24)</f>
        <v>50.834353846153846</v>
      </c>
      <c r="S25" s="243">
        <f>SUM(S20:S24)</f>
        <v>0</v>
      </c>
      <c r="T25" s="236"/>
      <c r="AE25" s="6"/>
    </row>
    <row r="26" spans="1:31" s="5" customFormat="1" ht="12" thickBot="1" x14ac:dyDescent="0.3">
      <c r="A26" s="214"/>
      <c r="B26" s="244" t="s">
        <v>133</v>
      </c>
      <c r="C26" s="245"/>
      <c r="D26" s="246">
        <f t="shared" ref="D26:Q26" si="13">SUM(D20:D23)*D114</f>
        <v>1.2345303711080855</v>
      </c>
      <c r="E26" s="246">
        <f t="shared" si="13"/>
        <v>1.2624631626465472</v>
      </c>
      <c r="F26" s="246">
        <f t="shared" si="13"/>
        <v>1.2917696980311624</v>
      </c>
      <c r="G26" s="246">
        <f t="shared" si="13"/>
        <v>1.4144066639999999</v>
      </c>
      <c r="H26" s="246">
        <f t="shared" si="13"/>
        <v>1.4544650345538461</v>
      </c>
      <c r="I26" s="246">
        <f t="shared" si="13"/>
        <v>1.6300294980923078</v>
      </c>
      <c r="J26" s="246">
        <f t="shared" si="13"/>
        <v>1.7427863929846155</v>
      </c>
      <c r="K26" s="246">
        <f t="shared" si="13"/>
        <v>1.8876888938769232</v>
      </c>
      <c r="L26" s="246">
        <f t="shared" si="13"/>
        <v>2.0256677257846154</v>
      </c>
      <c r="M26" s="246">
        <f t="shared" si="13"/>
        <v>2.1616683665538465</v>
      </c>
      <c r="N26" s="246">
        <f t="shared" si="13"/>
        <v>2.3881712519076923</v>
      </c>
      <c r="O26" s="246">
        <f t="shared" si="13"/>
        <v>2.6324778575076921</v>
      </c>
      <c r="P26" s="246">
        <f t="shared" si="13"/>
        <v>2.9203046681538467</v>
      </c>
      <c r="Q26" s="246">
        <f t="shared" si="13"/>
        <v>3.1265310943384619</v>
      </c>
      <c r="R26" s="246">
        <f t="shared" ref="R26" si="14">SUM(R20:R23)*R114</f>
        <v>3.3530339796923081</v>
      </c>
      <c r="S26" s="246"/>
      <c r="T26" s="237"/>
      <c r="AE26" s="6"/>
    </row>
    <row r="27" spans="1:31" s="5" customFormat="1" ht="12.6" thickTop="1" thickBot="1" x14ac:dyDescent="0.3">
      <c r="A27" s="214"/>
      <c r="B27" s="247" t="s">
        <v>134</v>
      </c>
      <c r="C27" s="248"/>
      <c r="D27" s="249">
        <f>SUM(D25:D26)</f>
        <v>19.950879235693979</v>
      </c>
      <c r="E27" s="249">
        <f>SUM(E25:E26)</f>
        <v>20.402292796463211</v>
      </c>
      <c r="F27" s="249">
        <f>SUM(F25:F26)</f>
        <v>20.875907024155516</v>
      </c>
      <c r="G27" s="249">
        <f>SUM(G25:G26)</f>
        <v>22.857806663999998</v>
      </c>
      <c r="H27" s="249">
        <f>SUM(H25:H26)</f>
        <v>23.505178111476919</v>
      </c>
      <c r="I27" s="249">
        <f t="shared" ref="I27" si="15">SUM(I25:I26)</f>
        <v>26.342423344246154</v>
      </c>
      <c r="J27" s="249">
        <f t="shared" ref="J27:O27" si="16">SUM(J25:J26)</f>
        <v>28.164654085292309</v>
      </c>
      <c r="K27" s="249">
        <f>SUM(K25:K26)</f>
        <v>30.50638043233846</v>
      </c>
      <c r="L27" s="249">
        <f>SUM(L25:L26)</f>
        <v>32.736215418092307</v>
      </c>
      <c r="M27" s="249">
        <f>SUM(M25:M26)</f>
        <v>34.934081443476927</v>
      </c>
      <c r="N27" s="249">
        <f>SUM(N25:N26)</f>
        <v>38.594527405753844</v>
      </c>
      <c r="O27" s="249">
        <f t="shared" si="16"/>
        <v>42.542694011353845</v>
      </c>
      <c r="P27" s="249">
        <f>SUM(P25:P26)</f>
        <v>47.194177745076928</v>
      </c>
      <c r="Q27" s="249">
        <f>SUM(Q25:Q26)</f>
        <v>50.526941863569235</v>
      </c>
      <c r="R27" s="249">
        <f>SUM(R25:R26)</f>
        <v>54.187387825846152</v>
      </c>
      <c r="S27" s="249">
        <f>SUM(S25:S26)</f>
        <v>0</v>
      </c>
      <c r="T27" s="237"/>
      <c r="AE27" s="6"/>
    </row>
    <row r="28" spans="1:31" s="5" customFormat="1" ht="12" thickTop="1" x14ac:dyDescent="0.25">
      <c r="A28" s="214"/>
      <c r="B28" s="250" t="s">
        <v>135</v>
      </c>
      <c r="C28" s="420">
        <f>D143</f>
        <v>0.88264110756123526</v>
      </c>
      <c r="D28" s="243">
        <f>D27/$C28</f>
        <v>22.603614385034565</v>
      </c>
      <c r="E28" s="243">
        <f>E27/$C28</f>
        <v>23.115049391745845</v>
      </c>
      <c r="F28" s="243">
        <f>F27/$C28</f>
        <v>23.651636939770793</v>
      </c>
      <c r="G28" s="243">
        <f>G27/$C28</f>
        <v>25.897056536554054</v>
      </c>
      <c r="H28" s="243">
        <f>H27/$C28</f>
        <v>26.630504641260654</v>
      </c>
      <c r="I28" s="243">
        <f t="shared" ref="I28:M28" si="17">I27/$C28</f>
        <v>29.844999421147612</v>
      </c>
      <c r="J28" s="243">
        <f t="shared" si="17"/>
        <v>31.909520012173601</v>
      </c>
      <c r="K28" s="243">
        <f t="shared" si="17"/>
        <v>34.562610069939453</v>
      </c>
      <c r="L28" s="243">
        <f t="shared" si="17"/>
        <v>37.088931319484409</v>
      </c>
      <c r="M28" s="243">
        <f t="shared" si="17"/>
        <v>39.579032909537688</v>
      </c>
      <c r="N28" s="243">
        <f>N27/$C28</f>
        <v>43.726183921335505</v>
      </c>
      <c r="O28" s="243">
        <f>O27/$C28</f>
        <v>48.199311868558475</v>
      </c>
      <c r="P28" s="243">
        <f>P27/$C28</f>
        <v>53.469272324598506</v>
      </c>
      <c r="Q28" s="243">
        <f>Q27/$C28</f>
        <v>57.245171826606558</v>
      </c>
      <c r="R28" s="243">
        <f>R27/$C28</f>
        <v>61.392322838404368</v>
      </c>
      <c r="S28" s="243">
        <f>S27/H143</f>
        <v>0</v>
      </c>
      <c r="AE28" s="6"/>
    </row>
    <row r="29" spans="1:31" s="5" customFormat="1" ht="12" thickBot="1" x14ac:dyDescent="0.3">
      <c r="A29" s="214"/>
      <c r="B29" s="251" t="s">
        <v>136</v>
      </c>
      <c r="C29" s="245"/>
      <c r="D29" s="246">
        <f t="shared" ref="D29:S29" si="18">IF(D20="","",$C$152)</f>
        <v>0</v>
      </c>
      <c r="E29" s="246">
        <f t="shared" si="18"/>
        <v>0</v>
      </c>
      <c r="F29" s="246">
        <f t="shared" si="18"/>
        <v>0</v>
      </c>
      <c r="G29" s="246">
        <f t="shared" si="18"/>
        <v>0</v>
      </c>
      <c r="H29" s="246">
        <f t="shared" si="18"/>
        <v>0</v>
      </c>
      <c r="I29" s="246">
        <f t="shared" si="18"/>
        <v>0</v>
      </c>
      <c r="J29" s="246">
        <f t="shared" si="18"/>
        <v>0</v>
      </c>
      <c r="K29" s="246">
        <f t="shared" si="18"/>
        <v>0</v>
      </c>
      <c r="L29" s="246">
        <f t="shared" si="18"/>
        <v>0</v>
      </c>
      <c r="M29" s="246">
        <f t="shared" si="18"/>
        <v>0</v>
      </c>
      <c r="N29" s="246">
        <f t="shared" si="18"/>
        <v>0</v>
      </c>
      <c r="O29" s="246">
        <f t="shared" si="18"/>
        <v>0</v>
      </c>
      <c r="P29" s="246">
        <f t="shared" si="18"/>
        <v>0</v>
      </c>
      <c r="Q29" s="246">
        <f t="shared" si="18"/>
        <v>0</v>
      </c>
      <c r="R29" s="246">
        <f t="shared" ref="R29" si="19">IF(R20="","",$C$152)</f>
        <v>0</v>
      </c>
      <c r="S29" s="246">
        <f t="shared" si="18"/>
        <v>0</v>
      </c>
      <c r="AE29" s="6"/>
    </row>
    <row r="30" spans="1:31" s="5" customFormat="1" ht="12" thickTop="1" x14ac:dyDescent="0.25">
      <c r="A30" s="214"/>
      <c r="B30" s="247" t="s">
        <v>137</v>
      </c>
      <c r="C30" s="248"/>
      <c r="D30" s="249">
        <f>SUM(D28:D29)</f>
        <v>22.603614385034565</v>
      </c>
      <c r="E30" s="249">
        <f>SUM(E28:E29)</f>
        <v>23.115049391745845</v>
      </c>
      <c r="F30" s="249">
        <f t="shared" ref="F30:R30" si="20">SUM(F28:F29)</f>
        <v>23.651636939770793</v>
      </c>
      <c r="G30" s="249">
        <f t="shared" si="20"/>
        <v>25.897056536554054</v>
      </c>
      <c r="H30" s="249">
        <f>SUM(H28:H29)</f>
        <v>26.630504641260654</v>
      </c>
      <c r="I30" s="249">
        <f>SUM(I28:I29)</f>
        <v>29.844999421147612</v>
      </c>
      <c r="J30" s="249">
        <f t="shared" si="20"/>
        <v>31.909520012173601</v>
      </c>
      <c r="K30" s="249">
        <f t="shared" si="20"/>
        <v>34.562610069939453</v>
      </c>
      <c r="L30" s="249">
        <f t="shared" si="20"/>
        <v>37.088931319484409</v>
      </c>
      <c r="M30" s="249">
        <f t="shared" si="20"/>
        <v>39.579032909537688</v>
      </c>
      <c r="N30" s="249">
        <f t="shared" si="20"/>
        <v>43.726183921335505</v>
      </c>
      <c r="O30" s="249">
        <f t="shared" si="20"/>
        <v>48.199311868558475</v>
      </c>
      <c r="P30" s="249">
        <f t="shared" si="20"/>
        <v>53.469272324598506</v>
      </c>
      <c r="Q30" s="249">
        <f t="shared" si="20"/>
        <v>57.245171826606558</v>
      </c>
      <c r="R30" s="249">
        <f t="shared" si="20"/>
        <v>61.392322838404368</v>
      </c>
      <c r="S30" s="249">
        <f>SUM(S28:S29)</f>
        <v>0</v>
      </c>
      <c r="AE30" s="6"/>
    </row>
    <row r="31" spans="1:31" s="5" customFormat="1" x14ac:dyDescent="0.25">
      <c r="A31" s="214"/>
      <c r="B31" s="253"/>
      <c r="C31" s="254"/>
      <c r="D31" s="209"/>
      <c r="E31" s="209"/>
      <c r="F31" s="229"/>
      <c r="G31" s="229"/>
      <c r="H31" s="229"/>
      <c r="I31" s="229"/>
      <c r="J31" s="229"/>
      <c r="K31" s="229"/>
      <c r="L31" s="229"/>
      <c r="M31" s="229"/>
      <c r="N31" s="229"/>
      <c r="O31" s="229"/>
      <c r="P31" s="229"/>
      <c r="Q31" s="229"/>
      <c r="R31" s="229"/>
      <c r="S31" s="140"/>
      <c r="AE31" s="6"/>
    </row>
    <row r="32" spans="1:31" s="5" customFormat="1" x14ac:dyDescent="0.25">
      <c r="A32" s="214"/>
      <c r="B32" s="255" t="s">
        <v>138</v>
      </c>
      <c r="C32" s="333">
        <f>E199</f>
        <v>0</v>
      </c>
      <c r="D32" s="235">
        <f>$C32*D$30</f>
        <v>0</v>
      </c>
      <c r="E32" s="235">
        <f>$C32*E$30</f>
        <v>0</v>
      </c>
      <c r="F32" s="235">
        <f>$C32*F$30</f>
        <v>0</v>
      </c>
      <c r="G32" s="235">
        <f t="shared" ref="E32:R34" si="21">$C32*G$30</f>
        <v>0</v>
      </c>
      <c r="H32" s="235">
        <f t="shared" ref="H32:I34" si="22">$C32*H$30</f>
        <v>0</v>
      </c>
      <c r="I32" s="235">
        <f t="shared" si="22"/>
        <v>0</v>
      </c>
      <c r="J32" s="235">
        <f t="shared" si="21"/>
        <v>0</v>
      </c>
      <c r="K32" s="235">
        <f t="shared" si="21"/>
        <v>0</v>
      </c>
      <c r="L32" s="235">
        <f>$C32*L$30</f>
        <v>0</v>
      </c>
      <c r="M32" s="235">
        <f t="shared" si="21"/>
        <v>0</v>
      </c>
      <c r="N32" s="235">
        <f t="shared" si="21"/>
        <v>0</v>
      </c>
      <c r="O32" s="235">
        <f t="shared" si="21"/>
        <v>0</v>
      </c>
      <c r="P32" s="235">
        <f t="shared" si="21"/>
        <v>0</v>
      </c>
      <c r="Q32" s="235">
        <f t="shared" si="21"/>
        <v>0</v>
      </c>
      <c r="R32" s="235">
        <f t="shared" si="21"/>
        <v>0</v>
      </c>
      <c r="S32" s="235">
        <f>$C32*S$30</f>
        <v>0</v>
      </c>
      <c r="AE32" s="6"/>
    </row>
    <row r="33" spans="1:31" s="5" customFormat="1" x14ac:dyDescent="0.25">
      <c r="A33" s="214"/>
      <c r="B33" s="233" t="s">
        <v>139</v>
      </c>
      <c r="C33" s="333">
        <f>E200</f>
        <v>0</v>
      </c>
      <c r="D33" s="235">
        <f>$C33*D$30</f>
        <v>0</v>
      </c>
      <c r="E33" s="235">
        <f t="shared" si="21"/>
        <v>0</v>
      </c>
      <c r="F33" s="235">
        <f>$C33*F$30</f>
        <v>0</v>
      </c>
      <c r="G33" s="235">
        <f t="shared" si="21"/>
        <v>0</v>
      </c>
      <c r="H33" s="235">
        <f t="shared" si="22"/>
        <v>0</v>
      </c>
      <c r="I33" s="235">
        <f t="shared" si="22"/>
        <v>0</v>
      </c>
      <c r="J33" s="235">
        <f t="shared" si="21"/>
        <v>0</v>
      </c>
      <c r="K33" s="235">
        <f t="shared" si="21"/>
        <v>0</v>
      </c>
      <c r="L33" s="235">
        <f>$C33*L$30</f>
        <v>0</v>
      </c>
      <c r="M33" s="235">
        <f t="shared" si="21"/>
        <v>0</v>
      </c>
      <c r="N33" s="235">
        <f t="shared" si="21"/>
        <v>0</v>
      </c>
      <c r="O33" s="235">
        <f t="shared" si="21"/>
        <v>0</v>
      </c>
      <c r="P33" s="235">
        <f t="shared" si="21"/>
        <v>0</v>
      </c>
      <c r="Q33" s="235">
        <f t="shared" si="21"/>
        <v>0</v>
      </c>
      <c r="R33" s="235">
        <f t="shared" si="21"/>
        <v>0</v>
      </c>
      <c r="S33" s="235">
        <f>$C33*S$30</f>
        <v>0</v>
      </c>
      <c r="AE33" s="6"/>
    </row>
    <row r="34" spans="1:31" s="5" customFormat="1" ht="12" thickBot="1" x14ac:dyDescent="0.3">
      <c r="A34" s="214"/>
      <c r="B34" s="233" t="s">
        <v>140</v>
      </c>
      <c r="C34" s="333">
        <f>E201</f>
        <v>0</v>
      </c>
      <c r="D34" s="235">
        <f>$C34*D$30</f>
        <v>0</v>
      </c>
      <c r="E34" s="235">
        <f t="shared" si="21"/>
        <v>0</v>
      </c>
      <c r="F34" s="235">
        <f>$C34*F$30</f>
        <v>0</v>
      </c>
      <c r="G34" s="235">
        <f t="shared" si="21"/>
        <v>0</v>
      </c>
      <c r="H34" s="235">
        <f t="shared" si="22"/>
        <v>0</v>
      </c>
      <c r="I34" s="235">
        <f t="shared" si="22"/>
        <v>0</v>
      </c>
      <c r="J34" s="235">
        <f t="shared" si="21"/>
        <v>0</v>
      </c>
      <c r="K34" s="235">
        <f t="shared" si="21"/>
        <v>0</v>
      </c>
      <c r="L34" s="235">
        <f>$C34*L$30</f>
        <v>0</v>
      </c>
      <c r="M34" s="235">
        <f t="shared" si="21"/>
        <v>0</v>
      </c>
      <c r="N34" s="235">
        <f t="shared" si="21"/>
        <v>0</v>
      </c>
      <c r="O34" s="235">
        <f t="shared" si="21"/>
        <v>0</v>
      </c>
      <c r="P34" s="235">
        <f t="shared" si="21"/>
        <v>0</v>
      </c>
      <c r="Q34" s="235">
        <f t="shared" si="21"/>
        <v>0</v>
      </c>
      <c r="R34" s="235">
        <f t="shared" si="21"/>
        <v>0</v>
      </c>
      <c r="S34" s="235"/>
      <c r="AE34" s="6"/>
    </row>
    <row r="35" spans="1:31" s="5" customFormat="1" ht="12" thickTop="1" x14ac:dyDescent="0.25">
      <c r="A35" s="256"/>
      <c r="B35" s="250" t="s">
        <v>141</v>
      </c>
      <c r="C35" s="402"/>
      <c r="D35" s="243">
        <f>SUM(D30,D32:D34)</f>
        <v>22.603614385034565</v>
      </c>
      <c r="E35" s="243">
        <f t="shared" ref="E35:Q35" si="23">SUM(E30,E32:E34)</f>
        <v>23.115049391745845</v>
      </c>
      <c r="F35" s="243">
        <f t="shared" si="23"/>
        <v>23.651636939770793</v>
      </c>
      <c r="G35" s="243">
        <f t="shared" si="23"/>
        <v>25.897056536554054</v>
      </c>
      <c r="H35" s="243">
        <f t="shared" si="23"/>
        <v>26.630504641260654</v>
      </c>
      <c r="I35" s="243">
        <f>SUM(I30,I32:I34)</f>
        <v>29.844999421147612</v>
      </c>
      <c r="J35" s="243">
        <f t="shared" si="23"/>
        <v>31.909520012173601</v>
      </c>
      <c r="K35" s="243">
        <f t="shared" si="23"/>
        <v>34.562610069939453</v>
      </c>
      <c r="L35" s="243">
        <f t="shared" si="23"/>
        <v>37.088931319484409</v>
      </c>
      <c r="M35" s="243">
        <f t="shared" si="23"/>
        <v>39.579032909537688</v>
      </c>
      <c r="N35" s="243">
        <f t="shared" si="23"/>
        <v>43.726183921335505</v>
      </c>
      <c r="O35" s="243">
        <f t="shared" si="23"/>
        <v>48.199311868558475</v>
      </c>
      <c r="P35" s="243">
        <f t="shared" si="23"/>
        <v>53.469272324598506</v>
      </c>
      <c r="Q35" s="243">
        <f t="shared" si="23"/>
        <v>57.245171826606558</v>
      </c>
      <c r="R35" s="243">
        <f t="shared" ref="R35" si="24">SUM(R30,R32:R34)</f>
        <v>61.392322838404368</v>
      </c>
      <c r="S35" s="243">
        <f>SUM(S30,S32:S34)</f>
        <v>0</v>
      </c>
      <c r="AE35" s="6"/>
    </row>
    <row r="36" spans="1:31" s="5" customFormat="1" x14ac:dyDescent="0.25">
      <c r="A36" s="256"/>
      <c r="B36" s="257" t="str">
        <f>B182</f>
        <v>Opslag kosten gemeentelijke eisen</v>
      </c>
      <c r="C36" s="333">
        <f>C182</f>
        <v>0</v>
      </c>
      <c r="D36" s="246">
        <f>$C36*D$35</f>
        <v>0</v>
      </c>
      <c r="E36" s="246">
        <f t="shared" ref="E36:R37" si="25">$C36*E$35</f>
        <v>0</v>
      </c>
      <c r="F36" s="246">
        <f t="shared" si="25"/>
        <v>0</v>
      </c>
      <c r="G36" s="246">
        <f t="shared" si="25"/>
        <v>0</v>
      </c>
      <c r="H36" s="246">
        <f>$C36*H$35</f>
        <v>0</v>
      </c>
      <c r="I36" s="246">
        <f>$C36*I$35</f>
        <v>0</v>
      </c>
      <c r="J36" s="246">
        <f t="shared" si="25"/>
        <v>0</v>
      </c>
      <c r="K36" s="246">
        <f t="shared" si="25"/>
        <v>0</v>
      </c>
      <c r="L36" s="246">
        <f>$C36*L$35</f>
        <v>0</v>
      </c>
      <c r="M36" s="246">
        <f t="shared" si="25"/>
        <v>0</v>
      </c>
      <c r="N36" s="246">
        <f t="shared" si="25"/>
        <v>0</v>
      </c>
      <c r="O36" s="246">
        <f t="shared" si="25"/>
        <v>0</v>
      </c>
      <c r="P36" s="246">
        <f t="shared" si="25"/>
        <v>0</v>
      </c>
      <c r="Q36" s="246">
        <f t="shared" si="25"/>
        <v>0</v>
      </c>
      <c r="R36" s="246">
        <f t="shared" si="25"/>
        <v>0</v>
      </c>
      <c r="S36" s="246">
        <f>$C36*S$35</f>
        <v>0</v>
      </c>
      <c r="AE36" s="6"/>
    </row>
    <row r="37" spans="1:31" s="5" customFormat="1" ht="12" thickBot="1" x14ac:dyDescent="0.3">
      <c r="A37" s="256"/>
      <c r="B37" s="258" t="s">
        <v>142</v>
      </c>
      <c r="C37" s="403">
        <f>C192</f>
        <v>0</v>
      </c>
      <c r="D37" s="252">
        <f>$C37*D$35</f>
        <v>0</v>
      </c>
      <c r="E37" s="252">
        <f>$C37*E$35</f>
        <v>0</v>
      </c>
      <c r="F37" s="252">
        <f t="shared" si="25"/>
        <v>0</v>
      </c>
      <c r="G37" s="252">
        <f t="shared" si="25"/>
        <v>0</v>
      </c>
      <c r="H37" s="252">
        <f>$C37*H$35</f>
        <v>0</v>
      </c>
      <c r="I37" s="252">
        <f>$C37*I$35</f>
        <v>0</v>
      </c>
      <c r="J37" s="252">
        <f t="shared" si="25"/>
        <v>0</v>
      </c>
      <c r="K37" s="252">
        <f t="shared" si="25"/>
        <v>0</v>
      </c>
      <c r="L37" s="252">
        <f>$C37*L$35</f>
        <v>0</v>
      </c>
      <c r="M37" s="252">
        <f t="shared" si="25"/>
        <v>0</v>
      </c>
      <c r="N37" s="252">
        <f t="shared" si="25"/>
        <v>0</v>
      </c>
      <c r="O37" s="252">
        <f t="shared" si="25"/>
        <v>0</v>
      </c>
      <c r="P37" s="252">
        <f t="shared" si="25"/>
        <v>0</v>
      </c>
      <c r="Q37" s="252">
        <f t="shared" si="25"/>
        <v>0</v>
      </c>
      <c r="R37" s="252">
        <f t="shared" si="25"/>
        <v>0</v>
      </c>
      <c r="S37" s="252">
        <f>$C37*S$35</f>
        <v>0</v>
      </c>
      <c r="AE37" s="6"/>
    </row>
    <row r="38" spans="1:31" s="5" customFormat="1" ht="12" thickTop="1" x14ac:dyDescent="0.25">
      <c r="A38" s="256"/>
      <c r="B38" s="250" t="s">
        <v>143</v>
      </c>
      <c r="C38" s="402"/>
      <c r="D38" s="243">
        <f>SUM(D35:D37)</f>
        <v>22.603614385034565</v>
      </c>
      <c r="E38" s="243">
        <f>SUM(E35:E37)</f>
        <v>23.115049391745845</v>
      </c>
      <c r="F38" s="243">
        <f t="shared" ref="F38:K38" si="26">SUM(F35:F37)</f>
        <v>23.651636939770793</v>
      </c>
      <c r="G38" s="243">
        <f t="shared" si="26"/>
        <v>25.897056536554054</v>
      </c>
      <c r="H38" s="243">
        <f>SUM(H35:H37)</f>
        <v>26.630504641260654</v>
      </c>
      <c r="I38" s="243">
        <f>SUM(I35:I37)</f>
        <v>29.844999421147612</v>
      </c>
      <c r="J38" s="243">
        <f>SUM(J35:J37)</f>
        <v>31.909520012173601</v>
      </c>
      <c r="K38" s="243">
        <f t="shared" si="26"/>
        <v>34.562610069939453</v>
      </c>
      <c r="L38" s="243">
        <f>SUM(L35:L37)</f>
        <v>37.088931319484409</v>
      </c>
      <c r="M38" s="243">
        <f t="shared" ref="M38:R38" si="27">SUM(M35:M37)</f>
        <v>39.579032909537688</v>
      </c>
      <c r="N38" s="243">
        <f t="shared" si="27"/>
        <v>43.726183921335505</v>
      </c>
      <c r="O38" s="243">
        <f>SUM(O35:O37)</f>
        <v>48.199311868558475</v>
      </c>
      <c r="P38" s="243">
        <f t="shared" si="27"/>
        <v>53.469272324598506</v>
      </c>
      <c r="Q38" s="243">
        <f t="shared" si="27"/>
        <v>57.245171826606558</v>
      </c>
      <c r="R38" s="243">
        <f t="shared" si="27"/>
        <v>61.392322838404368</v>
      </c>
      <c r="S38" s="243">
        <f>SUM(S35:S37)</f>
        <v>0</v>
      </c>
      <c r="AE38" s="6"/>
    </row>
    <row r="39" spans="1:31" s="5" customFormat="1" x14ac:dyDescent="0.25">
      <c r="A39" s="256"/>
      <c r="B39" s="259"/>
      <c r="C39" s="404"/>
      <c r="D39" s="260"/>
      <c r="E39" s="260"/>
      <c r="F39" s="260"/>
      <c r="G39" s="260"/>
      <c r="H39" s="260"/>
      <c r="I39" s="260"/>
      <c r="J39" s="260"/>
      <c r="K39" s="260"/>
      <c r="L39" s="260"/>
      <c r="M39" s="260"/>
      <c r="N39" s="260"/>
      <c r="O39" s="260"/>
      <c r="P39" s="260"/>
      <c r="Q39" s="260"/>
      <c r="R39" s="260"/>
      <c r="S39" s="261"/>
      <c r="AE39" s="6"/>
    </row>
    <row r="40" spans="1:31" s="5" customFormat="1" x14ac:dyDescent="0.25">
      <c r="A40" s="256"/>
      <c r="B40" s="233" t="s">
        <v>308</v>
      </c>
      <c r="C40" s="262"/>
      <c r="D40" s="263">
        <f>D64</f>
        <v>0</v>
      </c>
      <c r="E40" s="263">
        <f>E64</f>
        <v>0</v>
      </c>
      <c r="F40" s="263">
        <f t="shared" ref="F40:I40" si="28">F64</f>
        <v>0</v>
      </c>
      <c r="G40" s="263">
        <f t="shared" si="28"/>
        <v>0</v>
      </c>
      <c r="H40" s="263">
        <f>H64</f>
        <v>0</v>
      </c>
      <c r="I40" s="263">
        <f t="shared" si="28"/>
        <v>0</v>
      </c>
      <c r="J40" s="263">
        <f t="shared" ref="J40:O40" si="29">J64</f>
        <v>0</v>
      </c>
      <c r="K40" s="263">
        <f t="shared" si="29"/>
        <v>0</v>
      </c>
      <c r="L40" s="263">
        <f t="shared" si="29"/>
        <v>0</v>
      </c>
      <c r="M40" s="263">
        <f t="shared" si="29"/>
        <v>0</v>
      </c>
      <c r="N40" s="263">
        <f t="shared" si="29"/>
        <v>0</v>
      </c>
      <c r="O40" s="263">
        <f t="shared" si="29"/>
        <v>0</v>
      </c>
      <c r="P40" s="263">
        <f>P64</f>
        <v>0</v>
      </c>
      <c r="Q40" s="263">
        <f>Q64</f>
        <v>0</v>
      </c>
      <c r="R40" s="263">
        <f>R64</f>
        <v>0</v>
      </c>
      <c r="S40" s="263">
        <f>S64</f>
        <v>0</v>
      </c>
      <c r="T40" s="264"/>
      <c r="AE40" s="6"/>
    </row>
    <row r="41" spans="1:31" s="5" customFormat="1" x14ac:dyDescent="0.25">
      <c r="A41" s="256"/>
      <c r="B41" s="265" t="s">
        <v>309</v>
      </c>
      <c r="C41" s="266"/>
      <c r="D41" s="8"/>
      <c r="E41" s="8"/>
      <c r="F41" s="8"/>
      <c r="G41" s="8"/>
      <c r="H41" s="229"/>
      <c r="I41" s="229"/>
      <c r="J41" s="229"/>
      <c r="K41" s="229"/>
      <c r="L41" s="229"/>
      <c r="M41" s="229"/>
      <c r="N41" s="229"/>
      <c r="O41" s="229"/>
      <c r="P41" s="229"/>
      <c r="Q41" s="229"/>
      <c r="R41" s="229"/>
      <c r="S41" s="140"/>
      <c r="T41" s="267">
        <f>SUMPRODUCT(D38:S38,D40:S40)</f>
        <v>0</v>
      </c>
      <c r="AE41" s="6"/>
    </row>
    <row r="42" spans="1:31" s="5" customFormat="1" x14ac:dyDescent="0.25">
      <c r="A42" s="256"/>
      <c r="B42" s="226"/>
      <c r="C42" s="214"/>
      <c r="I42" s="268"/>
      <c r="AE42" s="6"/>
    </row>
    <row r="43" spans="1:31" s="5" customFormat="1" x14ac:dyDescent="0.25">
      <c r="A43" s="214"/>
      <c r="B43" s="11"/>
      <c r="C43" s="214"/>
      <c r="AE43" s="6"/>
    </row>
    <row r="44" spans="1:31" s="5" customFormat="1" x14ac:dyDescent="0.25">
      <c r="A44" s="214"/>
      <c r="B44" s="215" t="s">
        <v>146</v>
      </c>
      <c r="C44" s="216"/>
      <c r="D44" s="217"/>
      <c r="E44" s="217"/>
      <c r="F44" s="217"/>
      <c r="G44" s="217"/>
      <c r="H44" s="217"/>
      <c r="I44" s="218"/>
      <c r="AE44" s="6"/>
    </row>
    <row r="45" spans="1:31" s="5" customFormat="1" x14ac:dyDescent="0.25">
      <c r="A45" s="256"/>
      <c r="B45" s="270"/>
      <c r="C45" s="229"/>
      <c r="D45" s="230" t="s">
        <v>147</v>
      </c>
      <c r="E45" s="230" t="s">
        <v>148</v>
      </c>
      <c r="F45" s="230" t="s">
        <v>149</v>
      </c>
      <c r="G45" s="230" t="s">
        <v>150</v>
      </c>
      <c r="H45" s="230" t="s">
        <v>151</v>
      </c>
      <c r="I45" s="231" t="s">
        <v>152</v>
      </c>
      <c r="AE45" s="6"/>
    </row>
    <row r="46" spans="1:31" s="5" customFormat="1" x14ac:dyDescent="0.25">
      <c r="A46" s="256"/>
      <c r="B46" s="271" t="s">
        <v>310</v>
      </c>
      <c r="C46" s="335"/>
      <c r="D46" s="239">
        <f>IF(C163=0,SUMPRODUCT(D28:S28,D40:S40),SUMPRODUCT(D28:S28,D40:S40)+(C160/C163)*SUMPRODUCT(D32:S32,D40:S40))</f>
        <v>0</v>
      </c>
      <c r="E46" s="239">
        <f t="shared" ref="E46:I47" si="30">D46*(1+C174)</f>
        <v>0</v>
      </c>
      <c r="F46" s="239">
        <f t="shared" si="30"/>
        <v>0</v>
      </c>
      <c r="G46" s="239">
        <f t="shared" si="30"/>
        <v>0</v>
      </c>
      <c r="H46" s="239">
        <f t="shared" si="30"/>
        <v>0</v>
      </c>
      <c r="I46" s="239">
        <f t="shared" si="30"/>
        <v>0</v>
      </c>
      <c r="AE46" s="6"/>
    </row>
    <row r="47" spans="1:31" s="5" customFormat="1" ht="12" thickBot="1" x14ac:dyDescent="0.3">
      <c r="A47" s="256"/>
      <c r="B47" s="233" t="s">
        <v>311</v>
      </c>
      <c r="C47" s="335"/>
      <c r="D47" s="235">
        <f>IF(C163=0,SUMPRODUCT(D29:S29,D40:S40)+SUMPRODUCT(D33:S33,D40:S40)+SUMPRODUCT(D34:S34,D40:S40),SUMPRODUCT(D29:S29,D40:S40)+SUMPRODUCT(D33:S33,D40:S40)+SUMPRODUCT(D34:S34,D40:S40)+((C161+C162)/C163)*SUMPRODUCT(D32:S32,D40:S40))</f>
        <v>0</v>
      </c>
      <c r="E47" s="239">
        <f t="shared" si="30"/>
        <v>0</v>
      </c>
      <c r="F47" s="239">
        <f t="shared" si="30"/>
        <v>0</v>
      </c>
      <c r="G47" s="239">
        <f t="shared" si="30"/>
        <v>0</v>
      </c>
      <c r="H47" s="239">
        <f t="shared" si="30"/>
        <v>0</v>
      </c>
      <c r="I47" s="239">
        <f t="shared" si="30"/>
        <v>0</v>
      </c>
      <c r="AE47" s="6"/>
    </row>
    <row r="48" spans="1:31" s="5" customFormat="1" ht="12" thickTop="1" x14ac:dyDescent="0.25">
      <c r="A48" s="256"/>
      <c r="B48" s="250" t="s">
        <v>155</v>
      </c>
      <c r="C48" s="402"/>
      <c r="D48" s="243">
        <f>SUM(D46:D47)</f>
        <v>0</v>
      </c>
      <c r="E48" s="243">
        <f t="shared" ref="E48:H48" si="31">SUM(E46:E47)</f>
        <v>0</v>
      </c>
      <c r="F48" s="243">
        <f t="shared" si="31"/>
        <v>0</v>
      </c>
      <c r="G48" s="243">
        <f>SUM(G46:G47)</f>
        <v>0</v>
      </c>
      <c r="H48" s="243">
        <f t="shared" si="31"/>
        <v>0</v>
      </c>
      <c r="I48" s="243">
        <f>SUM(I46:I47)</f>
        <v>0</v>
      </c>
      <c r="AE48" s="6"/>
    </row>
    <row r="49" spans="1:31" s="5" customFormat="1" ht="12" thickBot="1" x14ac:dyDescent="0.3">
      <c r="A49" s="256"/>
      <c r="B49" s="7" t="s">
        <v>156</v>
      </c>
      <c r="C49" s="338">
        <f>C36+C37</f>
        <v>0</v>
      </c>
      <c r="D49" s="239">
        <f>D48*$C49</f>
        <v>0</v>
      </c>
      <c r="E49" s="239">
        <f t="shared" ref="E49:H49" si="32">E48*$C49</f>
        <v>0</v>
      </c>
      <c r="F49" s="239">
        <f t="shared" si="32"/>
        <v>0</v>
      </c>
      <c r="G49" s="239">
        <f>G48*$C49</f>
        <v>0</v>
      </c>
      <c r="H49" s="239">
        <f t="shared" si="32"/>
        <v>0</v>
      </c>
      <c r="I49" s="239">
        <f>I48*$C49</f>
        <v>0</v>
      </c>
      <c r="AE49" s="6"/>
    </row>
    <row r="50" spans="1:31" s="5" customFormat="1" ht="12" thickTop="1" x14ac:dyDescent="0.25">
      <c r="A50" s="256"/>
      <c r="B50" s="250" t="s">
        <v>157</v>
      </c>
      <c r="C50" s="402"/>
      <c r="D50" s="563">
        <f>SUM(D48:D49)</f>
        <v>0</v>
      </c>
      <c r="E50" s="243">
        <f t="shared" ref="E50:H50" si="33">SUM(E48:E49)</f>
        <v>0</v>
      </c>
      <c r="F50" s="243">
        <f t="shared" si="33"/>
        <v>0</v>
      </c>
      <c r="G50" s="243">
        <f>SUM(G48:G49)</f>
        <v>0</v>
      </c>
      <c r="H50" s="243">
        <f t="shared" si="33"/>
        <v>0</v>
      </c>
      <c r="I50" s="243">
        <f>SUM(I48:I49)</f>
        <v>0</v>
      </c>
      <c r="AE50" s="6"/>
    </row>
    <row r="51" spans="1:31" s="5" customFormat="1" x14ac:dyDescent="0.25">
      <c r="A51" s="256"/>
      <c r="B51" s="272"/>
      <c r="C51" s="273"/>
      <c r="D51" s="273"/>
      <c r="E51" s="273"/>
      <c r="F51" s="273"/>
      <c r="G51" s="273"/>
      <c r="H51" s="273"/>
      <c r="I51" s="273"/>
      <c r="J51" s="8"/>
      <c r="K51" s="8"/>
      <c r="L51" s="8"/>
      <c r="M51" s="8"/>
      <c r="N51" s="8"/>
      <c r="O51" s="8"/>
      <c r="P51" s="8"/>
      <c r="Q51" s="8"/>
      <c r="R51" s="8"/>
      <c r="S51" s="8"/>
      <c r="T51" s="8"/>
      <c r="U51" s="8"/>
      <c r="V51" s="8"/>
      <c r="W51" s="8"/>
      <c r="X51" s="8"/>
      <c r="Y51" s="8"/>
      <c r="Z51" s="8"/>
      <c r="AA51" s="8"/>
      <c r="AB51" s="8"/>
      <c r="AC51" s="8"/>
      <c r="AD51" s="8"/>
      <c r="AE51" s="9"/>
    </row>
    <row r="52" spans="1:31" x14ac:dyDescent="0.25">
      <c r="A52" s="274"/>
    </row>
    <row r="53" spans="1:31" s="213" customFormat="1" ht="16.8" x14ac:dyDescent="0.4">
      <c r="A53" s="212" t="s">
        <v>158</v>
      </c>
    </row>
    <row r="54" spans="1:31" x14ac:dyDescent="0.25"/>
    <row r="55" spans="1:31" x14ac:dyDescent="0.25">
      <c r="B55" s="215" t="s">
        <v>18</v>
      </c>
      <c r="C55" s="216"/>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x14ac:dyDescent="0.25">
      <c r="B56" s="575" t="s">
        <v>374</v>
      </c>
      <c r="C56" s="5"/>
      <c r="D56" s="5"/>
      <c r="E56" s="5"/>
      <c r="F56" s="5"/>
      <c r="G56" s="5"/>
      <c r="H56" s="5"/>
      <c r="I56" s="5"/>
      <c r="J56" s="5"/>
      <c r="K56" s="5"/>
      <c r="L56" s="5"/>
      <c r="M56" s="5"/>
      <c r="N56" s="5"/>
      <c r="O56" s="5"/>
      <c r="P56" s="5"/>
      <c r="Q56" s="5"/>
      <c r="R56" s="5"/>
      <c r="S56" s="5"/>
      <c r="T56" s="225"/>
      <c r="U56" s="225"/>
      <c r="V56" s="225"/>
      <c r="W56" s="225"/>
      <c r="X56" s="225"/>
      <c r="Y56" s="225"/>
      <c r="AE56" s="6"/>
    </row>
    <row r="57" spans="1:31" x14ac:dyDescent="0.25">
      <c r="B57" s="276" t="s">
        <v>313</v>
      </c>
      <c r="C57" s="277"/>
      <c r="D57" s="383">
        <v>1</v>
      </c>
      <c r="E57" s="383">
        <v>2</v>
      </c>
      <c r="F57" s="383">
        <v>3</v>
      </c>
      <c r="G57" s="383">
        <v>4</v>
      </c>
      <c r="H57" s="383">
        <v>5</v>
      </c>
      <c r="I57" s="383">
        <v>6</v>
      </c>
      <c r="J57" s="383">
        <v>7</v>
      </c>
      <c r="K57" s="383">
        <v>8</v>
      </c>
      <c r="L57" s="383">
        <v>9</v>
      </c>
      <c r="M57" s="383">
        <v>10</v>
      </c>
      <c r="N57" s="383">
        <v>11</v>
      </c>
      <c r="O57" s="383">
        <v>12</v>
      </c>
      <c r="P57" s="383">
        <v>13</v>
      </c>
      <c r="Q57" s="383">
        <v>14</v>
      </c>
      <c r="R57" s="383">
        <v>15</v>
      </c>
      <c r="S57" s="570" t="s">
        <v>162</v>
      </c>
      <c r="T57" s="11"/>
      <c r="U57" s="647" t="s">
        <v>163</v>
      </c>
      <c r="V57" s="648"/>
      <c r="W57" s="648"/>
      <c r="X57" s="648"/>
      <c r="Y57" s="648"/>
      <c r="Z57" s="648"/>
      <c r="AA57" s="648"/>
      <c r="AB57" s="648"/>
      <c r="AC57" s="649"/>
      <c r="AE57" s="6"/>
    </row>
    <row r="58" spans="1:31" x14ac:dyDescent="0.25">
      <c r="B58" s="276" t="s">
        <v>306</v>
      </c>
      <c r="C58" s="277"/>
      <c r="D58" s="383">
        <v>5</v>
      </c>
      <c r="E58" s="383">
        <v>5</v>
      </c>
      <c r="F58" s="383">
        <v>5</v>
      </c>
      <c r="G58" s="383">
        <v>5</v>
      </c>
      <c r="H58" s="383">
        <v>5</v>
      </c>
      <c r="I58" s="383">
        <v>5</v>
      </c>
      <c r="J58" s="383">
        <v>5</v>
      </c>
      <c r="K58" s="383">
        <v>5</v>
      </c>
      <c r="L58" s="383">
        <v>5</v>
      </c>
      <c r="M58" s="383">
        <v>5</v>
      </c>
      <c r="N58" s="383">
        <v>5</v>
      </c>
      <c r="O58" s="383">
        <v>5</v>
      </c>
      <c r="P58" s="383">
        <v>5</v>
      </c>
      <c r="Q58" s="383">
        <v>5</v>
      </c>
      <c r="R58" s="383">
        <v>5</v>
      </c>
      <c r="S58" s="571" t="s">
        <v>165</v>
      </c>
      <c r="T58" s="11"/>
      <c r="U58" s="650"/>
      <c r="V58" s="651"/>
      <c r="W58" s="651"/>
      <c r="X58" s="651"/>
      <c r="Y58" s="651"/>
      <c r="Z58" s="651"/>
      <c r="AA58" s="651"/>
      <c r="AB58" s="651"/>
      <c r="AC58" s="652"/>
      <c r="AE58" s="6"/>
    </row>
    <row r="59" spans="1:31" hidden="1" x14ac:dyDescent="0.25">
      <c r="B59" s="278"/>
      <c r="C59" s="279"/>
      <c r="D59" s="232" t="str">
        <f>D57&amp;"_"&amp;D58</f>
        <v>1_5</v>
      </c>
      <c r="E59" s="232" t="str">
        <f t="shared" ref="E59:S59" si="34">E57&amp;"_"&amp;E58</f>
        <v>2_5</v>
      </c>
      <c r="F59" s="232" t="str">
        <f t="shared" si="34"/>
        <v>3_5</v>
      </c>
      <c r="G59" s="232" t="str">
        <f t="shared" si="34"/>
        <v>4_5</v>
      </c>
      <c r="H59" s="232" t="str">
        <f t="shared" si="34"/>
        <v>5_5</v>
      </c>
      <c r="I59" s="232" t="str">
        <f t="shared" si="34"/>
        <v>6_5</v>
      </c>
      <c r="J59" s="232" t="str">
        <f t="shared" si="34"/>
        <v>7_5</v>
      </c>
      <c r="K59" s="232" t="str">
        <f t="shared" si="34"/>
        <v>8_5</v>
      </c>
      <c r="L59" s="232" t="str">
        <f t="shared" si="34"/>
        <v>9_5</v>
      </c>
      <c r="M59" s="232" t="str">
        <f t="shared" si="34"/>
        <v>10_5</v>
      </c>
      <c r="N59" s="232" t="str">
        <f t="shared" si="34"/>
        <v>11_5</v>
      </c>
      <c r="O59" s="232" t="str">
        <f t="shared" si="34"/>
        <v>12_5</v>
      </c>
      <c r="P59" s="232" t="str">
        <f t="shared" si="34"/>
        <v>13_5</v>
      </c>
      <c r="Q59" s="232" t="str">
        <f t="shared" si="34"/>
        <v>14_5</v>
      </c>
      <c r="R59" s="232" t="str">
        <f t="shared" si="34"/>
        <v>15_5</v>
      </c>
      <c r="S59" s="232" t="str">
        <f t="shared" si="34"/>
        <v>Inhuurkosten*_n.v.t.</v>
      </c>
      <c r="T59" s="27"/>
      <c r="U59" s="27"/>
      <c r="V59" s="27"/>
      <c r="W59" s="27"/>
      <c r="X59" s="281"/>
      <c r="AE59" s="6"/>
    </row>
    <row r="60" spans="1:31" x14ac:dyDescent="0.25">
      <c r="B60" s="11"/>
      <c r="C60" s="5"/>
      <c r="D60" s="5"/>
      <c r="E60" s="5"/>
      <c r="F60" s="5"/>
      <c r="G60" s="5"/>
      <c r="H60" s="5"/>
      <c r="I60" s="5"/>
      <c r="J60" s="5"/>
      <c r="K60" s="5"/>
      <c r="L60" s="5"/>
      <c r="M60" s="5"/>
      <c r="N60" s="5"/>
      <c r="O60" s="5"/>
      <c r="P60" s="5"/>
      <c r="Q60" s="5"/>
      <c r="R60" s="5"/>
      <c r="S60" s="5"/>
      <c r="T60" s="5"/>
      <c r="U60" s="5"/>
      <c r="V60" s="5"/>
      <c r="W60" s="5"/>
      <c r="X60" s="5"/>
      <c r="Y60" s="5"/>
      <c r="Z60" s="5"/>
      <c r="AE60" s="6"/>
    </row>
    <row r="61" spans="1:31" x14ac:dyDescent="0.25">
      <c r="B61" s="240" t="s">
        <v>375</v>
      </c>
      <c r="C61" s="140"/>
      <c r="D61" s="418">
        <f>IFERROR(IF(INDEX(CAO_SociaalWerk!$BI$16:$BI$355,MATCH('1_Kostprijs_begeleiding_SW'!D59,CAO_SociaalWerk!$BF$16:$BF$355,0))&lt;Data_overig!$B$65,Data_overig!$B$65,INDEX(CAO_SociaalWerk!$BI$16:$BI$355,MATCH('1_Kostprijs_begeleiding_SW'!D59,CAO_SociaalWerk!$BF$16:$BF$355,0))),"")</f>
        <v>15.929487179487179</v>
      </c>
      <c r="E61" s="418">
        <f>IFERROR(IF(INDEX(CAO_SociaalWerk!$BI$16:$BI$355,MATCH('1_Kostprijs_begeleiding_SW'!E59,CAO_SociaalWerk!$BF$16:$BF$355,0))&lt;Data_overig!$B$65,Data_overig!$B$65,INDEX(CAO_SociaalWerk!$BI$16:$BI$355,MATCH('1_Kostprijs_begeleiding_SW'!E59,CAO_SociaalWerk!$BF$16:$BF$355,0))),"")</f>
        <v>16.320512820512821</v>
      </c>
      <c r="F61" s="418">
        <f>IFERROR(IF(INDEX(CAO_SociaalWerk!$BI$16:$BI$355,MATCH('1_Kostprijs_begeleiding_SW'!F59,CAO_SociaalWerk!$BF$16:$BF$355,0))&lt;Data_overig!$B$65,Data_overig!$B$65,INDEX(CAO_SociaalWerk!$BI$16:$BI$355,MATCH('1_Kostprijs_begeleiding_SW'!F59,CAO_SociaalWerk!$BF$16:$BF$355,0))),"")</f>
        <v>16.73076923076923</v>
      </c>
      <c r="G61" s="418">
        <f>IFERROR(IF(INDEX(CAO_SociaalWerk!$BI$16:$BI$355,MATCH('1_Kostprijs_begeleiding_SW'!G59,CAO_SociaalWerk!$BF$16:$BF$355,0))&lt;Data_overig!$B$65,Data_overig!$B$65,INDEX(CAO_SociaalWerk!$BI$16:$BI$355,MATCH('1_Kostprijs_begeleiding_SW'!G59,CAO_SociaalWerk!$BF$16:$BF$355,0))),"")</f>
        <v>18.333333333333332</v>
      </c>
      <c r="H61" s="418">
        <f>IFERROR(IF(INDEX(CAO_SociaalWerk!$BI$16:$BI$355,MATCH('1_Kostprijs_begeleiding_SW'!H59,CAO_SociaalWerk!$BF$16:$BF$355,0))&lt;Data_overig!$B$65,Data_overig!$B$65,INDEX(CAO_SociaalWerk!$BI$16:$BI$355,MATCH('1_Kostprijs_begeleiding_SW'!H59,CAO_SociaalWerk!$BF$16:$BF$355,0))),"")</f>
        <v>18.852564102564102</v>
      </c>
      <c r="I61" s="418">
        <f>IFERROR(IF(INDEX(CAO_SociaalWerk!$BI$16:$BI$355,MATCH('1_Kostprijs_begeleiding_SW'!I59,CAO_SociaalWerk!$BF$16:$BF$355,0))&lt;Data_overig!$B$65,Data_overig!$B$65,INDEX(CAO_SociaalWerk!$BI$16:$BI$355,MATCH('1_Kostprijs_begeleiding_SW'!I59,CAO_SociaalWerk!$BF$16:$BF$355,0))),"")</f>
        <v>21.128205128205128</v>
      </c>
      <c r="J61" s="418">
        <f>IFERROR(IF(INDEX(CAO_SociaalWerk!$BI$16:$BI$355,MATCH('1_Kostprijs_begeleiding_SW'!J59,CAO_SociaalWerk!$BF$16:$BF$355,0))&lt;Data_overig!$B$65,Data_overig!$B$65,INDEX(CAO_SociaalWerk!$BI$16:$BI$355,MATCH('1_Kostprijs_begeleiding_SW'!J59,CAO_SociaalWerk!$BF$16:$BF$355,0))),"")</f>
        <v>22.589743589743591</v>
      </c>
      <c r="K61" s="418">
        <f>IFERROR(IF(INDEX(CAO_SociaalWerk!$BI$16:$BI$355,MATCH('1_Kostprijs_begeleiding_SW'!K59,CAO_SociaalWerk!$BF$16:$BF$355,0))&lt;Data_overig!$B$65,Data_overig!$B$65,INDEX(CAO_SociaalWerk!$BI$16:$BI$355,MATCH('1_Kostprijs_begeleiding_SW'!K59,CAO_SociaalWerk!$BF$16:$BF$355,0))),"")</f>
        <v>24.467948717948719</v>
      </c>
      <c r="L61" s="418">
        <f>IFERROR(IF(INDEX(CAO_SociaalWerk!$BI$16:$BI$355,MATCH('1_Kostprijs_begeleiding_SW'!L59,CAO_SociaalWerk!$BF$16:$BF$355,0))&lt;Data_overig!$B$65,Data_overig!$B$65,INDEX(CAO_SociaalWerk!$BI$16:$BI$355,MATCH('1_Kostprijs_begeleiding_SW'!L59,CAO_SociaalWerk!$BF$16:$BF$355,0))),"")</f>
        <v>26.256410256410255</v>
      </c>
      <c r="M61" s="418">
        <f>IFERROR(IF(INDEX(CAO_SociaalWerk!$BI$16:$BI$355,MATCH('1_Kostprijs_begeleiding_SW'!M59,CAO_SociaalWerk!$BF$16:$BF$355,0))&lt;Data_overig!$B$65,Data_overig!$B$65,INDEX(CAO_SociaalWerk!$BI$16:$BI$355,MATCH('1_Kostprijs_begeleiding_SW'!M59,CAO_SociaalWerk!$BF$16:$BF$355,0))),"")</f>
        <v>28.01923076923077</v>
      </c>
      <c r="N61" s="418">
        <f>IFERROR(IF(INDEX(CAO_SociaalWerk!$BI$16:$BI$355,MATCH('1_Kostprijs_begeleiding_SW'!N59,CAO_SociaalWerk!$BF$16:$BF$355,0))&lt;Data_overig!$B$65,Data_overig!$B$65,INDEX(CAO_SociaalWerk!$BI$16:$BI$355,MATCH('1_Kostprijs_begeleiding_SW'!N59,CAO_SociaalWerk!$BF$16:$BF$355,0))),"")</f>
        <v>30.955128205128204</v>
      </c>
      <c r="O61" s="418">
        <f>IFERROR(IF(INDEX(CAO_SociaalWerk!$BI$16:$BI$355,MATCH('1_Kostprijs_begeleiding_SW'!O59,CAO_SociaalWerk!$BF$16:$BF$355,0))&lt;Data_overig!$B$65,Data_overig!$B$65,INDEX(CAO_SociaalWerk!$BI$16:$BI$355,MATCH('1_Kostprijs_begeleiding_SW'!O59,CAO_SociaalWerk!$BF$16:$BF$355,0))),"")</f>
        <v>34.121794871794869</v>
      </c>
      <c r="P61" s="418">
        <f>IFERROR(IF(INDEX(CAO_SociaalWerk!$BI$16:$BI$355,MATCH('1_Kostprijs_begeleiding_SW'!P59,CAO_SociaalWerk!$BF$16:$BF$355,0))&lt;Data_overig!$B$65,Data_overig!$B$65,INDEX(CAO_SociaalWerk!$BI$16:$BI$355,MATCH('1_Kostprijs_begeleiding_SW'!P59,CAO_SociaalWerk!$BF$16:$BF$355,0))),"")</f>
        <v>37.852564102564102</v>
      </c>
      <c r="Q61" s="418">
        <f>IFERROR(IF(INDEX(CAO_SociaalWerk!$BI$16:$BI$355,MATCH('1_Kostprijs_begeleiding_SW'!Q59,CAO_SociaalWerk!$BF$16:$BF$355,0))&lt;Data_overig!$B$65,Data_overig!$B$65,INDEX(CAO_SociaalWerk!$BI$16:$BI$355,MATCH('1_Kostprijs_begeleiding_SW'!Q59,CAO_SociaalWerk!$BF$16:$BF$355,0))),"")</f>
        <v>40.525641025641029</v>
      </c>
      <c r="R61" s="418">
        <f>IFERROR(IF(INDEX(CAO_SociaalWerk!$BI$16:$BI$355,MATCH('1_Kostprijs_begeleiding_SW'!R59,CAO_SociaalWerk!$BF$16:$BF$355,0))&lt;Data_overig!$B$65,Data_overig!$B$65,INDEX(CAO_SociaalWerk!$BI$16:$BI$355,MATCH('1_Kostprijs_begeleiding_SW'!R59,CAO_SociaalWerk!$BF$16:$BF$355,0))),"")</f>
        <v>43.46153846153846</v>
      </c>
      <c r="S61" s="572"/>
      <c r="T61" s="5"/>
      <c r="U61" s="662" t="s">
        <v>314</v>
      </c>
      <c r="V61" s="663"/>
      <c r="W61" s="663"/>
      <c r="X61" s="663"/>
      <c r="Y61" s="663"/>
      <c r="Z61" s="663"/>
      <c r="AA61" s="663"/>
      <c r="AB61" s="663"/>
      <c r="AC61" s="664"/>
      <c r="AE61" s="6"/>
    </row>
    <row r="62" spans="1:31" ht="11.4" hidden="1" customHeight="1" x14ac:dyDescent="0.25">
      <c r="B62" s="228" t="s">
        <v>168</v>
      </c>
      <c r="C62" s="547">
        <v>0</v>
      </c>
      <c r="D62" s="418">
        <f>IF(D61="","",D61*(1+$C62))</f>
        <v>15.929487179487179</v>
      </c>
      <c r="E62" s="418">
        <f t="shared" ref="E62:Q62" si="35">IF(E61="","",E61*(1+$C62))</f>
        <v>16.320512820512821</v>
      </c>
      <c r="F62" s="418">
        <f t="shared" si="35"/>
        <v>16.73076923076923</v>
      </c>
      <c r="G62" s="418">
        <f t="shared" si="35"/>
        <v>18.333333333333332</v>
      </c>
      <c r="H62" s="418">
        <f t="shared" si="35"/>
        <v>18.852564102564102</v>
      </c>
      <c r="I62" s="418">
        <f t="shared" si="35"/>
        <v>21.128205128205128</v>
      </c>
      <c r="J62" s="418">
        <f t="shared" si="35"/>
        <v>22.589743589743591</v>
      </c>
      <c r="K62" s="418">
        <f t="shared" si="35"/>
        <v>24.467948717948719</v>
      </c>
      <c r="L62" s="418">
        <f t="shared" si="35"/>
        <v>26.256410256410255</v>
      </c>
      <c r="M62" s="418">
        <f t="shared" si="35"/>
        <v>28.01923076923077</v>
      </c>
      <c r="N62" s="418">
        <f t="shared" si="35"/>
        <v>30.955128205128204</v>
      </c>
      <c r="O62" s="418">
        <f t="shared" si="35"/>
        <v>34.121794871794869</v>
      </c>
      <c r="P62" s="418">
        <f t="shared" si="35"/>
        <v>37.852564102564102</v>
      </c>
      <c r="Q62" s="418">
        <f t="shared" si="35"/>
        <v>40.525641025641029</v>
      </c>
      <c r="R62" s="418">
        <f t="shared" ref="R62" si="36">IF(R61="","",R61*(1+$C62))</f>
        <v>43.46153846153846</v>
      </c>
      <c r="S62" s="573">
        <f>S61</f>
        <v>0</v>
      </c>
      <c r="T62" s="5"/>
      <c r="U62" s="665" t="s">
        <v>169</v>
      </c>
      <c r="V62" s="666"/>
      <c r="W62" s="666"/>
      <c r="X62" s="666"/>
      <c r="Y62" s="666"/>
      <c r="Z62" s="666"/>
      <c r="AA62" s="666"/>
      <c r="AB62" s="666"/>
      <c r="AC62" s="667"/>
      <c r="AE62" s="6"/>
    </row>
    <row r="63" spans="1:31" x14ac:dyDescent="0.25">
      <c r="B63" s="7"/>
      <c r="C63" s="8"/>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6"/>
    </row>
    <row r="64" spans="1:31" ht="12" thickBot="1" x14ac:dyDescent="0.3">
      <c r="B64" s="282" t="s">
        <v>308</v>
      </c>
      <c r="C64" s="283"/>
      <c r="D64" s="196"/>
      <c r="E64" s="196"/>
      <c r="F64" s="196"/>
      <c r="G64" s="196"/>
      <c r="H64" s="196"/>
      <c r="I64" s="196"/>
      <c r="J64" s="196"/>
      <c r="K64" s="196"/>
      <c r="L64" s="196"/>
      <c r="M64" s="196"/>
      <c r="N64" s="196"/>
      <c r="O64" s="196"/>
      <c r="P64" s="196"/>
      <c r="Q64" s="196"/>
      <c r="R64" s="196"/>
      <c r="S64" s="196"/>
      <c r="T64" s="5"/>
      <c r="U64" s="5"/>
      <c r="V64" s="5"/>
      <c r="W64" s="5"/>
      <c r="X64" s="5"/>
      <c r="Y64" s="5"/>
      <c r="Z64" s="5"/>
      <c r="AA64" s="5"/>
      <c r="AB64" s="5"/>
      <c r="AC64" s="5"/>
      <c r="AD64" s="5"/>
      <c r="AE64" s="6"/>
    </row>
    <row r="65" spans="2:31" ht="12" thickTop="1" x14ac:dyDescent="0.25">
      <c r="B65" s="284" t="s">
        <v>315</v>
      </c>
      <c r="C65" s="211">
        <f>SUM(D64:S64)</f>
        <v>0</v>
      </c>
      <c r="D65" s="285"/>
      <c r="E65" s="285"/>
      <c r="F65" s="285"/>
      <c r="G65" s="285"/>
      <c r="H65" s="285"/>
      <c r="I65" s="5"/>
      <c r="J65" s="5"/>
      <c r="K65" s="5"/>
      <c r="L65" s="5"/>
      <c r="M65" s="5"/>
      <c r="N65" s="5"/>
      <c r="O65" s="5"/>
      <c r="P65" s="5"/>
      <c r="Q65" s="5"/>
      <c r="R65" s="5"/>
      <c r="S65" s="5"/>
      <c r="T65" s="5"/>
      <c r="U65" s="5"/>
      <c r="V65" s="5"/>
      <c r="W65" s="5"/>
      <c r="X65" s="5"/>
      <c r="Y65" s="5"/>
      <c r="Z65" s="5"/>
      <c r="AA65" s="5"/>
      <c r="AB65" s="5"/>
      <c r="AC65" s="5"/>
      <c r="AD65" s="5"/>
      <c r="AE65" s="6"/>
    </row>
    <row r="66" spans="2:31" x14ac:dyDescent="0.25">
      <c r="B66" s="7"/>
      <c r="C66" s="8"/>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row>
    <row r="67" spans="2:31" x14ac:dyDescent="0.25">
      <c r="B67" s="233" t="s">
        <v>126</v>
      </c>
      <c r="C67" s="286">
        <v>8.3000000000000004E-2</v>
      </c>
      <c r="D67" s="287"/>
      <c r="E67" s="586" t="s">
        <v>376</v>
      </c>
      <c r="F67" s="587"/>
      <c r="G67" s="587"/>
      <c r="H67" s="587"/>
      <c r="I67" s="587"/>
      <c r="J67" s="587"/>
      <c r="K67" s="587"/>
      <c r="L67" s="587"/>
      <c r="M67" s="587"/>
      <c r="N67" s="587"/>
      <c r="O67" s="587"/>
      <c r="P67" s="587"/>
      <c r="Q67" s="587"/>
      <c r="R67" s="587"/>
      <c r="S67" s="588"/>
      <c r="T67" s="5"/>
      <c r="U67" s="5"/>
      <c r="V67" s="5"/>
      <c r="W67" s="5"/>
      <c r="X67" s="5"/>
      <c r="Y67" s="5"/>
      <c r="Z67" s="5"/>
      <c r="AA67" s="5"/>
      <c r="AB67" s="5"/>
      <c r="AC67" s="5"/>
      <c r="AD67" s="5"/>
      <c r="AE67" s="6"/>
    </row>
    <row r="68" spans="2:31" x14ac:dyDescent="0.25">
      <c r="B68" s="7"/>
      <c r="C68" s="391"/>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row>
    <row r="69" spans="2:31" x14ac:dyDescent="0.25">
      <c r="B69" s="7" t="s">
        <v>173</v>
      </c>
      <c r="C69" s="405">
        <v>0</v>
      </c>
      <c r="D69" s="5"/>
      <c r="E69" s="586" t="s">
        <v>377</v>
      </c>
      <c r="F69" s="587"/>
      <c r="G69" s="587"/>
      <c r="H69" s="587"/>
      <c r="I69" s="587"/>
      <c r="J69" s="587"/>
      <c r="K69" s="587"/>
      <c r="L69" s="587"/>
      <c r="M69" s="587"/>
      <c r="N69" s="587"/>
      <c r="O69" s="587"/>
      <c r="P69" s="587"/>
      <c r="Q69" s="587"/>
      <c r="R69" s="587"/>
      <c r="S69" s="588"/>
      <c r="T69" s="5"/>
      <c r="U69" s="5"/>
      <c r="V69" s="5"/>
      <c r="W69" s="5"/>
      <c r="X69" s="5"/>
      <c r="Y69" s="5"/>
      <c r="Z69" s="5"/>
      <c r="AA69" s="5"/>
      <c r="AB69" s="5"/>
      <c r="AC69" s="5"/>
      <c r="AD69" s="5"/>
      <c r="AE69" s="6"/>
    </row>
    <row r="70" spans="2:31" x14ac:dyDescent="0.25">
      <c r="B70" s="7"/>
      <c r="C70" s="391"/>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row>
    <row r="71" spans="2:31" x14ac:dyDescent="0.25">
      <c r="B71" s="233" t="s">
        <v>127</v>
      </c>
      <c r="C71" s="286">
        <v>0.08</v>
      </c>
      <c r="D71" s="287"/>
      <c r="E71" s="586" t="s">
        <v>378</v>
      </c>
      <c r="F71" s="587"/>
      <c r="G71" s="587"/>
      <c r="H71" s="587"/>
      <c r="I71" s="587"/>
      <c r="J71" s="587"/>
      <c r="K71" s="587"/>
      <c r="L71" s="587"/>
      <c r="M71" s="587"/>
      <c r="N71" s="587"/>
      <c r="O71" s="587"/>
      <c r="P71" s="587"/>
      <c r="Q71" s="587"/>
      <c r="R71" s="587"/>
      <c r="S71" s="588"/>
      <c r="T71" s="5"/>
      <c r="U71" s="5"/>
      <c r="V71" s="5"/>
      <c r="W71" s="5"/>
      <c r="X71" s="5"/>
      <c r="Y71" s="5"/>
      <c r="Z71" s="5"/>
      <c r="AA71" s="5"/>
      <c r="AB71" s="5"/>
      <c r="AC71" s="5"/>
      <c r="AD71" s="5"/>
      <c r="AE71" s="6"/>
    </row>
    <row r="72" spans="2:31" x14ac:dyDescent="0.25">
      <c r="B72" s="7"/>
      <c r="C72" s="291"/>
      <c r="D72" s="287"/>
      <c r="E72" s="287"/>
      <c r="F72" s="287"/>
      <c r="G72" s="287"/>
      <c r="H72" s="287"/>
      <c r="I72" s="287"/>
      <c r="J72" s="287"/>
      <c r="K72" s="287"/>
      <c r="L72" s="287"/>
      <c r="M72" s="287"/>
      <c r="N72" s="287"/>
      <c r="O72" s="287"/>
      <c r="P72" s="287"/>
      <c r="Q72" s="287"/>
      <c r="R72" s="287"/>
      <c r="S72" s="287"/>
      <c r="T72" s="5"/>
      <c r="U72" s="5"/>
      <c r="V72" s="5"/>
      <c r="W72" s="5"/>
      <c r="X72" s="5"/>
      <c r="Y72" s="5"/>
      <c r="Z72" s="5"/>
      <c r="AA72" s="5"/>
      <c r="AB72" s="5"/>
      <c r="AC72" s="5"/>
      <c r="AD72" s="5"/>
      <c r="AE72" s="6"/>
    </row>
    <row r="73" spans="2:31" x14ac:dyDescent="0.25">
      <c r="B73" s="7" t="s">
        <v>176</v>
      </c>
      <c r="C73" s="579">
        <f>211.66*12/CAO_SociaalWerk!$D$8</f>
        <v>1.3524600638977635</v>
      </c>
      <c r="D73" s="287"/>
      <c r="E73" s="586" t="s">
        <v>379</v>
      </c>
      <c r="F73" s="587"/>
      <c r="G73" s="587"/>
      <c r="H73" s="587"/>
      <c r="I73" s="587"/>
      <c r="J73" s="587"/>
      <c r="K73" s="587"/>
      <c r="L73" s="587"/>
      <c r="M73" s="587"/>
      <c r="N73" s="587"/>
      <c r="O73" s="587"/>
      <c r="P73" s="587"/>
      <c r="Q73" s="587"/>
      <c r="R73" s="587"/>
      <c r="S73" s="588"/>
      <c r="T73" s="5"/>
      <c r="U73" s="5"/>
      <c r="V73" s="5"/>
      <c r="W73" s="5"/>
      <c r="X73" s="5"/>
      <c r="Y73" s="5"/>
      <c r="Z73" s="5"/>
      <c r="AA73" s="5"/>
      <c r="AB73" s="5"/>
      <c r="AC73" s="5"/>
      <c r="AD73" s="5"/>
      <c r="AE73" s="6"/>
    </row>
    <row r="74" spans="2:31" x14ac:dyDescent="0.25">
      <c r="B74" s="7"/>
      <c r="C74" s="291"/>
      <c r="D74" s="287"/>
      <c r="E74" s="287"/>
      <c r="F74" s="287"/>
      <c r="G74" s="287"/>
      <c r="H74" s="287"/>
      <c r="I74" s="287"/>
      <c r="J74" s="287"/>
      <c r="K74" s="287"/>
      <c r="L74" s="287"/>
      <c r="M74" s="287"/>
      <c r="N74" s="287"/>
      <c r="O74" s="287"/>
      <c r="P74" s="287"/>
      <c r="Q74" s="287"/>
      <c r="R74" s="287"/>
      <c r="S74" s="287"/>
      <c r="T74" s="5"/>
      <c r="U74" s="5"/>
      <c r="V74" s="5"/>
      <c r="W74" s="5"/>
      <c r="X74" s="5"/>
      <c r="Y74" s="5"/>
      <c r="Z74" s="5"/>
      <c r="AA74" s="5"/>
      <c r="AB74" s="5"/>
      <c r="AC74" s="5"/>
      <c r="AD74" s="5"/>
      <c r="AE74" s="6"/>
    </row>
    <row r="75" spans="2:31" x14ac:dyDescent="0.25">
      <c r="B75" s="233" t="s">
        <v>128</v>
      </c>
      <c r="C75" s="195"/>
      <c r="D75" s="287"/>
      <c r="E75" s="586" t="s">
        <v>179</v>
      </c>
      <c r="F75" s="587"/>
      <c r="G75" s="587"/>
      <c r="H75" s="587"/>
      <c r="I75" s="587"/>
      <c r="J75" s="587"/>
      <c r="K75" s="587"/>
      <c r="L75" s="587"/>
      <c r="M75" s="587"/>
      <c r="N75" s="587"/>
      <c r="O75" s="587"/>
      <c r="P75" s="587"/>
      <c r="Q75" s="587"/>
      <c r="R75" s="587"/>
      <c r="S75" s="588"/>
      <c r="T75" s="5"/>
      <c r="U75" s="5"/>
      <c r="V75" s="5"/>
      <c r="W75" s="5"/>
      <c r="X75" s="5"/>
      <c r="Y75" s="5"/>
      <c r="Z75" s="5"/>
      <c r="AA75" s="5"/>
      <c r="AB75" s="5"/>
      <c r="AC75" s="5"/>
      <c r="AD75" s="5"/>
      <c r="AE75" s="6"/>
    </row>
    <row r="76" spans="2:31" x14ac:dyDescent="0.25">
      <c r="B76" s="7"/>
      <c r="C76" s="291"/>
      <c r="D76" s="287"/>
      <c r="E76" s="287"/>
      <c r="F76" s="287"/>
      <c r="G76" s="287"/>
      <c r="H76" s="287"/>
      <c r="I76" s="287"/>
      <c r="J76" s="287"/>
      <c r="K76" s="287"/>
      <c r="L76" s="287"/>
      <c r="M76" s="287"/>
      <c r="N76" s="287"/>
      <c r="O76" s="287"/>
      <c r="P76" s="287"/>
      <c r="Q76" s="287"/>
      <c r="R76" s="287"/>
      <c r="S76" s="287"/>
      <c r="T76" s="5"/>
      <c r="U76" s="5"/>
      <c r="V76" s="5"/>
      <c r="W76" s="5"/>
      <c r="X76" s="5"/>
      <c r="Y76" s="5"/>
      <c r="Z76" s="5"/>
      <c r="AA76" s="5"/>
      <c r="AB76" s="5"/>
      <c r="AC76" s="5"/>
      <c r="AD76" s="5"/>
      <c r="AE76" s="6"/>
    </row>
    <row r="77" spans="2:31" x14ac:dyDescent="0.25">
      <c r="B77" s="233" t="s">
        <v>180</v>
      </c>
      <c r="C77" s="197"/>
      <c r="D77" s="287"/>
      <c r="E77" s="586" t="s">
        <v>181</v>
      </c>
      <c r="F77" s="587"/>
      <c r="G77" s="587"/>
      <c r="H77" s="587"/>
      <c r="I77" s="587"/>
      <c r="J77" s="587"/>
      <c r="K77" s="587"/>
      <c r="L77" s="587"/>
      <c r="M77" s="587"/>
      <c r="N77" s="587"/>
      <c r="O77" s="587"/>
      <c r="P77" s="587"/>
      <c r="Q77" s="587"/>
      <c r="R77" s="587"/>
      <c r="S77" s="588"/>
      <c r="T77" s="5"/>
      <c r="U77" s="5"/>
      <c r="V77" s="5"/>
      <c r="W77" s="5"/>
      <c r="X77" s="5"/>
      <c r="Y77" s="5"/>
      <c r="Z77" s="5"/>
      <c r="AA77" s="5"/>
      <c r="AB77" s="5"/>
      <c r="AC77" s="5"/>
      <c r="AD77" s="5"/>
      <c r="AE77" s="6"/>
    </row>
    <row r="78" spans="2:31" x14ac:dyDescent="0.25">
      <c r="B78" s="11"/>
      <c r="C78" s="292"/>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6"/>
    </row>
    <row r="79" spans="2:31" x14ac:dyDescent="0.25">
      <c r="B79" s="276" t="s">
        <v>36</v>
      </c>
      <c r="C79" s="293"/>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589"/>
    </row>
    <row r="80" spans="2:31" x14ac:dyDescent="0.25">
      <c r="B80" s="11"/>
      <c r="C80" s="292"/>
      <c r="D80" s="295"/>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6"/>
    </row>
    <row r="81" spans="2:31" x14ac:dyDescent="0.25">
      <c r="B81" s="233" t="s">
        <v>186</v>
      </c>
      <c r="C81" s="197" t="s">
        <v>380</v>
      </c>
      <c r="D81" s="295"/>
      <c r="E81" s="586" t="s">
        <v>187</v>
      </c>
      <c r="F81" s="587"/>
      <c r="G81" s="587"/>
      <c r="H81" s="587"/>
      <c r="I81" s="587"/>
      <c r="J81" s="587"/>
      <c r="K81" s="587"/>
      <c r="L81" s="587"/>
      <c r="M81" s="587"/>
      <c r="N81" s="587"/>
      <c r="O81" s="587"/>
      <c r="P81" s="587"/>
      <c r="Q81" s="587"/>
      <c r="R81" s="587"/>
      <c r="S81" s="588"/>
      <c r="T81" s="287"/>
      <c r="U81" s="287"/>
      <c r="V81" s="287"/>
      <c r="W81" s="287"/>
      <c r="X81" s="287"/>
      <c r="Y81" s="287"/>
      <c r="Z81" s="287"/>
      <c r="AA81" s="287"/>
      <c r="AB81" s="287"/>
      <c r="AC81" s="287"/>
      <c r="AD81" s="287"/>
      <c r="AE81" s="6"/>
    </row>
    <row r="82" spans="2:31" x14ac:dyDescent="0.25">
      <c r="B82" s="11"/>
      <c r="C82" s="292"/>
      <c r="D82" s="295"/>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6"/>
    </row>
    <row r="83" spans="2:31" x14ac:dyDescent="0.25">
      <c r="B83" s="296" t="s">
        <v>188</v>
      </c>
      <c r="C83" s="297" t="s">
        <v>189</v>
      </c>
      <c r="D83" s="298"/>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589"/>
    </row>
    <row r="84" spans="2:31" x14ac:dyDescent="0.25">
      <c r="B84" s="226"/>
      <c r="C84" s="292"/>
      <c r="D84" s="295"/>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6"/>
    </row>
    <row r="85" spans="2:31" x14ac:dyDescent="0.25">
      <c r="B85" s="301" t="s">
        <v>133</v>
      </c>
      <c r="C85" s="421"/>
      <c r="D85" s="287"/>
      <c r="E85" s="585">
        <v>0.252</v>
      </c>
      <c r="F85" s="586" t="s">
        <v>362</v>
      </c>
      <c r="G85" s="587"/>
      <c r="H85" s="587"/>
      <c r="I85" s="587"/>
      <c r="J85" s="587"/>
      <c r="K85" s="587"/>
      <c r="L85" s="587"/>
      <c r="M85" s="587"/>
      <c r="N85" s="587"/>
      <c r="O85" s="587"/>
      <c r="P85" s="587"/>
      <c r="Q85" s="587"/>
      <c r="R85" s="587"/>
      <c r="S85" s="588"/>
      <c r="T85" s="287"/>
      <c r="U85" s="287"/>
      <c r="V85" s="287"/>
      <c r="W85" s="287"/>
      <c r="X85" s="287"/>
      <c r="Y85" s="287"/>
      <c r="Z85" s="287"/>
      <c r="AA85" s="287"/>
      <c r="AB85" s="287"/>
      <c r="AC85" s="287"/>
      <c r="AD85" s="287"/>
      <c r="AE85" s="6"/>
    </row>
    <row r="86" spans="2:31" x14ac:dyDescent="0.25">
      <c r="B86" s="11"/>
      <c r="C86" s="292"/>
      <c r="D86" s="295"/>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6"/>
    </row>
    <row r="87" spans="2:31" x14ac:dyDescent="0.25">
      <c r="B87" s="296" t="s">
        <v>191</v>
      </c>
      <c r="C87" s="297"/>
      <c r="D87" s="298"/>
      <c r="E87" s="299"/>
      <c r="F87" s="299"/>
      <c r="G87" s="299"/>
      <c r="H87" s="299"/>
      <c r="I87" s="299"/>
      <c r="J87" s="299"/>
      <c r="K87" s="299"/>
      <c r="L87" s="299"/>
      <c r="M87" s="299"/>
      <c r="N87" s="299"/>
      <c r="O87" s="299"/>
      <c r="P87" s="299"/>
      <c r="Q87" s="299"/>
      <c r="R87" s="299"/>
      <c r="S87" s="299"/>
      <c r="T87" s="299"/>
      <c r="U87" s="299"/>
      <c r="V87" s="299"/>
      <c r="W87" s="438"/>
      <c r="X87" s="438"/>
      <c r="Y87" s="438"/>
      <c r="Z87" s="438"/>
      <c r="AA87" s="438"/>
      <c r="AB87" s="438"/>
      <c r="AC87" s="438"/>
      <c r="AD87" s="438"/>
      <c r="AE87" s="589"/>
    </row>
    <row r="88" spans="2:31" x14ac:dyDescent="0.25">
      <c r="B88" s="11"/>
      <c r="C88" s="292"/>
      <c r="D88" s="295"/>
      <c r="E88" s="287"/>
      <c r="F88" s="287"/>
      <c r="G88" s="287"/>
      <c r="H88" s="287"/>
      <c r="I88" s="287"/>
      <c r="J88" s="287"/>
      <c r="K88" s="287"/>
      <c r="L88" s="287"/>
      <c r="M88" s="287"/>
      <c r="N88" s="287"/>
      <c r="O88" s="287"/>
      <c r="P88" s="287"/>
      <c r="Q88" s="287"/>
      <c r="R88" s="287"/>
      <c r="S88" s="287"/>
      <c r="T88" s="209"/>
      <c r="U88" s="209"/>
      <c r="V88" s="209"/>
      <c r="W88" s="209"/>
      <c r="X88" s="209"/>
      <c r="Y88" s="209"/>
      <c r="Z88" s="209"/>
      <c r="AA88" s="209"/>
      <c r="AB88" s="209"/>
      <c r="AC88" s="209"/>
      <c r="AD88" s="209"/>
      <c r="AE88" s="6"/>
    </row>
    <row r="89" spans="2:31" x14ac:dyDescent="0.25">
      <c r="B89" s="228" t="str">
        <f>B57</f>
        <v>Salarisschaal</v>
      </c>
      <c r="C89" s="303"/>
      <c r="D89" s="227">
        <f>IF(D61="","",D57)</f>
        <v>1</v>
      </c>
      <c r="E89" s="227">
        <f t="shared" ref="E89:Q89" si="37">IF(E61="","",E57)</f>
        <v>2</v>
      </c>
      <c r="F89" s="227">
        <f t="shared" si="37"/>
        <v>3</v>
      </c>
      <c r="G89" s="227">
        <f t="shared" si="37"/>
        <v>4</v>
      </c>
      <c r="H89" s="227">
        <f t="shared" si="37"/>
        <v>5</v>
      </c>
      <c r="I89" s="227">
        <f t="shared" si="37"/>
        <v>6</v>
      </c>
      <c r="J89" s="227">
        <f t="shared" si="37"/>
        <v>7</v>
      </c>
      <c r="K89" s="227">
        <f t="shared" si="37"/>
        <v>8</v>
      </c>
      <c r="L89" s="227">
        <f t="shared" si="37"/>
        <v>9</v>
      </c>
      <c r="M89" s="227">
        <f t="shared" si="37"/>
        <v>10</v>
      </c>
      <c r="N89" s="227">
        <f t="shared" si="37"/>
        <v>11</v>
      </c>
      <c r="O89" s="227">
        <f t="shared" si="37"/>
        <v>12</v>
      </c>
      <c r="P89" s="227">
        <f t="shared" si="37"/>
        <v>13</v>
      </c>
      <c r="Q89" s="227">
        <f t="shared" si="37"/>
        <v>14</v>
      </c>
      <c r="R89" s="227">
        <f t="shared" ref="R89" si="38">IF(R61="","",R57)</f>
        <v>15</v>
      </c>
      <c r="S89" s="549"/>
      <c r="T89" s="5"/>
      <c r="U89" s="5"/>
      <c r="V89" s="5"/>
      <c r="W89" s="5"/>
      <c r="X89" s="5"/>
      <c r="Y89" s="5"/>
      <c r="Z89" s="5"/>
      <c r="AA89" s="5"/>
      <c r="AB89" s="5"/>
      <c r="AC89" s="5"/>
      <c r="AD89" s="5"/>
      <c r="AE89" s="6"/>
    </row>
    <row r="90" spans="2:31" x14ac:dyDescent="0.25">
      <c r="B90" s="228" t="str">
        <f>B58</f>
        <v>Periodiek (gewogen gemiddelde)</v>
      </c>
      <c r="C90" s="303"/>
      <c r="D90" s="227">
        <f>IF(D61="","",D58)</f>
        <v>5</v>
      </c>
      <c r="E90" s="227">
        <f t="shared" ref="E90:Q90" si="39">IF(E61="","",E58)</f>
        <v>5</v>
      </c>
      <c r="F90" s="227">
        <f t="shared" si="39"/>
        <v>5</v>
      </c>
      <c r="G90" s="227">
        <f t="shared" si="39"/>
        <v>5</v>
      </c>
      <c r="H90" s="227">
        <f t="shared" si="39"/>
        <v>5</v>
      </c>
      <c r="I90" s="227">
        <f t="shared" si="39"/>
        <v>5</v>
      </c>
      <c r="J90" s="227">
        <f t="shared" si="39"/>
        <v>5</v>
      </c>
      <c r="K90" s="227">
        <f t="shared" si="39"/>
        <v>5</v>
      </c>
      <c r="L90" s="227">
        <f t="shared" si="39"/>
        <v>5</v>
      </c>
      <c r="M90" s="227">
        <f t="shared" si="39"/>
        <v>5</v>
      </c>
      <c r="N90" s="227">
        <f t="shared" si="39"/>
        <v>5</v>
      </c>
      <c r="O90" s="227">
        <f t="shared" si="39"/>
        <v>5</v>
      </c>
      <c r="P90" s="227">
        <f t="shared" si="39"/>
        <v>5</v>
      </c>
      <c r="Q90" s="227">
        <f t="shared" si="39"/>
        <v>5</v>
      </c>
      <c r="R90" s="227">
        <f t="shared" ref="R90" si="40">IF(R61="","",R58)</f>
        <v>5</v>
      </c>
      <c r="S90" s="549"/>
      <c r="T90" s="5"/>
      <c r="U90" s="5"/>
      <c r="V90" s="5"/>
      <c r="W90" s="5"/>
      <c r="X90" s="5"/>
      <c r="Y90" s="5"/>
      <c r="Z90" s="5"/>
      <c r="AA90" s="5"/>
      <c r="AB90" s="5"/>
      <c r="AC90" s="5"/>
      <c r="AD90" s="5"/>
      <c r="AE90" s="6"/>
    </row>
    <row r="91" spans="2:31" x14ac:dyDescent="0.25">
      <c r="B91" s="228"/>
      <c r="C91" s="304"/>
      <c r="D91" s="230"/>
      <c r="E91" s="230"/>
      <c r="F91" s="230"/>
      <c r="G91" s="230"/>
      <c r="H91" s="230"/>
      <c r="I91" s="230"/>
      <c r="J91" s="230"/>
      <c r="K91" s="230"/>
      <c r="L91" s="230"/>
      <c r="M91" s="230"/>
      <c r="N91" s="230"/>
      <c r="O91" s="230"/>
      <c r="P91" s="230"/>
      <c r="Q91" s="230"/>
      <c r="R91" s="230"/>
      <c r="S91" s="549"/>
      <c r="T91" s="5"/>
      <c r="U91" s="5"/>
      <c r="V91" s="5"/>
      <c r="W91" s="5"/>
      <c r="X91" s="5"/>
      <c r="Y91" s="5"/>
      <c r="Z91" s="5"/>
      <c r="AA91" s="5"/>
      <c r="AB91" s="5"/>
      <c r="AC91" s="5"/>
      <c r="AD91" s="5"/>
      <c r="AE91" s="6"/>
    </row>
    <row r="92" spans="2:31" x14ac:dyDescent="0.25">
      <c r="B92" s="233" t="s">
        <v>192</v>
      </c>
      <c r="C92" s="305"/>
      <c r="D92" s="306">
        <f>IF(D61="","",D25*CAO_SociaalWerk!$D$8)</f>
        <v>35149.303167692306</v>
      </c>
      <c r="E92" s="306">
        <f>IF(E61="","",E25*CAO_SociaalWerk!$D$8)</f>
        <v>35944.600052307695</v>
      </c>
      <c r="F92" s="306">
        <f>IF(F61="","",F25*CAO_SociaalWerk!$D$8)</f>
        <v>36779.009898461532</v>
      </c>
      <c r="G92" s="306">
        <f>IF(G61="","",G25*CAO_SociaalWerk!$D$8)</f>
        <v>40270.705199999997</v>
      </c>
      <c r="H92" s="306">
        <f>IF(H61="","",H25*CAO_SociaalWerk!$D$8)</f>
        <v>41411.239158461532</v>
      </c>
      <c r="I92" s="306">
        <f>IF(I61="","",I25*CAO_SociaalWerk!$D$8)</f>
        <v>46409.875643076921</v>
      </c>
      <c r="J92" s="306">
        <f>IF(J61="","",J25*CAO_SociaalWerk!$D$8)</f>
        <v>49620.267526153846</v>
      </c>
      <c r="K92" s="306">
        <f>IF(K61="","",K25*CAO_SociaalWerk!$D$8)</f>
        <v>53745.902709230766</v>
      </c>
      <c r="L92" s="306">
        <f>IF(L61="","",L25*CAO_SociaalWerk!$D$8)</f>
        <v>57674.408566153848</v>
      </c>
      <c r="M92" s="306">
        <f>IF(M61="","",M25*CAO_SociaalWerk!$D$8)</f>
        <v>61546.591758461545</v>
      </c>
      <c r="N92" s="306">
        <f>IF(N61="","",N25*CAO_SociaalWerk!$D$8)</f>
        <v>67995.536856923078</v>
      </c>
      <c r="O92" s="306">
        <f>IF(O61="","",O25*CAO_SociaalWerk!$D$8)</f>
        <v>74951.385936923063</v>
      </c>
      <c r="P92" s="306">
        <f>IF(P61="","",P25*CAO_SociaalWerk!$D$8)</f>
        <v>83146.33363846154</v>
      </c>
      <c r="Q92" s="528">
        <f>IF(Q61="","",Q25*CAO_SociaalWerk!$D$8)</f>
        <v>89017.971424615389</v>
      </c>
      <c r="R92" s="528">
        <f>IF(R61="","",R25*CAO_SociaalWerk!$D$8)</f>
        <v>95466.916523076929</v>
      </c>
      <c r="S92" s="549"/>
      <c r="T92" s="5"/>
      <c r="U92" s="5"/>
      <c r="V92" s="5"/>
      <c r="W92" s="5"/>
      <c r="X92" s="5"/>
      <c r="Y92" s="5"/>
      <c r="Z92" s="5"/>
      <c r="AA92" s="5"/>
      <c r="AB92" s="5"/>
      <c r="AC92" s="5"/>
      <c r="AD92" s="5"/>
      <c r="AE92" s="6"/>
    </row>
    <row r="93" spans="2:31" x14ac:dyDescent="0.25">
      <c r="B93" s="233" t="s">
        <v>193</v>
      </c>
      <c r="C93" s="201"/>
      <c r="D93" s="307">
        <f>IF(D61="","",$C93)</f>
        <v>0</v>
      </c>
      <c r="E93" s="307">
        <f t="shared" ref="E93:Q93" si="41">IF(E61="","",$C93)</f>
        <v>0</v>
      </c>
      <c r="F93" s="307">
        <f t="shared" si="41"/>
        <v>0</v>
      </c>
      <c r="G93" s="307">
        <f t="shared" si="41"/>
        <v>0</v>
      </c>
      <c r="H93" s="307">
        <f t="shared" si="41"/>
        <v>0</v>
      </c>
      <c r="I93" s="307">
        <f t="shared" si="41"/>
        <v>0</v>
      </c>
      <c r="J93" s="307">
        <f t="shared" si="41"/>
        <v>0</v>
      </c>
      <c r="K93" s="307">
        <f t="shared" si="41"/>
        <v>0</v>
      </c>
      <c r="L93" s="307">
        <f t="shared" si="41"/>
        <v>0</v>
      </c>
      <c r="M93" s="307">
        <f t="shared" si="41"/>
        <v>0</v>
      </c>
      <c r="N93" s="307">
        <f t="shared" si="41"/>
        <v>0</v>
      </c>
      <c r="O93" s="307">
        <f t="shared" si="41"/>
        <v>0</v>
      </c>
      <c r="P93" s="307">
        <f t="shared" si="41"/>
        <v>0</v>
      </c>
      <c r="Q93" s="529">
        <f t="shared" si="41"/>
        <v>0</v>
      </c>
      <c r="R93" s="529">
        <f t="shared" ref="R93" si="42">IF(R61="","",$C93)</f>
        <v>0</v>
      </c>
      <c r="S93" s="549"/>
      <c r="T93" s="5"/>
      <c r="U93" s="5"/>
      <c r="V93" s="5"/>
      <c r="W93" s="5"/>
      <c r="X93" s="5"/>
      <c r="Y93" s="5"/>
      <c r="Z93" s="5"/>
      <c r="AA93" s="5"/>
      <c r="AB93" s="5"/>
      <c r="AC93" s="5"/>
      <c r="AD93" s="5"/>
      <c r="AE93" s="6"/>
    </row>
    <row r="94" spans="2:31" x14ac:dyDescent="0.25">
      <c r="B94" s="233" t="s">
        <v>195</v>
      </c>
      <c r="C94" s="202"/>
      <c r="D94" s="308">
        <f>IF(D61="","",$C94)</f>
        <v>0</v>
      </c>
      <c r="E94" s="308">
        <f t="shared" ref="E94:Q94" si="43">IF(E61="","",$C94)</f>
        <v>0</v>
      </c>
      <c r="F94" s="308">
        <f t="shared" si="43"/>
        <v>0</v>
      </c>
      <c r="G94" s="308">
        <f t="shared" si="43"/>
        <v>0</v>
      </c>
      <c r="H94" s="308">
        <f t="shared" si="43"/>
        <v>0</v>
      </c>
      <c r="I94" s="308">
        <f t="shared" si="43"/>
        <v>0</v>
      </c>
      <c r="J94" s="308">
        <f t="shared" si="43"/>
        <v>0</v>
      </c>
      <c r="K94" s="308">
        <f t="shared" si="43"/>
        <v>0</v>
      </c>
      <c r="L94" s="308">
        <f t="shared" si="43"/>
        <v>0</v>
      </c>
      <c r="M94" s="308">
        <f t="shared" si="43"/>
        <v>0</v>
      </c>
      <c r="N94" s="308">
        <f t="shared" si="43"/>
        <v>0</v>
      </c>
      <c r="O94" s="308">
        <f t="shared" si="43"/>
        <v>0</v>
      </c>
      <c r="P94" s="308">
        <f t="shared" si="43"/>
        <v>0</v>
      </c>
      <c r="Q94" s="530">
        <f t="shared" si="43"/>
        <v>0</v>
      </c>
      <c r="R94" s="530">
        <f t="shared" ref="R94" si="44">IF(R61="","",$C94)</f>
        <v>0</v>
      </c>
      <c r="S94" s="549"/>
      <c r="T94" s="5"/>
      <c r="U94" s="5"/>
      <c r="V94" s="5"/>
      <c r="W94" s="5"/>
      <c r="X94" s="5"/>
      <c r="Y94" s="5"/>
      <c r="Z94" s="5"/>
      <c r="AA94" s="5"/>
      <c r="AB94" s="5"/>
      <c r="AC94" s="5"/>
      <c r="AD94" s="5"/>
      <c r="AE94" s="6"/>
    </row>
    <row r="95" spans="2:31" ht="12" thickBot="1" x14ac:dyDescent="0.3">
      <c r="B95" s="233" t="s">
        <v>197</v>
      </c>
      <c r="C95" s="305"/>
      <c r="D95" s="306">
        <f>IF(D61="","",(D92-D94)*D93)</f>
        <v>0</v>
      </c>
      <c r="E95" s="306">
        <f t="shared" ref="E95:Q95" si="45">IF(E61="","",(E92-E94)*E93)</f>
        <v>0</v>
      </c>
      <c r="F95" s="306">
        <f t="shared" si="45"/>
        <v>0</v>
      </c>
      <c r="G95" s="306">
        <f t="shared" si="45"/>
        <v>0</v>
      </c>
      <c r="H95" s="306">
        <f t="shared" si="45"/>
        <v>0</v>
      </c>
      <c r="I95" s="306">
        <f t="shared" si="45"/>
        <v>0</v>
      </c>
      <c r="J95" s="306">
        <f t="shared" si="45"/>
        <v>0</v>
      </c>
      <c r="K95" s="306">
        <f t="shared" si="45"/>
        <v>0</v>
      </c>
      <c r="L95" s="306">
        <f t="shared" si="45"/>
        <v>0</v>
      </c>
      <c r="M95" s="306">
        <f t="shared" si="45"/>
        <v>0</v>
      </c>
      <c r="N95" s="306">
        <f t="shared" si="45"/>
        <v>0</v>
      </c>
      <c r="O95" s="306">
        <f t="shared" si="45"/>
        <v>0</v>
      </c>
      <c r="P95" s="306">
        <f t="shared" si="45"/>
        <v>0</v>
      </c>
      <c r="Q95" s="528">
        <f t="shared" si="45"/>
        <v>0</v>
      </c>
      <c r="R95" s="528">
        <f t="shared" ref="R95" si="46">IF(R61="","",(R92-R94)*R93)</f>
        <v>0</v>
      </c>
      <c r="S95" s="549"/>
      <c r="T95" s="5"/>
      <c r="U95" s="5"/>
      <c r="V95" s="5"/>
      <c r="W95" s="5"/>
      <c r="X95" s="5"/>
      <c r="Y95" s="5"/>
      <c r="Z95" s="5"/>
      <c r="AA95" s="5"/>
      <c r="AB95" s="5"/>
      <c r="AC95" s="5"/>
      <c r="AD95" s="5"/>
      <c r="AE95" s="6"/>
    </row>
    <row r="96" spans="2:31" ht="12.6" thickTop="1" thickBot="1" x14ac:dyDescent="0.3">
      <c r="B96" s="471" t="s">
        <v>198</v>
      </c>
      <c r="C96" s="309">
        <f>Data_overig!B58</f>
        <v>0.5</v>
      </c>
      <c r="D96" s="310">
        <f>IF(D61="","",(D95/D92)*$C96)</f>
        <v>0</v>
      </c>
      <c r="E96" s="310">
        <f t="shared" ref="E96:Q96" si="47">IF(E61="","",(E95/E92)*$C96)</f>
        <v>0</v>
      </c>
      <c r="F96" s="310">
        <f t="shared" si="47"/>
        <v>0</v>
      </c>
      <c r="G96" s="310">
        <f t="shared" si="47"/>
        <v>0</v>
      </c>
      <c r="H96" s="310">
        <f t="shared" si="47"/>
        <v>0</v>
      </c>
      <c r="I96" s="310">
        <f t="shared" si="47"/>
        <v>0</v>
      </c>
      <c r="J96" s="310">
        <f t="shared" si="47"/>
        <v>0</v>
      </c>
      <c r="K96" s="310">
        <f t="shared" si="47"/>
        <v>0</v>
      </c>
      <c r="L96" s="310">
        <f t="shared" si="47"/>
        <v>0</v>
      </c>
      <c r="M96" s="310">
        <f t="shared" si="47"/>
        <v>0</v>
      </c>
      <c r="N96" s="310">
        <f t="shared" si="47"/>
        <v>0</v>
      </c>
      <c r="O96" s="310">
        <f t="shared" si="47"/>
        <v>0</v>
      </c>
      <c r="P96" s="310">
        <f t="shared" si="47"/>
        <v>0</v>
      </c>
      <c r="Q96" s="531">
        <f t="shared" si="47"/>
        <v>0</v>
      </c>
      <c r="R96" s="531">
        <f t="shared" ref="R96" si="48">IF(R61="","",(R95/R92)*$C96)</f>
        <v>0</v>
      </c>
      <c r="S96" s="549"/>
      <c r="T96" s="5"/>
      <c r="U96" s="5"/>
      <c r="V96" s="5"/>
      <c r="W96" s="5"/>
      <c r="X96" s="5"/>
      <c r="Y96" s="5"/>
      <c r="Z96" s="5"/>
      <c r="AA96" s="5"/>
      <c r="AB96" s="5"/>
      <c r="AC96" s="5"/>
      <c r="AD96" s="5"/>
      <c r="AE96" s="6"/>
    </row>
    <row r="97" spans="2:31" ht="12" thickTop="1" x14ac:dyDescent="0.25">
      <c r="B97" s="233" t="s">
        <v>199</v>
      </c>
      <c r="C97" s="201"/>
      <c r="D97" s="307">
        <f>IF(D61="","",$C97)</f>
        <v>0</v>
      </c>
      <c r="E97" s="307">
        <f t="shared" ref="E97:Q97" si="49">IF(E61="","",$C97)</f>
        <v>0</v>
      </c>
      <c r="F97" s="307">
        <f t="shared" si="49"/>
        <v>0</v>
      </c>
      <c r="G97" s="307">
        <f t="shared" si="49"/>
        <v>0</v>
      </c>
      <c r="H97" s="307">
        <f t="shared" si="49"/>
        <v>0</v>
      </c>
      <c r="I97" s="307">
        <f t="shared" si="49"/>
        <v>0</v>
      </c>
      <c r="J97" s="307">
        <f t="shared" si="49"/>
        <v>0</v>
      </c>
      <c r="K97" s="307">
        <f t="shared" si="49"/>
        <v>0</v>
      </c>
      <c r="L97" s="307">
        <f t="shared" si="49"/>
        <v>0</v>
      </c>
      <c r="M97" s="307">
        <f t="shared" si="49"/>
        <v>0</v>
      </c>
      <c r="N97" s="307">
        <f t="shared" si="49"/>
        <v>0</v>
      </c>
      <c r="O97" s="307">
        <f t="shared" si="49"/>
        <v>0</v>
      </c>
      <c r="P97" s="307">
        <f t="shared" si="49"/>
        <v>0</v>
      </c>
      <c r="Q97" s="529">
        <f t="shared" si="49"/>
        <v>0</v>
      </c>
      <c r="R97" s="529">
        <f t="shared" ref="R97" si="50">IF(R61="","",$C97)</f>
        <v>0</v>
      </c>
      <c r="S97" s="549"/>
      <c r="T97" s="5"/>
      <c r="U97" s="5"/>
      <c r="V97" s="5"/>
      <c r="W97" s="5"/>
      <c r="X97" s="5"/>
      <c r="Y97" s="5"/>
      <c r="Z97" s="5"/>
      <c r="AA97" s="5"/>
      <c r="AB97" s="5"/>
      <c r="AC97" s="5"/>
      <c r="AD97" s="5"/>
      <c r="AE97" s="6"/>
    </row>
    <row r="98" spans="2:31" x14ac:dyDescent="0.25">
      <c r="B98" s="233" t="s">
        <v>201</v>
      </c>
      <c r="C98" s="202"/>
      <c r="D98" s="308">
        <f>IF(D61="","",$C98)</f>
        <v>0</v>
      </c>
      <c r="E98" s="308">
        <f t="shared" ref="E98:Q98" si="51">IF(E61="","",$C98)</f>
        <v>0</v>
      </c>
      <c r="F98" s="308">
        <f t="shared" si="51"/>
        <v>0</v>
      </c>
      <c r="G98" s="308">
        <f t="shared" si="51"/>
        <v>0</v>
      </c>
      <c r="H98" s="308">
        <f t="shared" si="51"/>
        <v>0</v>
      </c>
      <c r="I98" s="308">
        <f t="shared" si="51"/>
        <v>0</v>
      </c>
      <c r="J98" s="308">
        <f t="shared" si="51"/>
        <v>0</v>
      </c>
      <c r="K98" s="308">
        <f t="shared" si="51"/>
        <v>0</v>
      </c>
      <c r="L98" s="308">
        <f t="shared" si="51"/>
        <v>0</v>
      </c>
      <c r="M98" s="308">
        <f t="shared" si="51"/>
        <v>0</v>
      </c>
      <c r="N98" s="308">
        <f t="shared" si="51"/>
        <v>0</v>
      </c>
      <c r="O98" s="308">
        <f t="shared" si="51"/>
        <v>0</v>
      </c>
      <c r="P98" s="308">
        <f t="shared" si="51"/>
        <v>0</v>
      </c>
      <c r="Q98" s="530">
        <f t="shared" si="51"/>
        <v>0</v>
      </c>
      <c r="R98" s="530">
        <f t="shared" ref="R98" si="52">IF(R61="","",$C98)</f>
        <v>0</v>
      </c>
      <c r="S98" s="549"/>
      <c r="T98" s="5"/>
      <c r="U98" s="5"/>
      <c r="V98" s="5"/>
      <c r="W98" s="5"/>
      <c r="X98" s="5"/>
      <c r="Y98" s="5"/>
      <c r="Z98" s="5"/>
      <c r="AA98" s="5"/>
      <c r="AB98" s="5"/>
      <c r="AC98" s="5"/>
      <c r="AD98" s="5"/>
      <c r="AE98" s="6"/>
    </row>
    <row r="99" spans="2:31" ht="12" thickBot="1" x14ac:dyDescent="0.3">
      <c r="B99" s="311" t="s">
        <v>203</v>
      </c>
      <c r="C99" s="312"/>
      <c r="D99" s="313">
        <f>IF(D61="","",(D92-D98)*D97)</f>
        <v>0</v>
      </c>
      <c r="E99" s="313">
        <f t="shared" ref="E99:Q99" si="53">IF(E61="","",(E92-E98)*E97)</f>
        <v>0</v>
      </c>
      <c r="F99" s="313">
        <f t="shared" si="53"/>
        <v>0</v>
      </c>
      <c r="G99" s="313">
        <f t="shared" si="53"/>
        <v>0</v>
      </c>
      <c r="H99" s="313">
        <f t="shared" si="53"/>
        <v>0</v>
      </c>
      <c r="I99" s="313">
        <f t="shared" si="53"/>
        <v>0</v>
      </c>
      <c r="J99" s="313">
        <f t="shared" si="53"/>
        <v>0</v>
      </c>
      <c r="K99" s="313">
        <f t="shared" si="53"/>
        <v>0</v>
      </c>
      <c r="L99" s="313">
        <f t="shared" si="53"/>
        <v>0</v>
      </c>
      <c r="M99" s="313">
        <f t="shared" si="53"/>
        <v>0</v>
      </c>
      <c r="N99" s="313">
        <f t="shared" si="53"/>
        <v>0</v>
      </c>
      <c r="O99" s="313">
        <f t="shared" si="53"/>
        <v>0</v>
      </c>
      <c r="P99" s="313">
        <f t="shared" si="53"/>
        <v>0</v>
      </c>
      <c r="Q99" s="532">
        <f t="shared" si="53"/>
        <v>0</v>
      </c>
      <c r="R99" s="532">
        <f t="shared" ref="R99" si="54">IF(R61="","",(R92-R98)*R97)</f>
        <v>0</v>
      </c>
      <c r="S99" s="549"/>
      <c r="T99" s="5"/>
      <c r="U99" s="5"/>
      <c r="V99" s="5"/>
      <c r="W99" s="5"/>
      <c r="X99" s="5"/>
      <c r="Y99" s="5"/>
      <c r="Z99" s="5"/>
      <c r="AA99" s="5"/>
      <c r="AB99" s="5"/>
      <c r="AC99" s="5"/>
      <c r="AD99" s="5"/>
      <c r="AE99" s="6"/>
    </row>
    <row r="100" spans="2:31" ht="12.6" thickTop="1" thickBot="1" x14ac:dyDescent="0.3">
      <c r="B100" s="471" t="s">
        <v>204</v>
      </c>
      <c r="C100" s="582">
        <f>Data_overig!B61</f>
        <v>1</v>
      </c>
      <c r="D100" s="310">
        <f>IF(D61="","",(D99/D92)*$C100)</f>
        <v>0</v>
      </c>
      <c r="E100" s="310">
        <f t="shared" ref="E100:Q100" si="55">IF(E61="","",(E99/E92)*$C100)</f>
        <v>0</v>
      </c>
      <c r="F100" s="310">
        <f t="shared" si="55"/>
        <v>0</v>
      </c>
      <c r="G100" s="310">
        <f t="shared" si="55"/>
        <v>0</v>
      </c>
      <c r="H100" s="310">
        <f t="shared" si="55"/>
        <v>0</v>
      </c>
      <c r="I100" s="310">
        <f t="shared" si="55"/>
        <v>0</v>
      </c>
      <c r="J100" s="310">
        <f t="shared" si="55"/>
        <v>0</v>
      </c>
      <c r="K100" s="310">
        <f t="shared" si="55"/>
        <v>0</v>
      </c>
      <c r="L100" s="310">
        <f t="shared" si="55"/>
        <v>0</v>
      </c>
      <c r="M100" s="310">
        <f t="shared" si="55"/>
        <v>0</v>
      </c>
      <c r="N100" s="310">
        <f t="shared" si="55"/>
        <v>0</v>
      </c>
      <c r="O100" s="310">
        <f t="shared" si="55"/>
        <v>0</v>
      </c>
      <c r="P100" s="310">
        <f t="shared" si="55"/>
        <v>0</v>
      </c>
      <c r="Q100" s="531">
        <f t="shared" si="55"/>
        <v>0</v>
      </c>
      <c r="R100" s="531">
        <f t="shared" ref="R100" si="56">IF(R61="","",(R99/R92)*$C100)</f>
        <v>0</v>
      </c>
      <c r="S100" s="549"/>
      <c r="T100" s="5"/>
      <c r="U100" s="5"/>
      <c r="V100" s="5"/>
      <c r="W100" s="5"/>
      <c r="X100" s="5"/>
      <c r="Y100" s="5"/>
      <c r="Z100" s="5"/>
      <c r="AA100" s="5"/>
      <c r="AB100" s="5"/>
      <c r="AC100" s="5"/>
      <c r="AD100" s="5"/>
      <c r="AE100" s="6"/>
    </row>
    <row r="101" spans="2:31" ht="12" thickTop="1" x14ac:dyDescent="0.25">
      <c r="B101" s="241" t="s">
        <v>205</v>
      </c>
      <c r="C101" s="314"/>
      <c r="D101" s="315">
        <f>IF(D61="","",D100+D96)</f>
        <v>0</v>
      </c>
      <c r="E101" s="315">
        <f t="shared" ref="E101:Q101" si="57">IF(E61="","",E100+E96)</f>
        <v>0</v>
      </c>
      <c r="F101" s="315">
        <f t="shared" si="57"/>
        <v>0</v>
      </c>
      <c r="G101" s="315">
        <f t="shared" si="57"/>
        <v>0</v>
      </c>
      <c r="H101" s="315">
        <f t="shared" si="57"/>
        <v>0</v>
      </c>
      <c r="I101" s="315">
        <f t="shared" si="57"/>
        <v>0</v>
      </c>
      <c r="J101" s="315">
        <f t="shared" si="57"/>
        <v>0</v>
      </c>
      <c r="K101" s="315">
        <f t="shared" si="57"/>
        <v>0</v>
      </c>
      <c r="L101" s="315">
        <f t="shared" si="57"/>
        <v>0</v>
      </c>
      <c r="M101" s="315">
        <f t="shared" si="57"/>
        <v>0</v>
      </c>
      <c r="N101" s="315">
        <f t="shared" si="57"/>
        <v>0</v>
      </c>
      <c r="O101" s="315">
        <f t="shared" si="57"/>
        <v>0</v>
      </c>
      <c r="P101" s="315">
        <f t="shared" si="57"/>
        <v>0</v>
      </c>
      <c r="Q101" s="533">
        <f t="shared" si="57"/>
        <v>0</v>
      </c>
      <c r="R101" s="533">
        <f t="shared" ref="R101" si="58">IF(R61="","",R100+R96)</f>
        <v>0</v>
      </c>
      <c r="S101" s="549"/>
      <c r="T101" s="5"/>
      <c r="U101" s="5"/>
      <c r="V101" s="5"/>
      <c r="W101" s="5"/>
      <c r="X101" s="5"/>
      <c r="Y101" s="5"/>
      <c r="Z101" s="5"/>
      <c r="AA101" s="5"/>
      <c r="AB101" s="5"/>
      <c r="AC101" s="5"/>
      <c r="AD101" s="5"/>
      <c r="AE101" s="6"/>
    </row>
    <row r="102" spans="2:31" x14ac:dyDescent="0.25">
      <c r="B102" s="11"/>
      <c r="C102" s="292"/>
      <c r="D102" s="295"/>
      <c r="E102" s="287"/>
      <c r="F102" s="287"/>
      <c r="G102" s="287"/>
      <c r="H102" s="287"/>
      <c r="I102" s="287"/>
      <c r="J102" s="287"/>
      <c r="K102" s="287"/>
      <c r="L102" s="287"/>
      <c r="M102" s="287"/>
      <c r="N102" s="287"/>
      <c r="O102" s="287"/>
      <c r="P102" s="287"/>
      <c r="Q102" s="287"/>
      <c r="R102" s="287"/>
      <c r="S102" s="287"/>
      <c r="T102" s="5"/>
      <c r="U102" s="5"/>
      <c r="V102" s="5"/>
      <c r="W102" s="5"/>
      <c r="X102" s="5"/>
      <c r="Y102" s="5"/>
      <c r="Z102" s="5"/>
      <c r="AA102" s="5"/>
      <c r="AB102" s="5"/>
      <c r="AC102" s="5"/>
      <c r="AD102" s="5"/>
      <c r="AE102" s="6"/>
    </row>
    <row r="103" spans="2:31" x14ac:dyDescent="0.25">
      <c r="B103" s="11"/>
      <c r="C103" s="292"/>
      <c r="D103" s="227" t="s">
        <v>206</v>
      </c>
      <c r="E103" s="227" t="s">
        <v>207</v>
      </c>
      <c r="F103" s="227" t="s">
        <v>208</v>
      </c>
      <c r="G103" s="287"/>
      <c r="H103" s="287"/>
      <c r="I103" s="287"/>
      <c r="J103" s="287"/>
      <c r="K103" s="287"/>
      <c r="L103" s="287"/>
      <c r="M103" s="287"/>
      <c r="N103" s="287"/>
      <c r="O103" s="287"/>
      <c r="P103" s="287"/>
      <c r="Q103" s="287"/>
      <c r="R103" s="5"/>
      <c r="S103" s="287"/>
      <c r="T103" s="5"/>
      <c r="U103" s="5"/>
      <c r="V103" s="5"/>
      <c r="W103" s="5"/>
      <c r="X103" s="5"/>
      <c r="Y103" s="5"/>
      <c r="Z103" s="5"/>
      <c r="AA103" s="5"/>
      <c r="AB103" s="5"/>
      <c r="AC103" s="5"/>
      <c r="AD103" s="5"/>
      <c r="AE103" s="6"/>
    </row>
    <row r="104" spans="2:31" x14ac:dyDescent="0.25">
      <c r="B104" s="576" t="s">
        <v>209</v>
      </c>
      <c r="C104" s="195"/>
      <c r="D104" s="312"/>
      <c r="E104" s="312"/>
      <c r="F104" s="312"/>
      <c r="H104" s="13" t="s">
        <v>342</v>
      </c>
      <c r="I104" s="14"/>
      <c r="J104" s="14"/>
      <c r="K104" s="14"/>
      <c r="L104" s="14"/>
      <c r="M104" s="14"/>
      <c r="N104" s="14"/>
      <c r="O104" s="14"/>
      <c r="P104" s="14"/>
      <c r="Q104" s="14"/>
      <c r="R104" s="590"/>
      <c r="S104" s="287"/>
      <c r="T104" s="5"/>
      <c r="U104" s="5"/>
      <c r="V104" s="5"/>
      <c r="W104" s="5"/>
      <c r="X104" s="5"/>
      <c r="Y104" s="5"/>
      <c r="Z104" s="5"/>
      <c r="AE104" s="6"/>
    </row>
    <row r="105" spans="2:31" x14ac:dyDescent="0.25">
      <c r="B105" s="233" t="s">
        <v>211</v>
      </c>
      <c r="C105" s="286">
        <f>(D105*2.74%)+(E105*7.74%)</f>
        <v>0</v>
      </c>
      <c r="D105" s="421"/>
      <c r="E105" s="421"/>
      <c r="F105" s="211">
        <f>SUM(D105:E105)</f>
        <v>0</v>
      </c>
      <c r="H105" s="581" t="s">
        <v>212</v>
      </c>
      <c r="I105" s="14"/>
      <c r="J105" s="14"/>
      <c r="K105" s="14"/>
      <c r="L105" s="14"/>
      <c r="M105" s="14"/>
      <c r="N105" s="14"/>
      <c r="O105" s="14"/>
      <c r="P105" s="14"/>
      <c r="Q105" s="14"/>
      <c r="R105" s="590"/>
      <c r="S105" s="287"/>
      <c r="T105" s="5"/>
      <c r="U105" s="5"/>
      <c r="V105" s="5"/>
      <c r="W105" s="5"/>
      <c r="X105" s="5"/>
      <c r="Y105" s="5"/>
      <c r="Z105" s="5"/>
      <c r="AE105" s="6"/>
    </row>
    <row r="106" spans="2:31" x14ac:dyDescent="0.25">
      <c r="B106" s="233" t="s">
        <v>213</v>
      </c>
      <c r="C106" s="286">
        <v>6.5100000000000005E-2</v>
      </c>
      <c r="D106" s="312"/>
      <c r="E106" s="312"/>
      <c r="F106" s="312"/>
      <c r="H106" s="302">
        <v>6.5100000000000005E-2</v>
      </c>
      <c r="I106" s="14" t="s">
        <v>214</v>
      </c>
      <c r="J106" s="14"/>
      <c r="K106" s="14"/>
      <c r="L106" s="14"/>
      <c r="M106" s="14"/>
      <c r="N106" s="14"/>
      <c r="O106" s="14"/>
      <c r="P106" s="14"/>
      <c r="Q106" s="14"/>
      <c r="R106" s="590"/>
      <c r="S106" s="287"/>
      <c r="T106" s="5"/>
      <c r="U106" s="5"/>
      <c r="V106" s="5"/>
      <c r="W106" s="5"/>
      <c r="X106" s="5"/>
      <c r="Y106" s="5"/>
      <c r="Z106" s="5"/>
      <c r="AE106" s="6"/>
    </row>
    <row r="107" spans="2:31" x14ac:dyDescent="0.25">
      <c r="B107" s="233" t="s">
        <v>215</v>
      </c>
      <c r="C107" s="195"/>
      <c r="D107" s="312"/>
      <c r="E107" s="312"/>
      <c r="F107" s="312"/>
      <c r="H107" s="117" t="s">
        <v>216</v>
      </c>
      <c r="I107" s="14"/>
      <c r="J107" s="14"/>
      <c r="K107" s="14"/>
      <c r="L107" s="14"/>
      <c r="M107" s="14"/>
      <c r="N107" s="14"/>
      <c r="O107" s="14"/>
      <c r="P107" s="14"/>
      <c r="Q107" s="14"/>
      <c r="R107" s="590"/>
      <c r="S107" s="287"/>
      <c r="T107" s="5"/>
      <c r="U107" s="5"/>
      <c r="V107" s="5"/>
      <c r="W107" s="5"/>
      <c r="X107" s="5"/>
      <c r="Y107" s="5"/>
      <c r="Z107" s="5"/>
      <c r="AE107" s="6"/>
    </row>
    <row r="108" spans="2:31" x14ac:dyDescent="0.25">
      <c r="B108" s="233" t="s">
        <v>217</v>
      </c>
      <c r="C108" s="203"/>
      <c r="D108" s="312"/>
      <c r="E108" s="312"/>
      <c r="F108" s="312"/>
      <c r="H108" s="13" t="s">
        <v>218</v>
      </c>
      <c r="I108" s="14"/>
      <c r="J108" s="14"/>
      <c r="K108" s="14"/>
      <c r="L108" s="14"/>
      <c r="M108" s="14"/>
      <c r="N108" s="14"/>
      <c r="O108" s="14"/>
      <c r="P108" s="14"/>
      <c r="Q108" s="14"/>
      <c r="R108" s="590"/>
      <c r="S108" s="287"/>
      <c r="T108" s="5"/>
      <c r="U108" s="5"/>
      <c r="V108" s="5"/>
      <c r="W108" s="5"/>
      <c r="X108" s="5"/>
      <c r="Y108" s="5"/>
      <c r="Z108" s="5"/>
      <c r="AE108" s="6"/>
    </row>
    <row r="109" spans="2:31" ht="12" thickBot="1" x14ac:dyDescent="0.3">
      <c r="B109" s="244" t="s">
        <v>381</v>
      </c>
      <c r="C109" s="583">
        <v>8.5999999999999998E-4</v>
      </c>
      <c r="D109" s="305"/>
      <c r="E109" s="305"/>
      <c r="F109" s="305"/>
      <c r="H109" s="13" t="s">
        <v>382</v>
      </c>
      <c r="I109" s="14"/>
      <c r="J109" s="14"/>
      <c r="K109" s="14"/>
      <c r="L109" s="14"/>
      <c r="M109" s="14"/>
      <c r="N109" s="14"/>
      <c r="O109" s="14"/>
      <c r="P109" s="14"/>
      <c r="Q109" s="14"/>
      <c r="R109" s="590"/>
      <c r="S109" s="287"/>
      <c r="T109" s="5"/>
      <c r="U109" s="5"/>
      <c r="V109" s="5"/>
      <c r="W109" s="5"/>
      <c r="X109" s="5"/>
      <c r="Y109" s="5"/>
      <c r="Z109" s="5"/>
      <c r="AE109" s="6"/>
    </row>
    <row r="110" spans="2:31" ht="12" thickTop="1" x14ac:dyDescent="0.25">
      <c r="B110" s="241" t="s">
        <v>221</v>
      </c>
      <c r="C110" s="316">
        <f>SUM(C104:C109)</f>
        <v>6.5960000000000005E-2</v>
      </c>
      <c r="D110" s="295"/>
      <c r="E110" s="287"/>
      <c r="F110" s="287"/>
      <c r="G110" s="287"/>
      <c r="H110" s="287"/>
      <c r="I110" s="287"/>
      <c r="J110" s="287"/>
      <c r="K110" s="287"/>
      <c r="L110" s="287"/>
      <c r="M110" s="287"/>
      <c r="N110" s="287"/>
      <c r="O110" s="287"/>
      <c r="P110" s="287"/>
      <c r="Q110" s="287"/>
      <c r="R110" s="287"/>
      <c r="S110" s="287"/>
      <c r="T110" s="5"/>
      <c r="U110" s="5"/>
      <c r="V110" s="5"/>
      <c r="W110" s="5"/>
      <c r="X110" s="5"/>
      <c r="Y110" s="5"/>
      <c r="Z110" s="5"/>
      <c r="AE110" s="6"/>
    </row>
    <row r="111" spans="2:31" x14ac:dyDescent="0.25">
      <c r="B111" s="11"/>
      <c r="C111" s="292"/>
      <c r="D111" s="295"/>
      <c r="E111" s="287"/>
      <c r="F111" s="287"/>
      <c r="G111" s="287"/>
      <c r="H111" s="287"/>
      <c r="I111" s="287"/>
      <c r="J111" s="287"/>
      <c r="K111" s="287"/>
      <c r="L111" s="287"/>
      <c r="M111" s="287"/>
      <c r="N111" s="287"/>
      <c r="O111" s="287"/>
      <c r="P111" s="287"/>
      <c r="Q111" s="287"/>
      <c r="R111" s="287"/>
      <c r="S111" s="287"/>
      <c r="T111" s="5"/>
      <c r="U111" s="5"/>
      <c r="V111" s="5"/>
      <c r="W111" s="5"/>
      <c r="X111" s="5"/>
      <c r="Y111" s="5"/>
      <c r="Z111" s="5"/>
      <c r="AE111" s="6"/>
    </row>
    <row r="112" spans="2:31" x14ac:dyDescent="0.25">
      <c r="B112" s="301" t="s">
        <v>222</v>
      </c>
      <c r="C112" s="317"/>
      <c r="D112" s="318">
        <f t="shared" ref="D112:Q112" si="59">IF(D61="",0%,D101+$C110)</f>
        <v>6.5960000000000005E-2</v>
      </c>
      <c r="E112" s="318">
        <f t="shared" si="59"/>
        <v>6.5960000000000005E-2</v>
      </c>
      <c r="F112" s="318">
        <f t="shared" si="59"/>
        <v>6.5960000000000005E-2</v>
      </c>
      <c r="G112" s="318">
        <f t="shared" si="59"/>
        <v>6.5960000000000005E-2</v>
      </c>
      <c r="H112" s="318">
        <f t="shared" si="59"/>
        <v>6.5960000000000005E-2</v>
      </c>
      <c r="I112" s="318">
        <f t="shared" si="59"/>
        <v>6.5960000000000005E-2</v>
      </c>
      <c r="J112" s="318">
        <f t="shared" si="59"/>
        <v>6.5960000000000005E-2</v>
      </c>
      <c r="K112" s="318">
        <f t="shared" si="59"/>
        <v>6.5960000000000005E-2</v>
      </c>
      <c r="L112" s="318">
        <f t="shared" si="59"/>
        <v>6.5960000000000005E-2</v>
      </c>
      <c r="M112" s="318">
        <f t="shared" si="59"/>
        <v>6.5960000000000005E-2</v>
      </c>
      <c r="N112" s="318">
        <f t="shared" si="59"/>
        <v>6.5960000000000005E-2</v>
      </c>
      <c r="O112" s="318">
        <f t="shared" si="59"/>
        <v>6.5960000000000005E-2</v>
      </c>
      <c r="P112" s="318">
        <f t="shared" si="59"/>
        <v>6.5960000000000005E-2</v>
      </c>
      <c r="Q112" s="318">
        <f t="shared" si="59"/>
        <v>6.5960000000000005E-2</v>
      </c>
      <c r="R112" s="318">
        <f t="shared" ref="R112" si="60">IF(R61="",0%,R101+$C110)</f>
        <v>6.5960000000000005E-2</v>
      </c>
      <c r="S112" s="287"/>
      <c r="T112" s="5"/>
      <c r="U112" s="5"/>
      <c r="V112" s="5"/>
      <c r="W112" s="5"/>
      <c r="X112" s="5"/>
      <c r="Y112" s="5"/>
      <c r="Z112" s="5"/>
      <c r="AE112" s="6"/>
    </row>
    <row r="113" spans="2:31" x14ac:dyDescent="0.25">
      <c r="B113" s="226"/>
      <c r="C113" s="319"/>
      <c r="D113" s="320"/>
      <c r="E113" s="320"/>
      <c r="F113" s="320"/>
      <c r="G113" s="320"/>
      <c r="H113" s="320"/>
      <c r="I113" s="320"/>
      <c r="J113" s="287"/>
      <c r="K113" s="287"/>
      <c r="L113" s="287"/>
      <c r="M113" s="287"/>
      <c r="N113" s="287"/>
      <c r="O113" s="287"/>
      <c r="P113" s="287"/>
      <c r="Q113" s="287"/>
      <c r="R113" s="287"/>
      <c r="S113" s="287"/>
      <c r="T113" s="5"/>
      <c r="U113" s="5"/>
      <c r="V113" s="5"/>
      <c r="W113" s="5"/>
      <c r="X113" s="5"/>
      <c r="Y113" s="5"/>
      <c r="Z113" s="5"/>
      <c r="AE113" s="6"/>
    </row>
    <row r="114" spans="2:31" x14ac:dyDescent="0.25">
      <c r="B114" s="276" t="s">
        <v>223</v>
      </c>
      <c r="C114" s="321"/>
      <c r="D114" s="318">
        <f>IF($C$81="Opslag",$C$85,D112)</f>
        <v>6.5960000000000005E-2</v>
      </c>
      <c r="E114" s="318">
        <f t="shared" ref="E114:Q114" si="61">IF($C$81="Opslag",$C$85,E112)</f>
        <v>6.5960000000000005E-2</v>
      </c>
      <c r="F114" s="318">
        <f t="shared" si="61"/>
        <v>6.5960000000000005E-2</v>
      </c>
      <c r="G114" s="318">
        <f t="shared" si="61"/>
        <v>6.5960000000000005E-2</v>
      </c>
      <c r="H114" s="318">
        <f>IF($C$81="Opslag",$C$85,H112)</f>
        <v>6.5960000000000005E-2</v>
      </c>
      <c r="I114" s="318">
        <f t="shared" si="61"/>
        <v>6.5960000000000005E-2</v>
      </c>
      <c r="J114" s="318">
        <f t="shared" si="61"/>
        <v>6.5960000000000005E-2</v>
      </c>
      <c r="K114" s="318">
        <f t="shared" si="61"/>
        <v>6.5960000000000005E-2</v>
      </c>
      <c r="L114" s="318">
        <f t="shared" si="61"/>
        <v>6.5960000000000005E-2</v>
      </c>
      <c r="M114" s="318">
        <f t="shared" si="61"/>
        <v>6.5960000000000005E-2</v>
      </c>
      <c r="N114" s="318">
        <f t="shared" si="61"/>
        <v>6.5960000000000005E-2</v>
      </c>
      <c r="O114" s="318">
        <f t="shared" si="61"/>
        <v>6.5960000000000005E-2</v>
      </c>
      <c r="P114" s="318">
        <f t="shared" si="61"/>
        <v>6.5960000000000005E-2</v>
      </c>
      <c r="Q114" s="318">
        <f t="shared" si="61"/>
        <v>6.5960000000000005E-2</v>
      </c>
      <c r="R114" s="318">
        <f t="shared" ref="R114" si="62">IF($C$81="Opslag",$C$85,R112)</f>
        <v>6.5960000000000005E-2</v>
      </c>
      <c r="S114" s="287"/>
      <c r="T114" s="5"/>
      <c r="U114" s="5"/>
      <c r="V114" s="5"/>
      <c r="W114" s="5"/>
      <c r="X114" s="5"/>
      <c r="Y114" s="5"/>
      <c r="Z114" s="5"/>
      <c r="AE114" s="150"/>
    </row>
    <row r="115" spans="2:31" x14ac:dyDescent="0.25">
      <c r="B115" s="322"/>
      <c r="C115" s="287"/>
      <c r="D115" s="287"/>
      <c r="E115" s="287"/>
      <c r="H115" s="287"/>
      <c r="I115" s="287"/>
      <c r="J115" s="287"/>
      <c r="K115" s="287"/>
      <c r="L115" s="287"/>
      <c r="M115" s="287"/>
      <c r="N115" s="287"/>
      <c r="O115" s="287"/>
      <c r="P115" s="287"/>
      <c r="Q115" s="287"/>
      <c r="R115" s="287"/>
      <c r="S115" s="287"/>
      <c r="T115" s="8"/>
      <c r="U115" s="8"/>
      <c r="V115" s="8"/>
      <c r="W115" s="8"/>
      <c r="X115" s="8"/>
      <c r="Y115" s="8"/>
      <c r="Z115" s="8"/>
      <c r="AA115" s="8"/>
      <c r="AB115" s="8"/>
      <c r="AC115" s="8"/>
      <c r="AD115" s="8"/>
      <c r="AE115" s="591"/>
    </row>
    <row r="116" spans="2:31" x14ac:dyDescent="0.25">
      <c r="B116" s="209"/>
      <c r="C116" s="209"/>
      <c r="D116" s="209"/>
      <c r="E116" s="209"/>
      <c r="F116" s="209"/>
      <c r="G116" s="209"/>
      <c r="H116" s="209"/>
      <c r="I116" s="209"/>
      <c r="J116" s="209"/>
      <c r="K116" s="209"/>
      <c r="L116" s="209"/>
      <c r="M116" s="209"/>
      <c r="N116" s="209"/>
      <c r="O116" s="209"/>
      <c r="P116" s="209"/>
      <c r="Q116" s="209"/>
      <c r="R116" s="209"/>
      <c r="S116" s="209"/>
      <c r="T116" s="209"/>
    </row>
    <row r="117" spans="2:31" x14ac:dyDescent="0.25">
      <c r="B117" s="215" t="s">
        <v>320</v>
      </c>
      <c r="C117" s="216"/>
      <c r="D117" s="217"/>
      <c r="E117" s="217"/>
      <c r="F117" s="217"/>
      <c r="G117" s="217"/>
      <c r="H117" s="217"/>
      <c r="I117" s="217"/>
      <c r="J117" s="217"/>
      <c r="K117" s="217"/>
      <c r="L117" s="217"/>
      <c r="M117" s="217"/>
      <c r="N117" s="217"/>
      <c r="O117" s="217"/>
      <c r="P117" s="217"/>
      <c r="Q117" s="217"/>
      <c r="R117" s="217"/>
      <c r="S117" s="217"/>
      <c r="T117" s="217"/>
      <c r="U117" s="217"/>
      <c r="V117" s="217"/>
      <c r="W117" s="217"/>
      <c r="X117" s="218"/>
    </row>
    <row r="118" spans="2:31" x14ac:dyDescent="0.25">
      <c r="B118" s="275"/>
      <c r="C118" s="5"/>
      <c r="D118" s="5"/>
      <c r="E118" s="5"/>
      <c r="F118" s="5"/>
      <c r="G118" s="5"/>
      <c r="H118" s="5"/>
      <c r="I118" s="5"/>
      <c r="J118" s="5"/>
      <c r="K118" s="5"/>
      <c r="L118" s="5"/>
      <c r="M118" s="5"/>
      <c r="N118" s="5"/>
      <c r="O118" s="5"/>
      <c r="P118" s="5"/>
      <c r="Q118" s="5"/>
      <c r="R118" s="5"/>
      <c r="S118" s="5"/>
      <c r="T118" s="5"/>
      <c r="U118" s="5"/>
      <c r="V118" s="5"/>
      <c r="W118" s="5"/>
      <c r="X118" s="6"/>
    </row>
    <row r="119" spans="2:31" x14ac:dyDescent="0.25">
      <c r="B119" s="323"/>
      <c r="C119" s="221" t="s">
        <v>321</v>
      </c>
      <c r="D119" s="221" t="s">
        <v>322</v>
      </c>
      <c r="E119" s="221" t="s">
        <v>123</v>
      </c>
      <c r="F119" s="221"/>
      <c r="G119" s="221"/>
      <c r="H119" s="221"/>
      <c r="I119" s="221"/>
      <c r="J119" s="221"/>
      <c r="K119" s="221"/>
      <c r="L119" s="221"/>
      <c r="M119" s="221"/>
      <c r="N119" s="221"/>
      <c r="O119" s="221"/>
      <c r="P119" s="221"/>
      <c r="Q119" s="221"/>
      <c r="R119" s="221"/>
      <c r="S119" s="221"/>
      <c r="T119" s="221"/>
      <c r="U119" s="221"/>
      <c r="V119" s="221"/>
      <c r="W119" s="221"/>
      <c r="X119" s="223"/>
    </row>
    <row r="120" spans="2:31" x14ac:dyDescent="0.25">
      <c r="B120" s="11"/>
      <c r="C120" s="5"/>
      <c r="D120" s="5"/>
      <c r="E120" s="5"/>
      <c r="F120" s="5"/>
      <c r="G120" s="5"/>
      <c r="H120" s="5"/>
      <c r="I120" s="5"/>
      <c r="J120" s="5"/>
      <c r="K120" s="5"/>
      <c r="L120" s="5"/>
      <c r="M120" s="5"/>
      <c r="N120" s="5"/>
      <c r="O120" s="5"/>
      <c r="P120" s="5"/>
      <c r="Q120" s="5"/>
      <c r="R120" s="5"/>
      <c r="S120" s="5"/>
      <c r="T120" s="5"/>
      <c r="U120" s="5"/>
      <c r="V120" s="5"/>
      <c r="W120" s="5"/>
      <c r="X120" s="6"/>
    </row>
    <row r="121" spans="2:31" x14ac:dyDescent="0.25">
      <c r="B121" s="233" t="s">
        <v>323</v>
      </c>
      <c r="C121" s="384"/>
      <c r="D121" s="384"/>
      <c r="E121" s="211">
        <f>SUM(C121:D121)</f>
        <v>0</v>
      </c>
      <c r="F121" s="5"/>
      <c r="G121" s="5"/>
      <c r="H121" s="5"/>
      <c r="I121" s="5"/>
      <c r="J121" s="5"/>
      <c r="K121" s="5"/>
      <c r="L121" s="5"/>
      <c r="M121" s="5"/>
      <c r="N121" s="5"/>
      <c r="O121" s="5"/>
      <c r="P121" s="5"/>
      <c r="Q121" s="5"/>
      <c r="R121" s="5"/>
      <c r="S121" s="5"/>
      <c r="T121" s="5"/>
      <c r="U121" s="5"/>
      <c r="V121" s="5"/>
      <c r="W121" s="5"/>
      <c r="X121" s="6"/>
    </row>
    <row r="122" spans="2:31" x14ac:dyDescent="0.25">
      <c r="B122" s="7"/>
      <c r="C122" s="8"/>
      <c r="D122" s="8"/>
      <c r="E122" s="8"/>
      <c r="F122" s="8"/>
      <c r="G122" s="8"/>
      <c r="H122" s="8"/>
      <c r="I122" s="8"/>
      <c r="J122" s="8"/>
      <c r="K122" s="8"/>
      <c r="L122" s="8"/>
      <c r="M122" s="8"/>
      <c r="N122" s="8"/>
      <c r="O122" s="8"/>
      <c r="P122" s="8"/>
      <c r="Q122" s="8"/>
      <c r="R122" s="8"/>
      <c r="S122" s="8"/>
      <c r="T122" s="8"/>
      <c r="U122" s="8"/>
      <c r="V122" s="8"/>
      <c r="W122" s="8"/>
      <c r="X122" s="9"/>
    </row>
    <row r="123" spans="2:31" x14ac:dyDescent="0.25">
      <c r="B123" s="5"/>
      <c r="C123" s="5"/>
      <c r="D123" s="5"/>
      <c r="E123" s="5"/>
      <c r="F123" s="5"/>
      <c r="G123" s="5"/>
      <c r="H123" s="5"/>
      <c r="I123" s="5"/>
      <c r="J123" s="5"/>
      <c r="K123" s="5"/>
      <c r="L123" s="5"/>
      <c r="M123" s="5"/>
      <c r="N123" s="5"/>
      <c r="O123" s="5"/>
      <c r="P123" s="5"/>
      <c r="Q123" s="5"/>
      <c r="R123" s="5"/>
      <c r="S123" s="5"/>
      <c r="T123" s="5"/>
      <c r="U123" s="5"/>
      <c r="V123" s="5"/>
      <c r="W123" s="5"/>
      <c r="X123" s="5"/>
    </row>
    <row r="124" spans="2:31" x14ac:dyDescent="0.25">
      <c r="B124" s="215" t="s">
        <v>19</v>
      </c>
      <c r="C124" s="216"/>
      <c r="D124" s="217"/>
      <c r="E124" s="217"/>
      <c r="F124" s="217"/>
      <c r="G124" s="217"/>
      <c r="H124" s="217"/>
      <c r="I124" s="217"/>
      <c r="J124" s="217"/>
      <c r="K124" s="217"/>
      <c r="L124" s="217"/>
      <c r="M124" s="217"/>
      <c r="N124" s="217"/>
      <c r="O124" s="217"/>
      <c r="P124" s="217"/>
      <c r="Q124" s="217"/>
      <c r="R124" s="217"/>
      <c r="S124" s="217"/>
      <c r="T124" s="217"/>
      <c r="U124" s="217"/>
      <c r="V124" s="217"/>
      <c r="W124" s="217"/>
      <c r="X124" s="218"/>
    </row>
    <row r="125" spans="2:31" x14ac:dyDescent="0.25">
      <c r="B125" s="275" t="s">
        <v>383</v>
      </c>
      <c r="C125" s="5"/>
      <c r="D125" s="5"/>
      <c r="E125" s="5"/>
      <c r="F125" s="5"/>
      <c r="G125" s="5"/>
      <c r="H125" s="5"/>
      <c r="I125" s="5"/>
      <c r="J125" s="5"/>
      <c r="K125" s="5"/>
      <c r="L125" s="5"/>
      <c r="M125" s="5"/>
      <c r="N125" s="5"/>
      <c r="O125" s="5"/>
      <c r="P125" s="5"/>
      <c r="Q125" s="5"/>
      <c r="R125" s="5"/>
      <c r="S125" s="5"/>
      <c r="T125" s="5"/>
      <c r="U125" s="5"/>
      <c r="V125" s="5"/>
      <c r="W125" s="5"/>
      <c r="X125" s="6"/>
    </row>
    <row r="126" spans="2:31" x14ac:dyDescent="0.25">
      <c r="B126" s="323"/>
      <c r="C126" s="222"/>
      <c r="D126" s="221" t="s">
        <v>325</v>
      </c>
      <c r="E126" s="221" t="s">
        <v>325</v>
      </c>
      <c r="F126" s="221" t="s">
        <v>326</v>
      </c>
      <c r="G126" s="221" t="s">
        <v>327</v>
      </c>
      <c r="H126" s="221" t="s">
        <v>328</v>
      </c>
      <c r="I126" s="221"/>
      <c r="J126" s="221"/>
      <c r="K126" s="221"/>
      <c r="L126" s="221"/>
      <c r="M126" s="221"/>
      <c r="N126" s="221"/>
      <c r="O126" s="221"/>
      <c r="P126" s="221"/>
      <c r="Q126" s="221"/>
      <c r="R126" s="221"/>
      <c r="S126" s="221"/>
      <c r="T126" s="221"/>
      <c r="U126" s="221"/>
      <c r="V126" s="221"/>
      <c r="W126" s="221"/>
      <c r="X126" s="223"/>
    </row>
    <row r="127" spans="2:31" x14ac:dyDescent="0.25">
      <c r="B127" s="323"/>
      <c r="C127" s="221" t="s">
        <v>225</v>
      </c>
      <c r="D127" s="221" t="s">
        <v>226</v>
      </c>
      <c r="E127" s="221" t="s">
        <v>189</v>
      </c>
      <c r="F127" s="221" t="s">
        <v>226</v>
      </c>
      <c r="G127" s="221" t="s">
        <v>226</v>
      </c>
      <c r="H127" s="221" t="s">
        <v>225</v>
      </c>
      <c r="I127" s="221"/>
      <c r="J127" s="221"/>
      <c r="K127" s="221"/>
      <c r="L127" s="221"/>
      <c r="M127" s="221"/>
      <c r="N127" s="221"/>
      <c r="O127" s="221"/>
      <c r="P127" s="221"/>
      <c r="Q127" s="221"/>
      <c r="R127" s="221"/>
      <c r="S127" s="221"/>
      <c r="T127" s="221"/>
      <c r="U127" s="221"/>
      <c r="V127" s="221"/>
      <c r="W127" s="221"/>
      <c r="X127" s="223"/>
    </row>
    <row r="128" spans="2:31" x14ac:dyDescent="0.25">
      <c r="B128" s="11"/>
      <c r="D128" s="5"/>
      <c r="E128" s="5"/>
      <c r="F128" s="5"/>
      <c r="G128" s="5"/>
      <c r="H128" s="5"/>
      <c r="I128" s="5"/>
      <c r="J128" s="5"/>
      <c r="K128" s="5"/>
      <c r="L128" s="5"/>
      <c r="M128" s="5"/>
      <c r="N128" s="5"/>
      <c r="O128" s="5"/>
      <c r="P128" s="5"/>
      <c r="Q128" s="5"/>
      <c r="R128" s="5"/>
      <c r="S128" s="5"/>
      <c r="T128" s="5"/>
      <c r="U128" s="5"/>
      <c r="V128" s="5"/>
      <c r="W128" s="5"/>
      <c r="X128" s="6"/>
    </row>
    <row r="129" spans="2:24" ht="12" thickBot="1" x14ac:dyDescent="0.3">
      <c r="B129" s="324" t="s">
        <v>228</v>
      </c>
      <c r="C129" s="325"/>
      <c r="D129" s="326">
        <v>1878</v>
      </c>
      <c r="E129" s="393"/>
      <c r="F129" s="5"/>
      <c r="G129" s="5"/>
      <c r="H129" s="5"/>
      <c r="I129" s="328" t="s">
        <v>384</v>
      </c>
      <c r="J129" s="14"/>
      <c r="K129" s="14"/>
      <c r="L129" s="14"/>
      <c r="M129" s="14"/>
      <c r="N129" s="14"/>
      <c r="O129" s="14"/>
      <c r="P129" s="14"/>
      <c r="Q129" s="14"/>
      <c r="R129" s="14"/>
      <c r="S129" s="14"/>
      <c r="T129" s="14"/>
      <c r="U129" s="14"/>
      <c r="V129" s="14"/>
      <c r="W129" s="15"/>
      <c r="X129" s="6"/>
    </row>
    <row r="130" spans="2:24" ht="12" thickTop="1" x14ac:dyDescent="0.25">
      <c r="B130" s="329" t="s">
        <v>230</v>
      </c>
      <c r="C130" s="385" t="s">
        <v>231</v>
      </c>
      <c r="D130" s="330">
        <f>D$129*E130</f>
        <v>0</v>
      </c>
      <c r="E130" s="387"/>
      <c r="F130" s="5"/>
      <c r="G130" s="5"/>
      <c r="H130" s="601" t="s">
        <v>232</v>
      </c>
      <c r="I130" s="574">
        <f>(7.8%+7.45%+7.39%)/3</f>
        <v>7.5466666666666668E-2</v>
      </c>
      <c r="J130" s="13" t="s">
        <v>365</v>
      </c>
      <c r="K130" s="14"/>
      <c r="L130" s="14"/>
      <c r="M130" s="14"/>
      <c r="N130" s="14"/>
      <c r="O130" s="14"/>
      <c r="P130" s="14"/>
      <c r="Q130" s="14"/>
      <c r="R130" s="14"/>
      <c r="S130" s="14"/>
      <c r="T130" s="14"/>
      <c r="U130" s="14"/>
      <c r="V130" s="14"/>
      <c r="W130" s="15"/>
      <c r="X130" s="6"/>
    </row>
    <row r="131" spans="2:24" x14ac:dyDescent="0.25">
      <c r="B131" s="329" t="s">
        <v>346</v>
      </c>
      <c r="C131" s="385" t="s">
        <v>231</v>
      </c>
      <c r="D131" s="559">
        <f>7*7.2</f>
        <v>50.4</v>
      </c>
      <c r="E131" s="338"/>
      <c r="F131" s="5"/>
      <c r="G131" s="5"/>
      <c r="H131" s="385" t="s">
        <v>232</v>
      </c>
      <c r="I131" s="117" t="s">
        <v>385</v>
      </c>
      <c r="J131" s="14"/>
      <c r="K131" s="14"/>
      <c r="L131" s="14"/>
      <c r="M131" s="14"/>
      <c r="N131" s="14"/>
      <c r="O131" s="14"/>
      <c r="P131" s="14"/>
      <c r="Q131" s="14"/>
      <c r="R131" s="14"/>
      <c r="S131" s="14"/>
      <c r="T131" s="14"/>
      <c r="U131" s="14"/>
      <c r="V131" s="14"/>
      <c r="W131" s="15"/>
      <c r="X131" s="6"/>
    </row>
    <row r="132" spans="2:24" x14ac:dyDescent="0.25">
      <c r="B132" s="331" t="s">
        <v>234</v>
      </c>
      <c r="C132" s="385" t="s">
        <v>231</v>
      </c>
      <c r="D132" s="332">
        <f>(144+26)</f>
        <v>170</v>
      </c>
      <c r="E132" s="394"/>
      <c r="F132" s="5"/>
      <c r="G132" s="5"/>
      <c r="H132" s="385" t="s">
        <v>232</v>
      </c>
      <c r="I132" s="13" t="s">
        <v>386</v>
      </c>
      <c r="J132" s="14"/>
      <c r="K132" s="14"/>
      <c r="L132" s="14"/>
      <c r="M132" s="14"/>
      <c r="N132" s="14"/>
      <c r="O132" s="14"/>
      <c r="P132" s="14"/>
      <c r="Q132" s="14"/>
      <c r="R132" s="14"/>
      <c r="S132" s="14"/>
      <c r="T132" s="14"/>
      <c r="U132" s="14"/>
      <c r="V132" s="14"/>
      <c r="W132" s="15"/>
      <c r="X132" s="6"/>
    </row>
    <row r="133" spans="2:24" x14ac:dyDescent="0.25">
      <c r="B133" s="329" t="s">
        <v>236</v>
      </c>
      <c r="C133" s="385" t="s">
        <v>231</v>
      </c>
      <c r="D133" s="386"/>
      <c r="E133" s="334"/>
      <c r="F133" s="5"/>
      <c r="G133" s="5"/>
      <c r="H133" s="385" t="s">
        <v>232</v>
      </c>
      <c r="I133" s="328" t="s">
        <v>349</v>
      </c>
      <c r="J133" s="14"/>
      <c r="K133" s="14"/>
      <c r="L133" s="14"/>
      <c r="M133" s="14"/>
      <c r="N133" s="14"/>
      <c r="O133" s="14"/>
      <c r="P133" s="14"/>
      <c r="Q133" s="14"/>
      <c r="R133" s="14"/>
      <c r="S133" s="14"/>
      <c r="T133" s="14"/>
      <c r="U133" s="14"/>
      <c r="V133" s="14"/>
      <c r="W133" s="15"/>
      <c r="X133" s="6"/>
    </row>
    <row r="134" spans="2:24" x14ac:dyDescent="0.25">
      <c r="B134" s="329" t="s">
        <v>238</v>
      </c>
      <c r="C134" s="385" t="s">
        <v>231</v>
      </c>
      <c r="D134" s="386"/>
      <c r="E134" s="335"/>
      <c r="F134" s="5"/>
      <c r="G134" s="5"/>
      <c r="H134" s="385" t="s">
        <v>232</v>
      </c>
      <c r="I134" s="13" t="s">
        <v>239</v>
      </c>
      <c r="J134" s="14"/>
      <c r="K134" s="14"/>
      <c r="L134" s="14"/>
      <c r="M134" s="14"/>
      <c r="N134" s="14"/>
      <c r="O134" s="14"/>
      <c r="P134" s="14"/>
      <c r="Q134" s="14"/>
      <c r="R134" s="14"/>
      <c r="S134" s="14"/>
      <c r="T134" s="14"/>
      <c r="U134" s="14"/>
      <c r="V134" s="14"/>
      <c r="W134" s="15"/>
      <c r="X134" s="6"/>
    </row>
    <row r="135" spans="2:24" x14ac:dyDescent="0.25">
      <c r="B135" s="329" t="s">
        <v>240</v>
      </c>
      <c r="C135" s="385" t="s">
        <v>231</v>
      </c>
      <c r="D135" s="330">
        <f>D$129*E135</f>
        <v>0</v>
      </c>
      <c r="E135" s="387"/>
      <c r="F135" s="5"/>
      <c r="G135" s="5"/>
      <c r="H135" s="385" t="s">
        <v>231</v>
      </c>
      <c r="I135" s="13"/>
      <c r="J135" s="14"/>
      <c r="K135" s="14"/>
      <c r="L135" s="14"/>
      <c r="M135" s="14"/>
      <c r="N135" s="14"/>
      <c r="O135" s="14"/>
      <c r="P135" s="14"/>
      <c r="Q135" s="14"/>
      <c r="R135" s="14"/>
      <c r="S135" s="14"/>
      <c r="T135" s="14"/>
      <c r="U135" s="14"/>
      <c r="V135" s="14"/>
      <c r="W135" s="15"/>
      <c r="X135" s="6"/>
    </row>
    <row r="136" spans="2:24" x14ac:dyDescent="0.25">
      <c r="B136" s="329" t="s">
        <v>242</v>
      </c>
      <c r="C136" s="385" t="s">
        <v>231</v>
      </c>
      <c r="D136" s="330">
        <f>D$129*E136</f>
        <v>0</v>
      </c>
      <c r="E136" s="387"/>
      <c r="F136" s="5"/>
      <c r="G136" s="5"/>
      <c r="H136" s="385" t="s">
        <v>231</v>
      </c>
      <c r="I136" s="117" t="s">
        <v>330</v>
      </c>
      <c r="J136" s="14"/>
      <c r="K136" s="14"/>
      <c r="L136" s="14"/>
      <c r="M136" s="14"/>
      <c r="N136" s="14"/>
      <c r="O136" s="14"/>
      <c r="P136" s="14"/>
      <c r="Q136" s="14"/>
      <c r="R136" s="14"/>
      <c r="S136" s="14"/>
      <c r="T136" s="14"/>
      <c r="U136" s="14"/>
      <c r="V136" s="14"/>
      <c r="W136" s="15"/>
      <c r="X136" s="6"/>
    </row>
    <row r="137" spans="2:24" x14ac:dyDescent="0.25">
      <c r="B137" s="329" t="s">
        <v>244</v>
      </c>
      <c r="C137" s="385" t="s">
        <v>231</v>
      </c>
      <c r="D137" s="330">
        <f>(C121*F137+D121*G137)</f>
        <v>0</v>
      </c>
      <c r="E137" s="333"/>
      <c r="F137" s="388"/>
      <c r="G137" s="388"/>
      <c r="H137" s="385" t="s">
        <v>231</v>
      </c>
      <c r="I137" s="13" t="s">
        <v>245</v>
      </c>
      <c r="J137" s="14"/>
      <c r="K137" s="14"/>
      <c r="L137" s="14"/>
      <c r="M137" s="14"/>
      <c r="N137" s="14"/>
      <c r="O137" s="14"/>
      <c r="P137" s="14"/>
      <c r="Q137" s="14"/>
      <c r="R137" s="14"/>
      <c r="S137" s="14"/>
      <c r="T137" s="14"/>
      <c r="U137" s="14"/>
      <c r="V137" s="14"/>
      <c r="W137" s="15"/>
      <c r="X137" s="6"/>
    </row>
    <row r="138" spans="2:24" x14ac:dyDescent="0.25">
      <c r="B138" s="329" t="s">
        <v>246</v>
      </c>
      <c r="C138" s="385" t="s">
        <v>231</v>
      </c>
      <c r="D138" s="330">
        <f t="shared" ref="D138" si="63">D$129*E138</f>
        <v>0</v>
      </c>
      <c r="E138" s="387"/>
      <c r="F138" s="5"/>
      <c r="G138" s="5"/>
      <c r="H138" s="385" t="s">
        <v>231</v>
      </c>
      <c r="I138" s="117" t="s">
        <v>247</v>
      </c>
      <c r="J138" s="14"/>
      <c r="K138" s="14"/>
      <c r="L138" s="14"/>
      <c r="M138" s="14"/>
      <c r="N138" s="14"/>
      <c r="O138" s="14"/>
      <c r="P138" s="14"/>
      <c r="Q138" s="14"/>
      <c r="R138" s="14"/>
      <c r="S138" s="14"/>
      <c r="T138" s="14"/>
      <c r="U138" s="14"/>
      <c r="V138" s="14"/>
      <c r="W138" s="15"/>
      <c r="X138" s="6"/>
    </row>
    <row r="139" spans="2:24" x14ac:dyDescent="0.25">
      <c r="B139" s="329" t="s">
        <v>248</v>
      </c>
      <c r="C139" s="385" t="s">
        <v>231</v>
      </c>
      <c r="D139" s="330">
        <f t="shared" ref="D139:D140" si="64">D$129*E139</f>
        <v>0</v>
      </c>
      <c r="E139" s="387"/>
      <c r="F139" s="5"/>
      <c r="G139" s="5"/>
      <c r="H139" s="385" t="s">
        <v>231</v>
      </c>
      <c r="I139" s="117" t="s">
        <v>249</v>
      </c>
      <c r="J139" s="14"/>
      <c r="K139" s="14"/>
      <c r="L139" s="14"/>
      <c r="M139" s="14"/>
      <c r="N139" s="14"/>
      <c r="O139" s="14"/>
      <c r="P139" s="14"/>
      <c r="Q139" s="14"/>
      <c r="R139" s="14"/>
      <c r="S139" s="14"/>
      <c r="T139" s="14"/>
      <c r="U139" s="14"/>
      <c r="V139" s="14"/>
      <c r="W139" s="15"/>
      <c r="X139" s="6"/>
    </row>
    <row r="140" spans="2:24" ht="12" thickBot="1" x14ac:dyDescent="0.3">
      <c r="B140" s="329" t="s">
        <v>250</v>
      </c>
      <c r="C140" s="385" t="s">
        <v>231</v>
      </c>
      <c r="D140" s="340">
        <f t="shared" si="64"/>
        <v>0</v>
      </c>
      <c r="E140" s="389"/>
      <c r="F140" s="5"/>
      <c r="G140" s="5"/>
      <c r="H140" s="385" t="s">
        <v>231</v>
      </c>
      <c r="I140" s="13" t="s">
        <v>251</v>
      </c>
      <c r="J140" s="14"/>
      <c r="K140" s="14"/>
      <c r="L140" s="14"/>
      <c r="M140" s="14"/>
      <c r="N140" s="14"/>
      <c r="O140" s="14"/>
      <c r="P140" s="14"/>
      <c r="Q140" s="14"/>
      <c r="R140" s="14"/>
      <c r="S140" s="14"/>
      <c r="T140" s="14"/>
      <c r="U140" s="14"/>
      <c r="V140" s="14"/>
      <c r="W140" s="15"/>
      <c r="X140" s="6"/>
    </row>
    <row r="141" spans="2:24" ht="12" thickTop="1" x14ac:dyDescent="0.25">
      <c r="B141" s="284" t="s">
        <v>252</v>
      </c>
      <c r="C141" s="341"/>
      <c r="D141" s="198">
        <f>D129-SUMIFS(D130:D140,C130:C140,"Ja")</f>
        <v>1657.6</v>
      </c>
      <c r="E141" s="395"/>
      <c r="F141" s="5"/>
      <c r="G141" s="5"/>
      <c r="H141" s="198">
        <f>D129-SUMIFS(D130:D140,H130:H140,"Ja")</f>
        <v>1878</v>
      </c>
      <c r="I141" s="5"/>
      <c r="J141" s="5"/>
      <c r="K141" s="5"/>
      <c r="L141" s="5"/>
      <c r="M141" s="5"/>
      <c r="N141" s="5"/>
      <c r="O141" s="5"/>
      <c r="P141" s="5"/>
      <c r="Q141" s="5"/>
      <c r="R141" s="5"/>
      <c r="S141" s="5"/>
      <c r="T141" s="5"/>
      <c r="U141" s="5"/>
      <c r="V141" s="5"/>
      <c r="W141" s="5"/>
      <c r="X141" s="6"/>
    </row>
    <row r="142" spans="2:24" x14ac:dyDescent="0.25">
      <c r="B142" s="7"/>
      <c r="C142" s="229"/>
      <c r="D142" s="8"/>
      <c r="E142" s="8"/>
      <c r="F142" s="5"/>
      <c r="G142" s="5"/>
      <c r="I142" s="5"/>
      <c r="J142" s="5"/>
      <c r="K142" s="5"/>
      <c r="L142" s="5"/>
      <c r="M142" s="5"/>
      <c r="N142" s="5"/>
      <c r="O142" s="5"/>
      <c r="P142" s="5"/>
      <c r="Q142" s="5"/>
      <c r="R142" s="5"/>
      <c r="S142" s="5"/>
      <c r="T142" s="5"/>
      <c r="U142" s="5"/>
      <c r="V142" s="5"/>
      <c r="W142" s="5"/>
      <c r="X142" s="6"/>
    </row>
    <row r="143" spans="2:24" x14ac:dyDescent="0.25">
      <c r="B143" s="228" t="s">
        <v>253</v>
      </c>
      <c r="C143" s="140"/>
      <c r="D143" s="637">
        <f>D141/D129</f>
        <v>0.88264110756123526</v>
      </c>
      <c r="E143" s="638"/>
      <c r="F143" s="5"/>
      <c r="G143" s="5"/>
      <c r="H143" s="556">
        <f>H141/D129</f>
        <v>1</v>
      </c>
      <c r="I143" s="5"/>
      <c r="J143" s="5"/>
      <c r="K143" s="5"/>
      <c r="L143" s="5"/>
      <c r="M143" s="5"/>
      <c r="N143" s="5"/>
      <c r="O143" s="5"/>
      <c r="P143" s="5"/>
      <c r="Q143" s="5"/>
      <c r="R143" s="5"/>
      <c r="S143" s="5"/>
      <c r="T143" s="5"/>
      <c r="U143" s="5"/>
      <c r="V143" s="5"/>
      <c r="W143" s="5"/>
      <c r="X143" s="6"/>
    </row>
    <row r="144" spans="2:24" x14ac:dyDescent="0.25">
      <c r="B144" s="7"/>
      <c r="C144" s="344"/>
      <c r="D144" s="344"/>
      <c r="E144" s="8"/>
      <c r="F144" s="8"/>
      <c r="G144" s="8"/>
      <c r="H144" s="8"/>
      <c r="I144" s="8"/>
      <c r="J144" s="8"/>
      <c r="K144" s="8"/>
      <c r="L144" s="8"/>
      <c r="M144" s="8"/>
      <c r="N144" s="8"/>
      <c r="O144" s="8"/>
      <c r="P144" s="8"/>
      <c r="Q144" s="8"/>
      <c r="R144" s="8"/>
      <c r="S144" s="8"/>
      <c r="T144" s="8"/>
      <c r="U144" s="8"/>
      <c r="V144" s="8"/>
      <c r="W144" s="8"/>
      <c r="X144" s="9"/>
    </row>
    <row r="145" spans="2:24" x14ac:dyDescent="0.25">
      <c r="B145" s="5"/>
      <c r="C145" s="345"/>
      <c r="D145" s="345"/>
      <c r="E145" s="5"/>
      <c r="F145" s="5"/>
      <c r="G145" s="5"/>
      <c r="H145" s="5"/>
      <c r="I145" s="5"/>
      <c r="J145" s="5"/>
      <c r="K145" s="5"/>
      <c r="L145" s="5"/>
      <c r="M145" s="5"/>
      <c r="N145" s="5"/>
      <c r="O145" s="5"/>
      <c r="P145" s="5"/>
      <c r="Q145" s="5"/>
      <c r="R145" s="5"/>
      <c r="S145" s="5"/>
      <c r="T145" s="5"/>
      <c r="U145" s="5"/>
      <c r="V145" s="5"/>
      <c r="W145" s="5"/>
      <c r="X145" s="5"/>
    </row>
    <row r="146" spans="2:24" x14ac:dyDescent="0.25">
      <c r="B146" s="215" t="s">
        <v>20</v>
      </c>
      <c r="C146" s="216"/>
      <c r="D146" s="217"/>
      <c r="E146" s="217"/>
      <c r="F146" s="217"/>
      <c r="G146" s="217"/>
      <c r="H146" s="217"/>
      <c r="I146" s="217"/>
      <c r="J146" s="217"/>
      <c r="K146" s="217"/>
      <c r="L146" s="217"/>
      <c r="M146" s="217"/>
      <c r="N146" s="217"/>
      <c r="O146" s="217"/>
      <c r="P146" s="217"/>
      <c r="Q146" s="217"/>
      <c r="R146" s="217"/>
      <c r="S146" s="217"/>
      <c r="T146" s="217"/>
      <c r="U146" s="217"/>
      <c r="V146" s="217"/>
      <c r="W146" s="217"/>
      <c r="X146" s="218"/>
    </row>
    <row r="147" spans="2:24" x14ac:dyDescent="0.25">
      <c r="B147" s="396"/>
      <c r="C147" s="346"/>
      <c r="D147" s="346"/>
      <c r="E147" s="209"/>
      <c r="F147" s="209"/>
      <c r="G147" s="209"/>
      <c r="H147" s="209"/>
      <c r="I147" s="209"/>
      <c r="J147" s="209"/>
      <c r="K147" s="209"/>
      <c r="L147" s="209"/>
      <c r="M147" s="209"/>
      <c r="N147" s="209"/>
      <c r="O147" s="209"/>
      <c r="P147" s="209"/>
      <c r="Q147" s="209"/>
      <c r="R147" s="209"/>
      <c r="S147" s="209"/>
      <c r="T147" s="209"/>
      <c r="U147" s="209"/>
      <c r="V147" s="209"/>
      <c r="W147" s="209"/>
      <c r="X147" s="210"/>
    </row>
    <row r="148" spans="2:24" x14ac:dyDescent="0.25">
      <c r="B148" s="323"/>
      <c r="C148" s="221" t="s">
        <v>254</v>
      </c>
      <c r="D148" s="221"/>
      <c r="E148" s="221"/>
      <c r="F148" s="221"/>
      <c r="G148" s="221"/>
      <c r="H148" s="221"/>
      <c r="I148" s="221"/>
      <c r="J148" s="221"/>
      <c r="K148" s="221"/>
      <c r="L148" s="221"/>
      <c r="M148" s="221"/>
      <c r="N148" s="221"/>
      <c r="O148" s="221"/>
      <c r="P148" s="221"/>
      <c r="Q148" s="221"/>
      <c r="R148" s="221"/>
      <c r="S148" s="221"/>
      <c r="T148" s="221"/>
      <c r="U148" s="221"/>
      <c r="V148" s="221"/>
      <c r="W148" s="221"/>
      <c r="X148" s="223"/>
    </row>
    <row r="149" spans="2:24" x14ac:dyDescent="0.25">
      <c r="B149" s="11"/>
      <c r="C149" s="345"/>
      <c r="D149" s="5"/>
      <c r="F149" s="5"/>
      <c r="G149" s="5"/>
      <c r="H149" s="5"/>
      <c r="I149" s="5"/>
      <c r="J149" s="5"/>
      <c r="K149" s="5"/>
      <c r="L149" s="5"/>
      <c r="M149" s="5"/>
      <c r="N149" s="5"/>
      <c r="O149" s="5"/>
      <c r="P149" s="5"/>
      <c r="Q149" s="5"/>
      <c r="R149" s="5"/>
      <c r="S149" s="5"/>
      <c r="T149" s="5"/>
      <c r="U149" s="5"/>
      <c r="V149" s="5"/>
      <c r="W149" s="5"/>
      <c r="X149" s="6"/>
    </row>
    <row r="150" spans="2:24" x14ac:dyDescent="0.25">
      <c r="B150" s="233" t="s">
        <v>255</v>
      </c>
      <c r="C150" s="204"/>
      <c r="D150" s="5"/>
      <c r="E150" s="13"/>
      <c r="F150" s="14"/>
      <c r="G150" s="14"/>
      <c r="H150" s="14"/>
      <c r="I150" s="14"/>
      <c r="J150" s="14"/>
      <c r="K150" s="14"/>
      <c r="L150" s="14"/>
      <c r="M150" s="14"/>
      <c r="N150" s="14"/>
      <c r="O150" s="14"/>
      <c r="P150" s="14"/>
      <c r="Q150" s="14"/>
      <c r="R150" s="14"/>
      <c r="S150" s="14"/>
      <c r="T150" s="14"/>
      <c r="U150" s="14"/>
      <c r="V150" s="14"/>
      <c r="W150" s="15"/>
      <c r="X150" s="6"/>
    </row>
    <row r="151" spans="2:24" ht="12" thickBot="1" x14ac:dyDescent="0.3">
      <c r="B151" s="311" t="s">
        <v>257</v>
      </c>
      <c r="C151" s="205"/>
      <c r="D151" s="5"/>
      <c r="E151" s="13"/>
      <c r="F151" s="14"/>
      <c r="G151" s="14"/>
      <c r="H151" s="14"/>
      <c r="I151" s="14"/>
      <c r="J151" s="14"/>
      <c r="K151" s="14"/>
      <c r="L151" s="14"/>
      <c r="M151" s="14"/>
      <c r="N151" s="14"/>
      <c r="O151" s="14"/>
      <c r="P151" s="14"/>
      <c r="Q151" s="14"/>
      <c r="R151" s="14"/>
      <c r="S151" s="14"/>
      <c r="T151" s="14"/>
      <c r="U151" s="14"/>
      <c r="V151" s="14"/>
      <c r="W151" s="15"/>
      <c r="X151" s="6"/>
    </row>
    <row r="152" spans="2:24" ht="12" thickTop="1" x14ac:dyDescent="0.25">
      <c r="B152" s="347" t="s">
        <v>258</v>
      </c>
      <c r="C152" s="348">
        <f>SUM(C150:C151)</f>
        <v>0</v>
      </c>
      <c r="D152" s="5"/>
      <c r="F152" s="5"/>
      <c r="G152" s="5"/>
      <c r="H152" s="5"/>
      <c r="I152" s="5"/>
      <c r="J152" s="5"/>
      <c r="K152" s="5"/>
      <c r="L152" s="5"/>
      <c r="M152" s="5"/>
      <c r="N152" s="5"/>
      <c r="O152" s="5"/>
      <c r="P152" s="5"/>
      <c r="Q152" s="5"/>
      <c r="R152" s="5"/>
      <c r="S152" s="5"/>
      <c r="T152" s="5"/>
      <c r="U152" s="5"/>
      <c r="V152" s="5"/>
      <c r="W152" s="5"/>
      <c r="X152" s="6"/>
    </row>
    <row r="153" spans="2:24" x14ac:dyDescent="0.25">
      <c r="B153" s="349"/>
      <c r="C153" s="288"/>
      <c r="D153" s="350"/>
      <c r="E153" s="8"/>
      <c r="F153" s="8"/>
      <c r="G153" s="8"/>
      <c r="H153" s="8"/>
      <c r="I153" s="8"/>
      <c r="J153" s="8"/>
      <c r="K153" s="8"/>
      <c r="L153" s="8"/>
      <c r="M153" s="8"/>
      <c r="N153" s="8"/>
      <c r="O153" s="8"/>
      <c r="P153" s="8"/>
      <c r="Q153" s="8"/>
      <c r="R153" s="8"/>
      <c r="S153" s="8"/>
      <c r="T153" s="8"/>
      <c r="U153" s="8"/>
      <c r="V153" s="8"/>
      <c r="W153" s="8"/>
      <c r="X153" s="9"/>
    </row>
    <row r="154" spans="2:24" x14ac:dyDescent="0.25">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row>
    <row r="155" spans="2:24" x14ac:dyDescent="0.25">
      <c r="B155" s="215" t="s">
        <v>21</v>
      </c>
      <c r="C155" s="216"/>
      <c r="D155" s="217"/>
      <c r="E155" s="217"/>
      <c r="F155" s="217"/>
      <c r="G155" s="217"/>
      <c r="H155" s="217"/>
      <c r="I155" s="217"/>
      <c r="J155" s="217"/>
      <c r="K155" s="217"/>
      <c r="L155" s="217"/>
      <c r="M155" s="217"/>
      <c r="N155" s="217"/>
      <c r="O155" s="217"/>
      <c r="P155" s="217"/>
      <c r="Q155" s="217"/>
      <c r="R155" s="217"/>
      <c r="S155" s="217"/>
      <c r="T155" s="217"/>
      <c r="U155" s="217"/>
      <c r="V155" s="217"/>
      <c r="W155" s="217"/>
      <c r="X155" s="218"/>
    </row>
    <row r="156" spans="2:24" x14ac:dyDescent="0.25">
      <c r="B156" s="351" t="s">
        <v>259</v>
      </c>
      <c r="C156" s="345"/>
      <c r="D156" s="345"/>
      <c r="E156" s="5"/>
      <c r="F156" s="5"/>
      <c r="G156" s="5"/>
      <c r="H156" s="5"/>
      <c r="I156" s="5"/>
      <c r="J156" s="5"/>
      <c r="K156" s="5"/>
      <c r="L156" s="5"/>
      <c r="M156" s="5"/>
      <c r="N156" s="5"/>
      <c r="O156" s="5"/>
      <c r="P156" s="5"/>
      <c r="Q156" s="5"/>
      <c r="R156" s="5"/>
      <c r="S156" s="5"/>
      <c r="T156" s="5"/>
      <c r="U156" s="5"/>
      <c r="V156" s="5"/>
      <c r="W156" s="5"/>
      <c r="X156" s="6"/>
    </row>
    <row r="157" spans="2:24" x14ac:dyDescent="0.25">
      <c r="B157" s="323"/>
      <c r="C157" s="221" t="s">
        <v>325</v>
      </c>
      <c r="D157" s="221" t="s">
        <v>326</v>
      </c>
      <c r="E157" s="221" t="s">
        <v>327</v>
      </c>
      <c r="F157" s="221"/>
      <c r="G157" s="221"/>
      <c r="H157" s="221"/>
      <c r="I157" s="221"/>
      <c r="J157" s="221"/>
      <c r="K157" s="221"/>
      <c r="L157" s="221"/>
      <c r="M157" s="221"/>
      <c r="N157" s="221"/>
      <c r="O157" s="221"/>
      <c r="P157" s="221"/>
      <c r="Q157" s="221"/>
      <c r="R157" s="221"/>
      <c r="S157" s="221"/>
      <c r="T157" s="221"/>
      <c r="U157" s="221"/>
      <c r="V157" s="221"/>
      <c r="W157" s="221"/>
      <c r="X157" s="223"/>
    </row>
    <row r="158" spans="2:24" x14ac:dyDescent="0.25">
      <c r="B158" s="323"/>
      <c r="C158" s="221" t="s">
        <v>260</v>
      </c>
      <c r="D158" s="221" t="s">
        <v>260</v>
      </c>
      <c r="E158" s="221" t="s">
        <v>260</v>
      </c>
      <c r="F158" s="221"/>
      <c r="G158" s="221"/>
      <c r="H158" s="221"/>
      <c r="I158" s="221"/>
      <c r="J158" s="221"/>
      <c r="K158" s="221"/>
      <c r="L158" s="221"/>
      <c r="M158" s="221"/>
      <c r="N158" s="221"/>
      <c r="O158" s="221"/>
      <c r="P158" s="221"/>
      <c r="Q158" s="221"/>
      <c r="R158" s="221"/>
      <c r="S158" s="221"/>
      <c r="T158" s="221"/>
      <c r="U158" s="221"/>
      <c r="V158" s="221"/>
      <c r="W158" s="221"/>
      <c r="X158" s="223"/>
    </row>
    <row r="159" spans="2:24" x14ac:dyDescent="0.25">
      <c r="B159" s="11"/>
      <c r="C159" s="345"/>
      <c r="D159" s="345"/>
      <c r="E159" s="5"/>
      <c r="F159" s="5"/>
      <c r="G159" s="5"/>
      <c r="H159" s="5"/>
      <c r="I159" s="5"/>
      <c r="J159" s="5"/>
      <c r="K159" s="5"/>
      <c r="L159" s="5"/>
      <c r="M159" s="5"/>
      <c r="N159" s="5"/>
      <c r="O159" s="5"/>
      <c r="P159" s="5"/>
      <c r="Q159" s="5"/>
      <c r="R159" s="5"/>
      <c r="S159" s="5"/>
      <c r="T159" s="5"/>
      <c r="U159" s="5"/>
      <c r="V159" s="5"/>
      <c r="W159" s="5"/>
      <c r="X159" s="6"/>
    </row>
    <row r="160" spans="2:24" x14ac:dyDescent="0.25">
      <c r="B160" s="352" t="s">
        <v>261</v>
      </c>
      <c r="C160" s="17"/>
      <c r="D160" s="345"/>
      <c r="E160" s="423"/>
      <c r="F160" s="5"/>
      <c r="G160" s="337">
        <v>0.14000000000000001</v>
      </c>
      <c r="H160" s="14" t="s">
        <v>368</v>
      </c>
      <c r="I160" s="14"/>
      <c r="J160" s="14"/>
      <c r="K160" s="14"/>
      <c r="L160" s="14"/>
      <c r="M160" s="14"/>
      <c r="N160" s="14"/>
      <c r="O160" s="14"/>
      <c r="P160" s="14"/>
      <c r="Q160" s="14"/>
      <c r="R160" s="14"/>
      <c r="S160" s="14"/>
      <c r="T160" s="14"/>
      <c r="U160" s="14"/>
      <c r="V160" s="14"/>
      <c r="W160" s="15"/>
      <c r="X160" s="6"/>
    </row>
    <row r="161" spans="2:24" x14ac:dyDescent="0.25">
      <c r="B161" s="352" t="s">
        <v>263</v>
      </c>
      <c r="C161" s="17"/>
      <c r="D161" s="345"/>
      <c r="E161" s="423"/>
      <c r="F161" s="5"/>
      <c r="G161" s="337">
        <v>1.0999999999999999E-2</v>
      </c>
      <c r="H161" s="14" t="s">
        <v>368</v>
      </c>
      <c r="I161" s="14"/>
      <c r="J161" s="14"/>
      <c r="K161" s="14"/>
      <c r="L161" s="14"/>
      <c r="M161" s="14"/>
      <c r="N161" s="14"/>
      <c r="O161" s="14"/>
      <c r="P161" s="14"/>
      <c r="Q161" s="14"/>
      <c r="R161" s="14"/>
      <c r="S161" s="14"/>
      <c r="T161" s="14"/>
      <c r="U161" s="14"/>
      <c r="V161" s="14"/>
      <c r="W161" s="15"/>
      <c r="X161" s="6"/>
    </row>
    <row r="162" spans="2:24" ht="12" thickBot="1" x14ac:dyDescent="0.3">
      <c r="B162" s="353" t="s">
        <v>264</v>
      </c>
      <c r="C162" s="406">
        <f>($C$121*D162+$D$121*E162)</f>
        <v>0</v>
      </c>
      <c r="D162" s="421"/>
      <c r="E162" s="421"/>
      <c r="F162" s="5"/>
      <c r="G162" s="337">
        <v>6.6000000000000003E-2</v>
      </c>
      <c r="H162" s="14" t="s">
        <v>369</v>
      </c>
      <c r="I162" s="14"/>
      <c r="J162" s="14"/>
      <c r="K162" s="14"/>
      <c r="L162" s="14"/>
      <c r="M162" s="14"/>
      <c r="N162" s="14"/>
      <c r="O162" s="14"/>
      <c r="P162" s="14"/>
      <c r="Q162" s="14"/>
      <c r="R162" s="14"/>
      <c r="S162" s="14"/>
      <c r="T162" s="14"/>
      <c r="U162" s="14"/>
      <c r="V162" s="14"/>
      <c r="W162" s="15"/>
      <c r="X162" s="6"/>
    </row>
    <row r="163" spans="2:24" ht="12" thickTop="1" x14ac:dyDescent="0.25">
      <c r="B163" s="354" t="s">
        <v>266</v>
      </c>
      <c r="C163" s="355">
        <f>SUM(C160:C162)</f>
        <v>0</v>
      </c>
      <c r="D163" s="345"/>
      <c r="E163" s="423"/>
      <c r="F163" s="5"/>
      <c r="G163" s="295"/>
      <c r="H163" s="5"/>
      <c r="I163" s="5"/>
      <c r="J163" s="5"/>
      <c r="K163" s="5"/>
      <c r="L163" s="5"/>
      <c r="M163" s="5"/>
      <c r="N163" s="5"/>
      <c r="O163" s="5"/>
      <c r="P163" s="5"/>
      <c r="Q163" s="5"/>
      <c r="R163" s="5"/>
      <c r="S163" s="5"/>
      <c r="T163" s="5"/>
      <c r="U163" s="5"/>
      <c r="V163" s="5"/>
      <c r="W163" s="5"/>
      <c r="X163" s="6"/>
    </row>
    <row r="164" spans="2:24" x14ac:dyDescent="0.25">
      <c r="B164" s="253"/>
      <c r="C164" s="345"/>
      <c r="D164" s="345"/>
      <c r="E164" s="423"/>
      <c r="F164" s="5"/>
      <c r="G164" s="5"/>
      <c r="H164" s="5"/>
      <c r="I164" s="5"/>
      <c r="J164" s="5"/>
      <c r="K164" s="5"/>
      <c r="L164" s="5"/>
      <c r="M164" s="5"/>
      <c r="N164" s="5"/>
      <c r="O164" s="5"/>
      <c r="P164" s="5"/>
      <c r="Q164" s="5"/>
      <c r="R164" s="5"/>
      <c r="S164" s="5"/>
      <c r="T164" s="5"/>
      <c r="U164" s="5"/>
      <c r="V164" s="5"/>
      <c r="W164" s="5"/>
      <c r="X164" s="6"/>
    </row>
    <row r="165" spans="2:24" x14ac:dyDescent="0.25">
      <c r="B165" s="233" t="s">
        <v>267</v>
      </c>
      <c r="C165" s="424">
        <f>$C$121*D165+$D$121*E165</f>
        <v>0</v>
      </c>
      <c r="D165" s="421"/>
      <c r="E165" s="421"/>
      <c r="F165" s="5"/>
      <c r="G165" s="13" t="s">
        <v>268</v>
      </c>
      <c r="H165" s="13"/>
      <c r="I165" s="14"/>
      <c r="J165" s="14"/>
      <c r="K165" s="14"/>
      <c r="L165" s="14"/>
      <c r="M165" s="14"/>
      <c r="N165" s="14"/>
      <c r="O165" s="14"/>
      <c r="P165" s="14"/>
      <c r="Q165" s="14"/>
      <c r="R165" s="14"/>
      <c r="S165" s="14"/>
      <c r="T165" s="14"/>
      <c r="U165" s="14"/>
      <c r="V165" s="14"/>
      <c r="W165" s="15"/>
      <c r="X165" s="6"/>
    </row>
    <row r="166" spans="2:24" x14ac:dyDescent="0.25">
      <c r="B166" s="356"/>
      <c r="C166" s="345"/>
      <c r="D166" s="345"/>
      <c r="E166" s="423"/>
      <c r="F166" s="5"/>
      <c r="G166" s="5"/>
      <c r="H166" s="5"/>
      <c r="I166" s="5"/>
      <c r="J166" s="5"/>
      <c r="K166" s="5"/>
      <c r="L166" s="5"/>
      <c r="M166" s="5"/>
      <c r="N166" s="5"/>
      <c r="O166" s="5"/>
      <c r="P166" s="5"/>
      <c r="Q166" s="5"/>
      <c r="R166" s="5"/>
      <c r="S166" s="5"/>
      <c r="T166" s="5"/>
      <c r="U166" s="5"/>
      <c r="V166" s="5"/>
      <c r="W166" s="5"/>
      <c r="X166" s="6"/>
    </row>
    <row r="167" spans="2:24" x14ac:dyDescent="0.25">
      <c r="B167" s="576" t="s">
        <v>269</v>
      </c>
      <c r="C167" s="421"/>
      <c r="D167" s="345"/>
      <c r="E167" s="423"/>
      <c r="F167" s="5"/>
      <c r="G167" s="337">
        <v>3.3000000000000002E-2</v>
      </c>
      <c r="H167" s="13" t="s">
        <v>387</v>
      </c>
      <c r="I167" s="14"/>
      <c r="J167" s="14"/>
      <c r="K167" s="14"/>
      <c r="L167" s="14"/>
      <c r="M167" s="14"/>
      <c r="N167" s="14"/>
      <c r="O167" s="14"/>
      <c r="P167" s="14"/>
      <c r="Q167" s="14"/>
      <c r="R167" s="14"/>
      <c r="S167" s="14"/>
      <c r="T167" s="14"/>
      <c r="U167" s="14"/>
      <c r="V167" s="14"/>
      <c r="W167" s="15"/>
      <c r="X167" s="6"/>
    </row>
    <row r="168" spans="2:24" x14ac:dyDescent="0.25">
      <c r="B168" s="7"/>
      <c r="C168" s="288"/>
      <c r="D168" s="344"/>
      <c r="E168" s="8"/>
      <c r="F168" s="8"/>
      <c r="G168" s="8"/>
      <c r="H168" s="8"/>
      <c r="I168" s="8"/>
      <c r="J168" s="8"/>
      <c r="K168" s="8"/>
      <c r="L168" s="8"/>
      <c r="M168" s="8"/>
      <c r="N168" s="8"/>
      <c r="O168" s="8"/>
      <c r="P168" s="8"/>
      <c r="Q168" s="8"/>
      <c r="R168" s="8"/>
      <c r="S168" s="8"/>
      <c r="T168" s="8"/>
      <c r="U168" s="8"/>
      <c r="V168" s="8"/>
      <c r="W168" s="8"/>
      <c r="X168" s="9"/>
    </row>
    <row r="169" spans="2:24" x14ac:dyDescent="0.25">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row>
    <row r="170" spans="2:24" x14ac:dyDescent="0.25">
      <c r="B170" s="215" t="s">
        <v>271</v>
      </c>
      <c r="C170" s="216"/>
      <c r="D170" s="217"/>
      <c r="E170" s="217"/>
      <c r="F170" s="217"/>
      <c r="G170" s="217"/>
      <c r="H170" s="217"/>
      <c r="I170" s="217"/>
      <c r="J170" s="217"/>
      <c r="K170" s="217"/>
      <c r="L170" s="217"/>
      <c r="M170" s="217"/>
      <c r="N170" s="217"/>
      <c r="O170" s="217"/>
      <c r="P170" s="217"/>
      <c r="Q170" s="217"/>
      <c r="R170" s="217"/>
      <c r="S170" s="217"/>
      <c r="T170" s="217"/>
      <c r="U170" s="217"/>
      <c r="V170" s="217"/>
      <c r="W170" s="217"/>
      <c r="X170" s="218"/>
    </row>
    <row r="171" spans="2:24" x14ac:dyDescent="0.25">
      <c r="B171" s="351"/>
      <c r="C171" s="357"/>
      <c r="D171" s="357"/>
      <c r="E171" s="5"/>
      <c r="F171" s="5"/>
      <c r="G171" s="5"/>
      <c r="H171" s="5"/>
      <c r="I171" s="5"/>
      <c r="J171" s="5"/>
      <c r="K171" s="5"/>
      <c r="L171" s="5"/>
      <c r="M171" s="5"/>
      <c r="N171" s="5"/>
      <c r="O171" s="5"/>
      <c r="P171" s="5"/>
      <c r="Q171" s="5"/>
      <c r="R171" s="5"/>
      <c r="S171" s="5"/>
      <c r="T171" s="5"/>
      <c r="U171" s="5"/>
      <c r="V171" s="5"/>
      <c r="W171" s="5"/>
      <c r="X171" s="6"/>
    </row>
    <row r="172" spans="2:24" x14ac:dyDescent="0.25">
      <c r="B172" s="323"/>
      <c r="C172" s="221" t="s">
        <v>148</v>
      </c>
      <c r="D172" s="221" t="s">
        <v>149</v>
      </c>
      <c r="E172" s="221" t="s">
        <v>150</v>
      </c>
      <c r="F172" s="221" t="s">
        <v>151</v>
      </c>
      <c r="G172" s="221" t="s">
        <v>152</v>
      </c>
      <c r="H172" s="221"/>
      <c r="I172" s="221"/>
      <c r="J172" s="221"/>
      <c r="K172" s="221"/>
      <c r="L172" s="221"/>
      <c r="M172" s="221"/>
      <c r="N172" s="221"/>
      <c r="O172" s="221"/>
      <c r="P172" s="221"/>
      <c r="Q172" s="221"/>
      <c r="R172" s="221"/>
      <c r="S172" s="221"/>
      <c r="T172" s="221"/>
      <c r="U172" s="221"/>
      <c r="V172" s="221"/>
      <c r="W172" s="221"/>
      <c r="X172" s="223"/>
    </row>
    <row r="173" spans="2:24" x14ac:dyDescent="0.25">
      <c r="B173" s="11"/>
      <c r="C173" s="357"/>
      <c r="D173" s="357"/>
      <c r="E173" s="5"/>
      <c r="F173" s="5"/>
      <c r="G173" s="5"/>
      <c r="H173" s="5"/>
      <c r="I173" s="5"/>
      <c r="J173" s="5"/>
      <c r="K173" s="5"/>
      <c r="L173" s="5"/>
      <c r="M173" s="5"/>
      <c r="N173" s="5"/>
      <c r="O173" s="5"/>
      <c r="P173" s="5"/>
      <c r="Q173" s="5"/>
      <c r="R173" s="5"/>
      <c r="S173" s="5"/>
      <c r="T173" s="5"/>
      <c r="U173" s="5"/>
      <c r="V173" s="5"/>
      <c r="W173" s="5"/>
      <c r="X173" s="6"/>
    </row>
    <row r="174" spans="2:24" x14ac:dyDescent="0.25">
      <c r="B174" s="233" t="s">
        <v>272</v>
      </c>
      <c r="C174" s="421"/>
      <c r="D174" s="421"/>
      <c r="E174" s="421"/>
      <c r="F174" s="421"/>
      <c r="G174" s="421"/>
      <c r="I174" s="13" t="s">
        <v>273</v>
      </c>
      <c r="J174" s="14"/>
      <c r="K174" s="14"/>
      <c r="L174" s="14"/>
      <c r="M174" s="14"/>
      <c r="N174" s="14"/>
      <c r="O174" s="14"/>
      <c r="P174" s="14"/>
      <c r="Q174" s="14"/>
      <c r="R174" s="14"/>
      <c r="S174" s="14"/>
      <c r="T174" s="14"/>
      <c r="U174" s="14"/>
      <c r="V174" s="14"/>
      <c r="W174" s="15"/>
      <c r="X174" s="6"/>
    </row>
    <row r="175" spans="2:24" x14ac:dyDescent="0.25">
      <c r="B175" s="233" t="s">
        <v>274</v>
      </c>
      <c r="C175" s="421"/>
      <c r="D175" s="421"/>
      <c r="E175" s="421"/>
      <c r="F175" s="421"/>
      <c r="G175" s="421"/>
      <c r="I175" s="13" t="s">
        <v>275</v>
      </c>
      <c r="J175" s="14"/>
      <c r="K175" s="14"/>
      <c r="L175" s="14"/>
      <c r="M175" s="14"/>
      <c r="N175" s="14"/>
      <c r="O175" s="14"/>
      <c r="P175" s="14"/>
      <c r="Q175" s="14"/>
      <c r="R175" s="14"/>
      <c r="S175" s="14"/>
      <c r="T175" s="14"/>
      <c r="U175" s="14"/>
      <c r="V175" s="14"/>
      <c r="W175" s="15"/>
      <c r="X175" s="6"/>
    </row>
    <row r="176" spans="2:24" x14ac:dyDescent="0.25">
      <c r="B176" s="7"/>
      <c r="C176" s="344"/>
      <c r="D176" s="344"/>
      <c r="E176" s="8"/>
      <c r="F176" s="8"/>
      <c r="G176" s="8"/>
      <c r="H176" s="8"/>
      <c r="I176" s="8"/>
      <c r="J176" s="8"/>
      <c r="K176" s="8"/>
      <c r="L176" s="8"/>
      <c r="M176" s="8"/>
      <c r="N176" s="8"/>
      <c r="O176" s="8"/>
      <c r="P176" s="8"/>
      <c r="Q176" s="8"/>
      <c r="R176" s="8"/>
      <c r="S176" s="8"/>
      <c r="T176" s="8"/>
      <c r="U176" s="8"/>
      <c r="V176" s="8"/>
      <c r="W176" s="8"/>
      <c r="X176" s="9"/>
    </row>
    <row r="177" spans="2:24" x14ac:dyDescent="0.25">
      <c r="B177" s="209"/>
      <c r="C177" s="429"/>
      <c r="D177" s="209"/>
      <c r="E177" s="209"/>
      <c r="F177" s="209"/>
      <c r="G177" s="209"/>
      <c r="H177" s="209"/>
      <c r="I177" s="209"/>
      <c r="J177" s="209"/>
      <c r="K177" s="209"/>
      <c r="L177" s="209"/>
      <c r="M177" s="209"/>
      <c r="N177" s="209"/>
      <c r="O177" s="209"/>
      <c r="P177" s="209"/>
      <c r="Q177" s="209"/>
      <c r="R177" s="209"/>
      <c r="S177" s="209"/>
      <c r="T177" s="209"/>
      <c r="U177" s="209"/>
      <c r="V177" s="209"/>
      <c r="W177" s="209"/>
      <c r="X177" s="209"/>
    </row>
    <row r="178" spans="2:24" x14ac:dyDescent="0.25">
      <c r="B178" s="215" t="s">
        <v>23</v>
      </c>
      <c r="C178" s="430"/>
      <c r="D178" s="217"/>
      <c r="E178" s="217"/>
      <c r="F178" s="217"/>
      <c r="G178" s="217"/>
      <c r="H178" s="217"/>
      <c r="I178" s="217"/>
      <c r="J178" s="217"/>
      <c r="K178" s="217"/>
      <c r="L178" s="217"/>
      <c r="M178" s="217"/>
      <c r="N178" s="217"/>
      <c r="O178" s="217"/>
      <c r="P178" s="217"/>
      <c r="Q178" s="217"/>
      <c r="R178" s="217"/>
      <c r="S178" s="217"/>
      <c r="T178" s="217"/>
      <c r="U178" s="217"/>
      <c r="V178" s="217"/>
      <c r="W178" s="217"/>
      <c r="X178" s="218"/>
    </row>
    <row r="179" spans="2:24" x14ac:dyDescent="0.25">
      <c r="B179" s="351"/>
      <c r="C179" s="345"/>
      <c r="D179" s="345"/>
      <c r="E179" s="5"/>
      <c r="F179" s="5"/>
      <c r="G179" s="5"/>
      <c r="H179" s="5"/>
      <c r="I179" s="5"/>
      <c r="J179" s="5"/>
      <c r="K179" s="5"/>
      <c r="L179" s="5"/>
      <c r="M179" s="5"/>
      <c r="N179" s="5"/>
      <c r="O179" s="5"/>
      <c r="P179" s="5"/>
      <c r="Q179" s="5"/>
      <c r="R179" s="5"/>
      <c r="S179" s="5"/>
      <c r="T179" s="5"/>
      <c r="U179" s="5"/>
      <c r="V179" s="5"/>
      <c r="W179" s="5"/>
      <c r="X179" s="6"/>
    </row>
    <row r="180" spans="2:24" x14ac:dyDescent="0.25">
      <c r="B180" s="323"/>
      <c r="C180" s="431" t="s">
        <v>189</v>
      </c>
      <c r="D180" s="221"/>
      <c r="E180" s="221"/>
      <c r="F180" s="221"/>
      <c r="G180" s="221"/>
      <c r="H180" s="221"/>
      <c r="I180" s="221"/>
      <c r="J180" s="221"/>
      <c r="K180" s="221"/>
      <c r="L180" s="221"/>
      <c r="M180" s="221"/>
      <c r="N180" s="221"/>
      <c r="O180" s="221"/>
      <c r="P180" s="221"/>
      <c r="Q180" s="221"/>
      <c r="R180" s="221"/>
      <c r="S180" s="221"/>
      <c r="T180" s="221"/>
      <c r="U180" s="221"/>
      <c r="V180" s="221"/>
      <c r="W180" s="221"/>
      <c r="X180" s="223"/>
    </row>
    <row r="181" spans="2:24" x14ac:dyDescent="0.25">
      <c r="B181" s="11"/>
      <c r="C181" s="345"/>
      <c r="D181" s="345"/>
      <c r="E181" s="5"/>
      <c r="F181" s="5"/>
      <c r="G181" s="5"/>
      <c r="H181" s="5"/>
      <c r="I181" s="5"/>
      <c r="J181" s="5"/>
      <c r="K181" s="5"/>
      <c r="L181" s="5"/>
      <c r="M181" s="5"/>
      <c r="N181" s="5"/>
      <c r="O181" s="5"/>
      <c r="P181" s="5"/>
      <c r="Q181" s="5"/>
      <c r="R181" s="5"/>
      <c r="S181" s="5"/>
      <c r="T181" s="5"/>
      <c r="U181" s="5"/>
      <c r="V181" s="5"/>
      <c r="W181" s="5"/>
      <c r="X181" s="6"/>
    </row>
    <row r="182" spans="2:24" x14ac:dyDescent="0.25">
      <c r="B182" s="233" t="s">
        <v>276</v>
      </c>
      <c r="C182" s="421"/>
      <c r="D182" s="345"/>
      <c r="E182" s="5"/>
      <c r="F182" s="13" t="s">
        <v>335</v>
      </c>
      <c r="G182" s="13"/>
      <c r="H182" s="14"/>
      <c r="I182" s="14"/>
      <c r="J182" s="14"/>
      <c r="K182" s="14"/>
      <c r="L182" s="14"/>
      <c r="M182" s="14"/>
      <c r="N182" s="14"/>
      <c r="O182" s="14"/>
      <c r="P182" s="14"/>
      <c r="Q182" s="14"/>
      <c r="R182" s="14"/>
      <c r="S182" s="14"/>
      <c r="T182" s="14"/>
      <c r="U182" s="14"/>
      <c r="V182" s="14"/>
      <c r="W182" s="15"/>
      <c r="X182" s="6"/>
    </row>
    <row r="183" spans="2:24" x14ac:dyDescent="0.25">
      <c r="B183" s="7"/>
      <c r="C183" s="344"/>
      <c r="D183" s="344"/>
      <c r="E183" s="8"/>
      <c r="F183" s="8"/>
      <c r="G183" s="8"/>
      <c r="H183" s="8"/>
      <c r="I183" s="8"/>
      <c r="J183" s="8"/>
      <c r="K183" s="8"/>
      <c r="L183" s="8"/>
      <c r="M183" s="8"/>
      <c r="N183" s="8"/>
      <c r="O183" s="8"/>
      <c r="P183" s="8"/>
      <c r="Q183" s="8"/>
      <c r="R183" s="8"/>
      <c r="S183" s="8"/>
      <c r="T183" s="8"/>
      <c r="U183" s="8"/>
      <c r="V183" s="8"/>
      <c r="W183" s="8"/>
      <c r="X183" s="9"/>
    </row>
    <row r="184" spans="2:24" x14ac:dyDescent="0.25">
      <c r="B184" s="209"/>
      <c r="C184" s="429"/>
      <c r="D184" s="209"/>
      <c r="E184" s="209"/>
      <c r="F184" s="209"/>
      <c r="G184" s="209"/>
      <c r="H184" s="209"/>
      <c r="I184" s="209"/>
      <c r="J184" s="209"/>
      <c r="K184" s="209"/>
      <c r="L184" s="209"/>
      <c r="M184" s="209"/>
      <c r="N184" s="209"/>
      <c r="O184" s="209"/>
      <c r="P184" s="209"/>
      <c r="Q184" s="209"/>
      <c r="R184" s="209"/>
      <c r="S184" s="209"/>
      <c r="T184" s="209"/>
      <c r="U184" s="209"/>
      <c r="V184" s="209"/>
      <c r="W184" s="209"/>
      <c r="X184" s="209"/>
    </row>
    <row r="185" spans="2:24" x14ac:dyDescent="0.25">
      <c r="B185" s="215" t="s">
        <v>278</v>
      </c>
      <c r="C185" s="430"/>
      <c r="D185" s="217"/>
      <c r="E185" s="217"/>
      <c r="F185" s="217"/>
      <c r="G185" s="217"/>
      <c r="H185" s="217"/>
      <c r="I185" s="217"/>
      <c r="J185" s="217"/>
      <c r="K185" s="217"/>
      <c r="L185" s="217"/>
      <c r="M185" s="217"/>
      <c r="N185" s="217"/>
      <c r="O185" s="217"/>
      <c r="P185" s="217"/>
      <c r="Q185" s="217"/>
      <c r="R185" s="217"/>
      <c r="S185" s="217"/>
      <c r="T185" s="217"/>
      <c r="U185" s="217"/>
      <c r="V185" s="217"/>
      <c r="W185" s="217"/>
      <c r="X185" s="218"/>
    </row>
    <row r="186" spans="2:24" x14ac:dyDescent="0.25">
      <c r="B186" s="351"/>
      <c r="C186" s="345"/>
      <c r="D186" s="345"/>
      <c r="E186" s="5"/>
      <c r="F186" s="5"/>
      <c r="G186" s="5"/>
      <c r="H186" s="5"/>
      <c r="I186" s="5"/>
      <c r="J186" s="5"/>
      <c r="K186" s="5"/>
      <c r="L186" s="5"/>
      <c r="M186" s="5"/>
      <c r="N186" s="5"/>
      <c r="O186" s="5"/>
      <c r="P186" s="5"/>
      <c r="Q186" s="5"/>
      <c r="R186" s="5"/>
      <c r="S186" s="5"/>
      <c r="T186" s="5"/>
      <c r="U186" s="5"/>
      <c r="V186" s="5"/>
      <c r="W186" s="5"/>
      <c r="X186" s="6"/>
    </row>
    <row r="187" spans="2:24" x14ac:dyDescent="0.25">
      <c r="B187" s="323"/>
      <c r="C187" s="431" t="s">
        <v>189</v>
      </c>
      <c r="D187" s="221"/>
      <c r="E187" s="221"/>
      <c r="F187" s="221"/>
      <c r="G187" s="221"/>
      <c r="H187" s="221"/>
      <c r="I187" s="221"/>
      <c r="J187" s="221"/>
      <c r="K187" s="221"/>
      <c r="L187" s="221"/>
      <c r="M187" s="221"/>
      <c r="N187" s="221"/>
      <c r="O187" s="221"/>
      <c r="P187" s="221"/>
      <c r="Q187" s="221"/>
      <c r="R187" s="221"/>
      <c r="S187" s="221"/>
      <c r="T187" s="221"/>
      <c r="U187" s="221"/>
      <c r="V187" s="221"/>
      <c r="W187" s="221"/>
      <c r="X187" s="223"/>
    </row>
    <row r="188" spans="2:24" x14ac:dyDescent="0.25">
      <c r="B188" s="11"/>
      <c r="C188" s="345"/>
      <c r="D188" s="345"/>
      <c r="E188" s="5"/>
      <c r="F188" s="5"/>
      <c r="G188" s="5"/>
      <c r="H188" s="5" t="s">
        <v>60</v>
      </c>
      <c r="I188" s="5"/>
      <c r="J188" s="5"/>
      <c r="K188" s="5"/>
      <c r="L188" s="5"/>
      <c r="M188" s="5"/>
      <c r="N188" s="5"/>
      <c r="O188" s="5"/>
      <c r="P188" s="5"/>
      <c r="Q188" s="5"/>
      <c r="R188" s="5"/>
      <c r="S188" s="5"/>
      <c r="T188" s="5"/>
      <c r="U188" s="5"/>
      <c r="V188" s="5"/>
      <c r="W188" s="5"/>
      <c r="X188" s="6"/>
    </row>
    <row r="189" spans="2:24" x14ac:dyDescent="0.25">
      <c r="B189" s="233" t="s">
        <v>279</v>
      </c>
      <c r="C189" s="421"/>
      <c r="D189" s="345"/>
      <c r="E189" s="5"/>
      <c r="F189" s="13" t="s">
        <v>280</v>
      </c>
      <c r="G189" s="14"/>
      <c r="H189" s="14"/>
      <c r="I189" s="14"/>
      <c r="J189" s="14"/>
      <c r="K189" s="14"/>
      <c r="L189" s="14"/>
      <c r="M189" s="14"/>
      <c r="N189" s="14"/>
      <c r="O189" s="14"/>
      <c r="P189" s="14"/>
      <c r="Q189" s="14"/>
      <c r="R189" s="14"/>
      <c r="S189" s="14"/>
      <c r="T189" s="14"/>
      <c r="U189" s="14"/>
      <c r="V189" s="14"/>
      <c r="W189" s="15"/>
      <c r="X189" s="6"/>
    </row>
    <row r="190" spans="2:24" x14ac:dyDescent="0.25">
      <c r="B190" s="233" t="s">
        <v>281</v>
      </c>
      <c r="C190" s="421"/>
      <c r="D190" s="345"/>
      <c r="E190" s="5"/>
      <c r="F190" s="13"/>
      <c r="G190" s="14"/>
      <c r="H190" s="14"/>
      <c r="I190" s="14"/>
      <c r="J190" s="14"/>
      <c r="K190" s="14"/>
      <c r="L190" s="14"/>
      <c r="M190" s="14"/>
      <c r="N190" s="14"/>
      <c r="O190" s="14"/>
      <c r="P190" s="14"/>
      <c r="Q190" s="14"/>
      <c r="R190" s="14"/>
      <c r="S190" s="14"/>
      <c r="T190" s="14"/>
      <c r="U190" s="14"/>
      <c r="V190" s="14"/>
      <c r="W190" s="15"/>
      <c r="X190" s="6"/>
    </row>
    <row r="191" spans="2:24" ht="12" thickBot="1" x14ac:dyDescent="0.3">
      <c r="B191" s="233" t="s">
        <v>282</v>
      </c>
      <c r="C191" s="421"/>
      <c r="D191" s="345"/>
      <c r="E191" s="5"/>
      <c r="F191" s="13"/>
      <c r="G191" s="14"/>
      <c r="H191" s="14"/>
      <c r="I191" s="14"/>
      <c r="J191" s="14"/>
      <c r="K191" s="14"/>
      <c r="L191" s="14"/>
      <c r="M191" s="14"/>
      <c r="N191" s="14"/>
      <c r="O191" s="14"/>
      <c r="P191" s="14"/>
      <c r="Q191" s="14"/>
      <c r="R191" s="14"/>
      <c r="S191" s="14"/>
      <c r="T191" s="14"/>
      <c r="U191" s="14"/>
      <c r="V191" s="14"/>
      <c r="W191" s="15"/>
      <c r="X191" s="6"/>
    </row>
    <row r="192" spans="2:24" ht="12" thickTop="1" x14ac:dyDescent="0.25">
      <c r="B192" s="347" t="s">
        <v>283</v>
      </c>
      <c r="C192" s="422">
        <f>SUM(C189:C191)</f>
        <v>0</v>
      </c>
      <c r="D192" s="345"/>
      <c r="E192" s="5"/>
      <c r="F192" s="5"/>
      <c r="G192" s="5"/>
      <c r="H192" s="5"/>
      <c r="I192" s="5"/>
      <c r="J192" s="5"/>
      <c r="K192" s="5"/>
      <c r="L192" s="5"/>
      <c r="M192" s="5"/>
      <c r="N192" s="5"/>
      <c r="O192" s="5"/>
      <c r="P192" s="5"/>
      <c r="Q192" s="5"/>
      <c r="R192" s="5"/>
      <c r="S192" s="5"/>
      <c r="T192" s="5"/>
      <c r="U192" s="5"/>
      <c r="V192" s="5"/>
      <c r="W192" s="5"/>
      <c r="X192" s="6"/>
    </row>
    <row r="193" spans="2:24" x14ac:dyDescent="0.25">
      <c r="B193" s="349"/>
      <c r="C193" s="358"/>
      <c r="D193" s="344"/>
      <c r="E193" s="8"/>
      <c r="F193" s="8"/>
      <c r="G193" s="8"/>
      <c r="H193" s="8"/>
      <c r="I193" s="8"/>
      <c r="J193" s="8"/>
      <c r="K193" s="8"/>
      <c r="L193" s="8"/>
      <c r="M193" s="8"/>
      <c r="N193" s="8"/>
      <c r="O193" s="8"/>
      <c r="P193" s="8"/>
      <c r="Q193" s="8"/>
      <c r="R193" s="8"/>
      <c r="S193" s="8"/>
      <c r="T193" s="8"/>
      <c r="U193" s="8"/>
      <c r="V193" s="8"/>
      <c r="W193" s="8"/>
      <c r="X193" s="9"/>
    </row>
    <row r="194" spans="2:24" x14ac:dyDescent="0.25">
      <c r="B194" s="359"/>
      <c r="C194" s="319"/>
      <c r="D194" s="345"/>
      <c r="E194" s="5"/>
      <c r="F194" s="5"/>
      <c r="G194" s="5"/>
      <c r="H194" s="5"/>
      <c r="I194" s="5"/>
      <c r="J194" s="5"/>
      <c r="K194" s="5"/>
      <c r="L194" s="5"/>
      <c r="M194" s="5"/>
      <c r="N194" s="5"/>
      <c r="O194" s="5"/>
      <c r="P194" s="5"/>
      <c r="Q194" s="5"/>
      <c r="R194" s="5"/>
      <c r="S194" s="5"/>
      <c r="T194" s="5"/>
      <c r="U194" s="5"/>
      <c r="V194" s="5"/>
      <c r="W194" s="5"/>
      <c r="X194" s="5"/>
    </row>
    <row r="195" spans="2:24" x14ac:dyDescent="0.25">
      <c r="B195" s="360" t="s">
        <v>284</v>
      </c>
      <c r="C195" s="361"/>
      <c r="D195" s="361"/>
      <c r="E195" s="361"/>
      <c r="F195" s="361"/>
      <c r="G195" s="361"/>
      <c r="H195" s="361"/>
      <c r="I195" s="361"/>
      <c r="J195" s="361"/>
      <c r="K195" s="361"/>
      <c r="L195" s="361"/>
      <c r="M195" s="361"/>
      <c r="N195" s="361"/>
      <c r="O195" s="361"/>
      <c r="P195" s="361"/>
      <c r="Q195" s="361"/>
      <c r="R195" s="361"/>
      <c r="S195" s="361"/>
      <c r="T195" s="361"/>
      <c r="U195" s="361"/>
      <c r="V195" s="361"/>
      <c r="W195" s="361"/>
      <c r="X195" s="362"/>
    </row>
    <row r="196" spans="2:24" x14ac:dyDescent="0.25">
      <c r="B196" s="11"/>
      <c r="C196" s="5"/>
      <c r="D196" s="5"/>
      <c r="E196" s="5"/>
      <c r="F196" s="5"/>
      <c r="G196" s="5"/>
      <c r="H196" s="5"/>
      <c r="I196" s="5"/>
      <c r="J196" s="5"/>
      <c r="K196" s="5"/>
      <c r="L196" s="5"/>
      <c r="M196" s="5"/>
      <c r="N196" s="5"/>
      <c r="O196" s="5"/>
      <c r="P196" s="5"/>
      <c r="Q196" s="5"/>
      <c r="R196" s="5"/>
      <c r="S196" s="5"/>
      <c r="T196" s="5"/>
      <c r="U196" s="5"/>
      <c r="V196" s="5"/>
      <c r="W196" s="5"/>
      <c r="X196" s="6"/>
    </row>
    <row r="197" spans="2:24" ht="34.200000000000003" x14ac:dyDescent="0.25">
      <c r="B197" s="190" t="s">
        <v>285</v>
      </c>
      <c r="C197" s="19" t="s">
        <v>286</v>
      </c>
      <c r="D197" s="191"/>
      <c r="E197" s="19" t="s">
        <v>287</v>
      </c>
      <c r="F197" s="193"/>
      <c r="G197" s="629"/>
      <c r="H197" s="629"/>
      <c r="I197" s="629"/>
      <c r="J197" s="193"/>
      <c r="K197" s="363"/>
      <c r="L197" s="193"/>
      <c r="M197" s="19"/>
      <c r="N197" s="193"/>
      <c r="O197" s="193"/>
      <c r="P197" s="193"/>
      <c r="Q197" s="193"/>
      <c r="R197" s="193"/>
      <c r="S197" s="193"/>
      <c r="T197" s="193"/>
      <c r="U197" s="193"/>
      <c r="V197" s="193"/>
      <c r="W197" s="193"/>
      <c r="X197" s="364"/>
    </row>
    <row r="198" spans="2:24" x14ac:dyDescent="0.25">
      <c r="B198" s="61" t="s">
        <v>288</v>
      </c>
      <c r="C198" s="192">
        <f>100%-SUM(C163,C165,C167)</f>
        <v>1</v>
      </c>
      <c r="D198" s="193"/>
      <c r="E198" s="194"/>
      <c r="F198" s="5"/>
      <c r="G198" s="630"/>
      <c r="H198" s="630"/>
      <c r="I198" s="630"/>
      <c r="J198" s="5"/>
      <c r="K198" s="407"/>
      <c r="L198" s="5"/>
      <c r="M198" s="407"/>
      <c r="N198" s="343"/>
      <c r="O198" s="343"/>
      <c r="P198" s="343"/>
      <c r="Q198" s="343"/>
      <c r="R198" s="343"/>
      <c r="S198" s="343"/>
      <c r="T198" s="343"/>
      <c r="U198" s="343"/>
      <c r="V198" s="343"/>
      <c r="W198" s="343"/>
      <c r="X198" s="6"/>
    </row>
    <row r="199" spans="2:24" x14ac:dyDescent="0.25">
      <c r="B199" s="61" t="str">
        <f>B163</f>
        <v>Totale overheadkosten (% van totale kosten)</v>
      </c>
      <c r="C199" s="192">
        <f>C163</f>
        <v>0</v>
      </c>
      <c r="D199" s="193"/>
      <c r="E199" s="192">
        <f>C199/$C$198</f>
        <v>0</v>
      </c>
      <c r="F199" s="5"/>
      <c r="G199" s="4"/>
      <c r="H199" s="4"/>
      <c r="I199" s="4"/>
      <c r="J199" s="5"/>
      <c r="K199" s="407"/>
      <c r="L199" s="5"/>
      <c r="M199" s="407"/>
      <c r="N199" s="343"/>
      <c r="O199" s="343"/>
      <c r="P199" s="343"/>
      <c r="Q199" s="343"/>
      <c r="R199" s="343"/>
      <c r="S199" s="343"/>
      <c r="T199" s="343"/>
      <c r="U199" s="343"/>
      <c r="V199" s="343"/>
      <c r="W199" s="343"/>
      <c r="X199" s="6"/>
    </row>
    <row r="200" spans="2:24" x14ac:dyDescent="0.25">
      <c r="B200" s="61" t="str">
        <f>B165</f>
        <v>Kosten voor vastgoed (% van totale kosten)</v>
      </c>
      <c r="C200" s="192">
        <f>C165</f>
        <v>0</v>
      </c>
      <c r="D200" s="193"/>
      <c r="E200" s="192">
        <f>C200/$C$198</f>
        <v>0</v>
      </c>
      <c r="F200" s="5"/>
      <c r="G200" s="295"/>
      <c r="H200" s="4"/>
      <c r="I200" s="4"/>
      <c r="J200" s="5"/>
      <c r="K200" s="407"/>
      <c r="L200" s="5"/>
      <c r="M200" s="407"/>
      <c r="N200" s="343"/>
      <c r="O200" s="343"/>
      <c r="P200" s="343"/>
      <c r="Q200" s="343"/>
      <c r="R200" s="343"/>
      <c r="S200" s="343"/>
      <c r="T200" s="343"/>
      <c r="U200" s="343"/>
      <c r="V200" s="343"/>
      <c r="W200" s="343"/>
      <c r="X200" s="6"/>
    </row>
    <row r="201" spans="2:24" x14ac:dyDescent="0.25">
      <c r="B201" s="61" t="str">
        <f>B167</f>
        <v>Overige personele kosten (% van totale kosten)</v>
      </c>
      <c r="C201" s="192">
        <f>C167</f>
        <v>0</v>
      </c>
      <c r="D201" s="193"/>
      <c r="E201" s="192">
        <f>C201/$C$198</f>
        <v>0</v>
      </c>
      <c r="F201" s="5"/>
      <c r="G201" s="4"/>
      <c r="H201" s="4"/>
      <c r="I201" s="4"/>
      <c r="J201" s="5"/>
      <c r="K201" s="407"/>
      <c r="L201" s="5"/>
      <c r="M201" s="407"/>
      <c r="N201" s="343"/>
      <c r="O201" s="343"/>
      <c r="P201" s="343"/>
      <c r="Q201" s="343"/>
      <c r="R201" s="343"/>
      <c r="S201" s="343"/>
      <c r="T201" s="343"/>
      <c r="U201" s="343"/>
      <c r="V201" s="343"/>
      <c r="W201" s="343"/>
      <c r="X201" s="6"/>
    </row>
    <row r="202" spans="2:24" x14ac:dyDescent="0.25">
      <c r="B202" s="7"/>
      <c r="C202" s="8"/>
      <c r="D202" s="8"/>
      <c r="E202" s="8"/>
      <c r="F202" s="8"/>
      <c r="G202" s="8"/>
      <c r="H202" s="8"/>
      <c r="I202" s="8"/>
      <c r="J202" s="8"/>
      <c r="K202" s="8"/>
      <c r="L202" s="8"/>
      <c r="M202" s="8"/>
      <c r="N202" s="8"/>
      <c r="O202" s="8"/>
      <c r="P202" s="8"/>
      <c r="Q202" s="8"/>
      <c r="R202" s="8"/>
      <c r="S202" s="8"/>
      <c r="T202" s="8"/>
      <c r="U202" s="8"/>
      <c r="V202" s="8"/>
      <c r="W202" s="8"/>
      <c r="X202" s="9"/>
    </row>
    <row r="203" spans="2:24" x14ac:dyDescent="0.25"/>
    <row r="204" spans="2:24" x14ac:dyDescent="0.25"/>
    <row r="205" spans="2:24" x14ac:dyDescent="0.25"/>
    <row r="206" spans="2:24" x14ac:dyDescent="0.25"/>
    <row r="207" spans="2:24" x14ac:dyDescent="0.25"/>
    <row r="208" spans="2:24"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spans="2:22" x14ac:dyDescent="0.25"/>
    <row r="226" spans="2:22" x14ac:dyDescent="0.25"/>
    <row r="227" spans="2:22" x14ac:dyDescent="0.25"/>
    <row r="228" spans="2:22" x14ac:dyDescent="0.25"/>
    <row r="229" spans="2:22" x14ac:dyDescent="0.25"/>
    <row r="230" spans="2:22" x14ac:dyDescent="0.25"/>
    <row r="231" spans="2:22" x14ac:dyDescent="0.25"/>
    <row r="232" spans="2:22" x14ac:dyDescent="0.25"/>
    <row r="233" spans="2:22" x14ac:dyDescent="0.25">
      <c r="B233" s="360" t="s">
        <v>289</v>
      </c>
      <c r="C233" s="365"/>
      <c r="D233" s="365"/>
      <c r="E233" s="365"/>
      <c r="F233" s="365"/>
      <c r="G233" s="365"/>
      <c r="H233" s="365"/>
      <c r="I233" s="365"/>
      <c r="J233" s="365"/>
      <c r="K233" s="365"/>
      <c r="L233" s="365"/>
      <c r="M233" s="365"/>
      <c r="N233" s="365"/>
      <c r="O233" s="365"/>
      <c r="P233" s="365"/>
      <c r="Q233" s="365"/>
      <c r="R233" s="365"/>
      <c r="S233" s="365"/>
      <c r="T233" s="366"/>
    </row>
    <row r="234" spans="2:22" x14ac:dyDescent="0.25">
      <c r="B234" s="367"/>
      <c r="C234" s="368"/>
      <c r="D234" s="368"/>
      <c r="E234" s="368"/>
      <c r="F234" s="368"/>
      <c r="G234" s="368"/>
      <c r="H234" s="368"/>
      <c r="I234" s="368"/>
      <c r="J234" s="368"/>
      <c r="K234" s="368"/>
      <c r="L234" s="368"/>
      <c r="M234" s="368"/>
      <c r="N234" s="368"/>
      <c r="O234" s="368"/>
      <c r="P234" s="368"/>
      <c r="Q234" s="368"/>
      <c r="R234" s="368"/>
      <c r="S234" s="368"/>
      <c r="T234" s="369"/>
    </row>
    <row r="235" spans="2:22" x14ac:dyDescent="0.25">
      <c r="B235" s="370"/>
      <c r="C235" s="279">
        <f t="shared" ref="C235:P235" si="65">D18</f>
        <v>1</v>
      </c>
      <c r="D235" s="279">
        <f t="shared" si="65"/>
        <v>2</v>
      </c>
      <c r="E235" s="279">
        <f t="shared" si="65"/>
        <v>3</v>
      </c>
      <c r="F235" s="279">
        <f t="shared" si="65"/>
        <v>4</v>
      </c>
      <c r="G235" s="279">
        <f t="shared" si="65"/>
        <v>5</v>
      </c>
      <c r="H235" s="279">
        <f t="shared" si="65"/>
        <v>6</v>
      </c>
      <c r="I235" s="279">
        <f t="shared" si="65"/>
        <v>7</v>
      </c>
      <c r="J235" s="279">
        <f t="shared" si="65"/>
        <v>8</v>
      </c>
      <c r="K235" s="279">
        <f t="shared" si="65"/>
        <v>9</v>
      </c>
      <c r="L235" s="279">
        <f t="shared" si="65"/>
        <v>10</v>
      </c>
      <c r="M235" s="279">
        <f t="shared" si="65"/>
        <v>11</v>
      </c>
      <c r="N235" s="279">
        <f t="shared" si="65"/>
        <v>12</v>
      </c>
      <c r="O235" s="279">
        <f t="shared" si="65"/>
        <v>13</v>
      </c>
      <c r="P235" s="279">
        <f t="shared" si="65"/>
        <v>14</v>
      </c>
      <c r="Q235" s="279" t="str">
        <f>S18</f>
        <v>Inhuurkosten</v>
      </c>
      <c r="R235" s="279"/>
      <c r="S235" s="279"/>
      <c r="T235" s="281"/>
    </row>
    <row r="236" spans="2:22" x14ac:dyDescent="0.25">
      <c r="B236" s="371"/>
      <c r="C236" s="279">
        <f t="shared" ref="C236:P236" si="66">D19</f>
        <v>5</v>
      </c>
      <c r="D236" s="279">
        <f t="shared" si="66"/>
        <v>5</v>
      </c>
      <c r="E236" s="279">
        <f t="shared" si="66"/>
        <v>5</v>
      </c>
      <c r="F236" s="279">
        <f t="shared" si="66"/>
        <v>5</v>
      </c>
      <c r="G236" s="279">
        <f t="shared" si="66"/>
        <v>5</v>
      </c>
      <c r="H236" s="279">
        <f t="shared" si="66"/>
        <v>5</v>
      </c>
      <c r="I236" s="279">
        <f t="shared" si="66"/>
        <v>5</v>
      </c>
      <c r="J236" s="279">
        <f t="shared" si="66"/>
        <v>5</v>
      </c>
      <c r="K236" s="279">
        <f t="shared" si="66"/>
        <v>5</v>
      </c>
      <c r="L236" s="279">
        <f t="shared" si="66"/>
        <v>5</v>
      </c>
      <c r="M236" s="279">
        <f t="shared" si="66"/>
        <v>5</v>
      </c>
      <c r="N236" s="279">
        <f t="shared" si="66"/>
        <v>5</v>
      </c>
      <c r="O236" s="279">
        <f t="shared" si="66"/>
        <v>5</v>
      </c>
      <c r="P236" s="279">
        <f t="shared" si="66"/>
        <v>5</v>
      </c>
      <c r="Q236" s="279" t="str">
        <f>S19</f>
        <v>n.v.t.</v>
      </c>
      <c r="R236" s="279"/>
      <c r="S236" s="279"/>
      <c r="T236" s="281"/>
    </row>
    <row r="237" spans="2:22" x14ac:dyDescent="0.25">
      <c r="B237" s="372" t="s">
        <v>125</v>
      </c>
      <c r="C237" s="373">
        <f t="shared" ref="C237:P237" si="67">D20</f>
        <v>15.929487179487179</v>
      </c>
      <c r="D237" s="373">
        <f t="shared" si="67"/>
        <v>16.320512820512821</v>
      </c>
      <c r="E237" s="373">
        <f t="shared" si="67"/>
        <v>16.73076923076923</v>
      </c>
      <c r="F237" s="373">
        <f t="shared" si="67"/>
        <v>18.333333333333332</v>
      </c>
      <c r="G237" s="373">
        <f t="shared" si="67"/>
        <v>18.852564102564102</v>
      </c>
      <c r="H237" s="373">
        <f t="shared" si="67"/>
        <v>21.128205128205128</v>
      </c>
      <c r="I237" s="373">
        <f t="shared" si="67"/>
        <v>22.589743589743591</v>
      </c>
      <c r="J237" s="373">
        <f t="shared" si="67"/>
        <v>24.467948717948719</v>
      </c>
      <c r="K237" s="373">
        <f t="shared" si="67"/>
        <v>26.256410256410255</v>
      </c>
      <c r="L237" s="373">
        <f t="shared" si="67"/>
        <v>28.01923076923077</v>
      </c>
      <c r="M237" s="373">
        <f t="shared" si="67"/>
        <v>30.955128205128204</v>
      </c>
      <c r="N237" s="373">
        <f t="shared" si="67"/>
        <v>34.121794871794869</v>
      </c>
      <c r="O237" s="373">
        <f t="shared" si="67"/>
        <v>37.852564102564102</v>
      </c>
      <c r="P237" s="373">
        <f t="shared" si="67"/>
        <v>40.525641025641029</v>
      </c>
      <c r="Q237" s="373">
        <f>S20</f>
        <v>0</v>
      </c>
      <c r="R237" s="373"/>
      <c r="S237" s="27"/>
      <c r="T237" s="281"/>
    </row>
    <row r="238" spans="2:22" x14ac:dyDescent="0.25">
      <c r="B238" s="372" t="s">
        <v>290</v>
      </c>
      <c r="C238" s="374">
        <f>SUM(D21:D24)</f>
        <v>2.7868616850987138</v>
      </c>
      <c r="D238" s="374">
        <f t="shared" ref="D238:P238" si="68">SUM(E21:E24)</f>
        <v>2.8193168133038418</v>
      </c>
      <c r="E238" s="374">
        <f t="shared" si="68"/>
        <v>2.8533680953551239</v>
      </c>
      <c r="F238" s="374">
        <f t="shared" si="68"/>
        <v>3.1100666666666665</v>
      </c>
      <c r="G238" s="374">
        <f t="shared" si="68"/>
        <v>3.1981489743589746</v>
      </c>
      <c r="H238" s="374">
        <f t="shared" si="68"/>
        <v>3.584188717948718</v>
      </c>
      <c r="I238" s="374">
        <f t="shared" si="68"/>
        <v>3.8321241025641024</v>
      </c>
      <c r="J238" s="374">
        <f t="shared" si="68"/>
        <v>4.1507428205128205</v>
      </c>
      <c r="K238" s="374">
        <f t="shared" si="68"/>
        <v>4.4541374358974357</v>
      </c>
      <c r="L238" s="374">
        <f t="shared" si="68"/>
        <v>4.7531823076923079</v>
      </c>
      <c r="M238" s="374">
        <f t="shared" si="68"/>
        <v>5.2512279487179487</v>
      </c>
      <c r="N238" s="374">
        <f t="shared" si="68"/>
        <v>5.7884212820512815</v>
      </c>
      <c r="O238" s="374">
        <f t="shared" si="68"/>
        <v>6.4213089743589746</v>
      </c>
      <c r="P238" s="374">
        <f t="shared" si="68"/>
        <v>6.874769743589745</v>
      </c>
      <c r="Q238" s="374">
        <f>SUM(S21:S24)</f>
        <v>0</v>
      </c>
      <c r="R238" s="374"/>
      <c r="S238" s="27"/>
      <c r="T238" s="281"/>
    </row>
    <row r="239" spans="2:22" x14ac:dyDescent="0.25">
      <c r="B239" s="372" t="s">
        <v>36</v>
      </c>
      <c r="C239" s="374">
        <f t="shared" ref="C239:P239" si="69">D26</f>
        <v>1.2345303711080855</v>
      </c>
      <c r="D239" s="374">
        <f t="shared" si="69"/>
        <v>1.2624631626465472</v>
      </c>
      <c r="E239" s="374">
        <f t="shared" si="69"/>
        <v>1.2917696980311624</v>
      </c>
      <c r="F239" s="374">
        <f t="shared" si="69"/>
        <v>1.4144066639999999</v>
      </c>
      <c r="G239" s="374">
        <f t="shared" si="69"/>
        <v>1.4544650345538461</v>
      </c>
      <c r="H239" s="374">
        <f t="shared" si="69"/>
        <v>1.6300294980923078</v>
      </c>
      <c r="I239" s="374">
        <f t="shared" si="69"/>
        <v>1.7427863929846155</v>
      </c>
      <c r="J239" s="374">
        <f t="shared" si="69"/>
        <v>1.8876888938769232</v>
      </c>
      <c r="K239" s="374">
        <f t="shared" si="69"/>
        <v>2.0256677257846154</v>
      </c>
      <c r="L239" s="374">
        <f t="shared" si="69"/>
        <v>2.1616683665538465</v>
      </c>
      <c r="M239" s="374">
        <f t="shared" si="69"/>
        <v>2.3881712519076923</v>
      </c>
      <c r="N239" s="374">
        <f t="shared" si="69"/>
        <v>2.6324778575076921</v>
      </c>
      <c r="O239" s="374">
        <f t="shared" si="69"/>
        <v>2.9203046681538467</v>
      </c>
      <c r="P239" s="374">
        <f t="shared" si="69"/>
        <v>3.1265310943384619</v>
      </c>
      <c r="Q239" s="374">
        <f>S26</f>
        <v>0</v>
      </c>
      <c r="R239" s="374"/>
      <c r="S239" s="27"/>
      <c r="T239" s="281"/>
      <c r="U239" s="5"/>
      <c r="V239" s="5"/>
    </row>
    <row r="240" spans="2:22" x14ac:dyDescent="0.25">
      <c r="B240" s="375" t="s">
        <v>291</v>
      </c>
      <c r="C240" s="374">
        <f t="shared" ref="C240:P240" si="70">D28-D27</f>
        <v>2.652735149340586</v>
      </c>
      <c r="D240" s="374">
        <f t="shared" si="70"/>
        <v>2.7127565952826345</v>
      </c>
      <c r="E240" s="374">
        <f t="shared" si="70"/>
        <v>2.7757299156152762</v>
      </c>
      <c r="F240" s="374">
        <f t="shared" si="70"/>
        <v>3.0392498725540555</v>
      </c>
      <c r="G240" s="374">
        <f t="shared" si="70"/>
        <v>3.1253265297837345</v>
      </c>
      <c r="H240" s="374">
        <f t="shared" si="70"/>
        <v>3.5025760769014589</v>
      </c>
      <c r="I240" s="374">
        <f t="shared" si="70"/>
        <v>3.7448659268812925</v>
      </c>
      <c r="J240" s="374">
        <f t="shared" si="70"/>
        <v>4.0562296376009925</v>
      </c>
      <c r="K240" s="374">
        <f t="shared" si="70"/>
        <v>4.3527159013921022</v>
      </c>
      <c r="L240" s="374">
        <f t="shared" si="70"/>
        <v>4.6449514660607605</v>
      </c>
      <c r="M240" s="374">
        <f t="shared" si="70"/>
        <v>5.1316565155816605</v>
      </c>
      <c r="N240" s="374">
        <f t="shared" si="70"/>
        <v>5.6566178572046297</v>
      </c>
      <c r="O240" s="374">
        <f t="shared" si="70"/>
        <v>6.2750945795215785</v>
      </c>
      <c r="P240" s="374">
        <f t="shared" si="70"/>
        <v>6.7182299630373237</v>
      </c>
      <c r="Q240" s="374">
        <f>S28-S27</f>
        <v>0</v>
      </c>
      <c r="R240" s="374"/>
      <c r="S240" s="27"/>
      <c r="T240" s="281"/>
    </row>
    <row r="241" spans="2:20" x14ac:dyDescent="0.25">
      <c r="B241" s="375" t="s">
        <v>20</v>
      </c>
      <c r="C241" s="374">
        <f t="shared" ref="C241:P241" si="71">D29</f>
        <v>0</v>
      </c>
      <c r="D241" s="374">
        <f t="shared" si="71"/>
        <v>0</v>
      </c>
      <c r="E241" s="374">
        <f t="shared" si="71"/>
        <v>0</v>
      </c>
      <c r="F241" s="374">
        <f t="shared" si="71"/>
        <v>0</v>
      </c>
      <c r="G241" s="374">
        <f t="shared" si="71"/>
        <v>0</v>
      </c>
      <c r="H241" s="374">
        <f t="shared" si="71"/>
        <v>0</v>
      </c>
      <c r="I241" s="374">
        <f t="shared" si="71"/>
        <v>0</v>
      </c>
      <c r="J241" s="374">
        <f t="shared" si="71"/>
        <v>0</v>
      </c>
      <c r="K241" s="374">
        <f t="shared" si="71"/>
        <v>0</v>
      </c>
      <c r="L241" s="374">
        <f t="shared" si="71"/>
        <v>0</v>
      </c>
      <c r="M241" s="374">
        <f t="shared" si="71"/>
        <v>0</v>
      </c>
      <c r="N241" s="374">
        <f t="shared" si="71"/>
        <v>0</v>
      </c>
      <c r="O241" s="374">
        <f t="shared" si="71"/>
        <v>0</v>
      </c>
      <c r="P241" s="374">
        <f t="shared" si="71"/>
        <v>0</v>
      </c>
      <c r="Q241" s="374">
        <f>S29</f>
        <v>0</v>
      </c>
      <c r="R241" s="374"/>
      <c r="S241" s="27"/>
      <c r="T241" s="281"/>
    </row>
    <row r="242" spans="2:20" x14ac:dyDescent="0.25">
      <c r="B242" s="372" t="s">
        <v>292</v>
      </c>
      <c r="C242" s="374">
        <f t="shared" ref="C242:P242" si="72">SUM(D32:D34)</f>
        <v>0</v>
      </c>
      <c r="D242" s="374">
        <f t="shared" si="72"/>
        <v>0</v>
      </c>
      <c r="E242" s="374">
        <f t="shared" si="72"/>
        <v>0</v>
      </c>
      <c r="F242" s="374">
        <f t="shared" si="72"/>
        <v>0</v>
      </c>
      <c r="G242" s="374">
        <f t="shared" si="72"/>
        <v>0</v>
      </c>
      <c r="H242" s="374">
        <f t="shared" si="72"/>
        <v>0</v>
      </c>
      <c r="I242" s="374">
        <f t="shared" si="72"/>
        <v>0</v>
      </c>
      <c r="J242" s="374">
        <f t="shared" si="72"/>
        <v>0</v>
      </c>
      <c r="K242" s="374">
        <f t="shared" si="72"/>
        <v>0</v>
      </c>
      <c r="L242" s="374">
        <f t="shared" si="72"/>
        <v>0</v>
      </c>
      <c r="M242" s="374">
        <f t="shared" si="72"/>
        <v>0</v>
      </c>
      <c r="N242" s="374">
        <f t="shared" si="72"/>
        <v>0</v>
      </c>
      <c r="O242" s="374">
        <f t="shared" si="72"/>
        <v>0</v>
      </c>
      <c r="P242" s="374">
        <f t="shared" si="72"/>
        <v>0</v>
      </c>
      <c r="Q242" s="374">
        <f>SUM(S32:S34)</f>
        <v>0</v>
      </c>
      <c r="R242" s="374"/>
      <c r="S242" s="27"/>
      <c r="T242" s="281"/>
    </row>
    <row r="243" spans="2:20" x14ac:dyDescent="0.25">
      <c r="B243" s="375" t="s">
        <v>293</v>
      </c>
      <c r="C243" s="373">
        <f t="shared" ref="C243:P243" si="73">D36</f>
        <v>0</v>
      </c>
      <c r="D243" s="373">
        <f t="shared" si="73"/>
        <v>0</v>
      </c>
      <c r="E243" s="373">
        <f t="shared" si="73"/>
        <v>0</v>
      </c>
      <c r="F243" s="373">
        <f t="shared" si="73"/>
        <v>0</v>
      </c>
      <c r="G243" s="373">
        <f t="shared" si="73"/>
        <v>0</v>
      </c>
      <c r="H243" s="373">
        <f t="shared" si="73"/>
        <v>0</v>
      </c>
      <c r="I243" s="373">
        <f t="shared" si="73"/>
        <v>0</v>
      </c>
      <c r="J243" s="373">
        <f t="shared" si="73"/>
        <v>0</v>
      </c>
      <c r="K243" s="373">
        <f t="shared" si="73"/>
        <v>0</v>
      </c>
      <c r="L243" s="373">
        <f t="shared" si="73"/>
        <v>0</v>
      </c>
      <c r="M243" s="373">
        <f t="shared" si="73"/>
        <v>0</v>
      </c>
      <c r="N243" s="373">
        <f t="shared" si="73"/>
        <v>0</v>
      </c>
      <c r="O243" s="373">
        <f t="shared" si="73"/>
        <v>0</v>
      </c>
      <c r="P243" s="373">
        <f t="shared" si="73"/>
        <v>0</v>
      </c>
      <c r="Q243" s="373">
        <f>S36</f>
        <v>0</v>
      </c>
      <c r="R243" s="373"/>
      <c r="S243" s="27"/>
      <c r="T243" s="281"/>
    </row>
    <row r="244" spans="2:20" x14ac:dyDescent="0.25">
      <c r="B244" s="372" t="s">
        <v>294</v>
      </c>
      <c r="C244" s="374">
        <f t="shared" ref="C244:P244" si="74">D37</f>
        <v>0</v>
      </c>
      <c r="D244" s="374">
        <f t="shared" si="74"/>
        <v>0</v>
      </c>
      <c r="E244" s="374">
        <f t="shared" si="74"/>
        <v>0</v>
      </c>
      <c r="F244" s="374">
        <f t="shared" si="74"/>
        <v>0</v>
      </c>
      <c r="G244" s="374">
        <f t="shared" si="74"/>
        <v>0</v>
      </c>
      <c r="H244" s="374">
        <f t="shared" si="74"/>
        <v>0</v>
      </c>
      <c r="I244" s="374">
        <f t="shared" si="74"/>
        <v>0</v>
      </c>
      <c r="J244" s="374">
        <f t="shared" si="74"/>
        <v>0</v>
      </c>
      <c r="K244" s="374">
        <f t="shared" si="74"/>
        <v>0</v>
      </c>
      <c r="L244" s="374">
        <f t="shared" si="74"/>
        <v>0</v>
      </c>
      <c r="M244" s="374">
        <f t="shared" si="74"/>
        <v>0</v>
      </c>
      <c r="N244" s="374">
        <f t="shared" si="74"/>
        <v>0</v>
      </c>
      <c r="O244" s="374">
        <f t="shared" si="74"/>
        <v>0</v>
      </c>
      <c r="P244" s="374">
        <f t="shared" si="74"/>
        <v>0</v>
      </c>
      <c r="Q244" s="374">
        <f>S37</f>
        <v>0</v>
      </c>
      <c r="R244" s="374"/>
      <c r="S244" s="27"/>
      <c r="T244" s="281"/>
    </row>
    <row r="245" spans="2:20" x14ac:dyDescent="0.25">
      <c r="B245" s="372" t="s">
        <v>144</v>
      </c>
      <c r="C245" s="376">
        <f t="shared" ref="C245:P245" si="75">D40</f>
        <v>0</v>
      </c>
      <c r="D245" s="376">
        <f t="shared" si="75"/>
        <v>0</v>
      </c>
      <c r="E245" s="376">
        <f t="shared" si="75"/>
        <v>0</v>
      </c>
      <c r="F245" s="376">
        <f t="shared" si="75"/>
        <v>0</v>
      </c>
      <c r="G245" s="376">
        <f t="shared" si="75"/>
        <v>0</v>
      </c>
      <c r="H245" s="376">
        <f t="shared" si="75"/>
        <v>0</v>
      </c>
      <c r="I245" s="376">
        <f t="shared" si="75"/>
        <v>0</v>
      </c>
      <c r="J245" s="376">
        <f t="shared" si="75"/>
        <v>0</v>
      </c>
      <c r="K245" s="376">
        <f t="shared" si="75"/>
        <v>0</v>
      </c>
      <c r="L245" s="376">
        <f t="shared" si="75"/>
        <v>0</v>
      </c>
      <c r="M245" s="376">
        <f t="shared" si="75"/>
        <v>0</v>
      </c>
      <c r="N245" s="376">
        <f t="shared" si="75"/>
        <v>0</v>
      </c>
      <c r="O245" s="376">
        <f t="shared" si="75"/>
        <v>0</v>
      </c>
      <c r="P245" s="376">
        <f t="shared" si="75"/>
        <v>0</v>
      </c>
      <c r="Q245" s="376">
        <f>S40</f>
        <v>0</v>
      </c>
      <c r="R245" s="376"/>
      <c r="S245" s="27"/>
      <c r="T245" s="27"/>
    </row>
    <row r="246" spans="2:20" x14ac:dyDescent="0.25">
      <c r="B246" s="370"/>
      <c r="C246" s="27"/>
      <c r="D246" s="27"/>
      <c r="E246" s="27"/>
      <c r="F246" s="27"/>
      <c r="G246" s="27"/>
      <c r="H246" s="27"/>
      <c r="I246" s="27"/>
      <c r="J246" s="27"/>
      <c r="K246" s="27"/>
      <c r="L246" s="27"/>
      <c r="M246" s="27"/>
      <c r="N246" s="27"/>
      <c r="O246" s="27"/>
      <c r="P246" s="27"/>
      <c r="Q246" s="27"/>
      <c r="R246" s="27"/>
      <c r="S246" s="27"/>
      <c r="T246" s="281"/>
    </row>
    <row r="247" spans="2:20" x14ac:dyDescent="0.25">
      <c r="B247" s="370"/>
      <c r="C247" s="279" t="s">
        <v>123</v>
      </c>
      <c r="D247" s="27"/>
      <c r="E247" s="27"/>
      <c r="F247" s="27"/>
      <c r="G247" s="27"/>
      <c r="H247" s="27"/>
      <c r="I247" s="27"/>
      <c r="J247" s="27"/>
      <c r="K247" s="27"/>
      <c r="L247" s="27"/>
      <c r="M247" s="27"/>
      <c r="N247" s="27"/>
      <c r="O247" s="27"/>
      <c r="P247" s="27"/>
      <c r="Q247" s="27"/>
      <c r="R247" s="27"/>
      <c r="S247" s="27"/>
      <c r="T247" s="281"/>
    </row>
    <row r="248" spans="2:20" x14ac:dyDescent="0.25">
      <c r="B248" s="370"/>
      <c r="C248" s="27"/>
      <c r="D248" s="27"/>
      <c r="E248" s="27"/>
      <c r="F248" s="27"/>
      <c r="G248" s="27"/>
      <c r="H248" s="27"/>
      <c r="I248" s="27"/>
      <c r="J248" s="27"/>
      <c r="K248" s="27"/>
      <c r="L248" s="27"/>
      <c r="M248" s="27"/>
      <c r="N248" s="27"/>
      <c r="O248" s="27"/>
      <c r="P248" s="27"/>
      <c r="Q248" s="27"/>
      <c r="R248" s="27"/>
      <c r="S248" s="27"/>
      <c r="T248" s="281"/>
    </row>
    <row r="249" spans="2:20" ht="22.8" x14ac:dyDescent="0.25">
      <c r="B249" s="377" t="s">
        <v>295</v>
      </c>
      <c r="C249" s="373">
        <f>SUMPRODUCT(C237:Q237,$C$245:$Q$245)</f>
        <v>0</v>
      </c>
      <c r="D249" s="27"/>
      <c r="E249" s="27"/>
      <c r="F249" s="373"/>
      <c r="G249" s="27"/>
      <c r="H249" s="27"/>
      <c r="I249" s="27"/>
      <c r="J249" s="27"/>
      <c r="K249" s="27"/>
      <c r="L249" s="27"/>
      <c r="M249" s="27"/>
      <c r="N249" s="27"/>
      <c r="O249" s="27"/>
      <c r="P249" s="27"/>
      <c r="Q249" s="27"/>
      <c r="R249" s="27"/>
      <c r="S249" s="27"/>
      <c r="T249" s="281"/>
    </row>
    <row r="250" spans="2:20" ht="34.200000000000003" x14ac:dyDescent="0.25">
      <c r="B250" s="377" t="s">
        <v>296</v>
      </c>
      <c r="C250" s="373">
        <f>SUMPRODUCT(C238:Q238,$C$245:$Q$245)</f>
        <v>0</v>
      </c>
      <c r="D250" s="27"/>
      <c r="E250" s="373"/>
      <c r="F250" s="27"/>
      <c r="G250" s="27"/>
      <c r="H250" s="27"/>
      <c r="I250" s="27"/>
      <c r="J250" s="27"/>
      <c r="K250" s="27"/>
      <c r="L250" s="27"/>
      <c r="M250" s="27"/>
      <c r="N250" s="27"/>
      <c r="O250" s="27"/>
      <c r="P250" s="27"/>
      <c r="Q250" s="27"/>
      <c r="R250" s="27"/>
      <c r="S250" s="27"/>
      <c r="T250" s="281"/>
    </row>
    <row r="251" spans="2:20" ht="22.8" x14ac:dyDescent="0.25">
      <c r="B251" s="377" t="s">
        <v>297</v>
      </c>
      <c r="C251" s="373">
        <f>SUMPRODUCT(C239:Q239,$C$245:$Q$245)</f>
        <v>0</v>
      </c>
      <c r="D251" s="27"/>
      <c r="E251" s="374"/>
      <c r="F251" s="27"/>
      <c r="G251" s="27"/>
      <c r="H251" s="27"/>
      <c r="I251" s="27"/>
      <c r="J251" s="27"/>
      <c r="K251" s="27"/>
      <c r="L251" s="27"/>
      <c r="M251" s="27"/>
      <c r="N251" s="27"/>
      <c r="O251" s="27"/>
      <c r="P251" s="27"/>
      <c r="Q251" s="27"/>
      <c r="R251" s="27"/>
      <c r="S251" s="27"/>
      <c r="T251" s="281"/>
    </row>
    <row r="252" spans="2:20" ht="22.8" x14ac:dyDescent="0.25">
      <c r="B252" s="378" t="s">
        <v>298</v>
      </c>
      <c r="C252" s="373">
        <f>SUMPRODUCT(C240:Q240,$C$245:$Q$245)</f>
        <v>0</v>
      </c>
      <c r="D252" s="373"/>
      <c r="E252" s="27"/>
      <c r="F252" s="27"/>
      <c r="G252" s="27"/>
      <c r="H252" s="27"/>
      <c r="I252" s="27"/>
      <c r="J252" s="27"/>
      <c r="K252" s="27"/>
      <c r="L252" s="27"/>
      <c r="M252" s="27"/>
      <c r="N252" s="27"/>
      <c r="O252" s="27"/>
      <c r="P252" s="27"/>
      <c r="Q252" s="27"/>
      <c r="R252" s="27"/>
      <c r="S252" s="27"/>
      <c r="T252" s="281"/>
    </row>
    <row r="253" spans="2:20" ht="22.8" x14ac:dyDescent="0.25">
      <c r="B253" s="379" t="s">
        <v>299</v>
      </c>
      <c r="C253" s="373">
        <f>SUM(C249:C252)</f>
        <v>0</v>
      </c>
      <c r="D253" s="373"/>
      <c r="E253" s="27"/>
      <c r="F253" s="27"/>
      <c r="G253" s="27"/>
      <c r="H253" s="27"/>
      <c r="I253" s="27"/>
      <c r="J253" s="27"/>
      <c r="K253" s="27"/>
      <c r="L253" s="27"/>
      <c r="M253" s="27"/>
      <c r="N253" s="27"/>
      <c r="O253" s="27"/>
      <c r="P253" s="27"/>
      <c r="Q253" s="27"/>
      <c r="R253" s="27"/>
      <c r="S253" s="27"/>
      <c r="T253" s="281"/>
    </row>
    <row r="254" spans="2:20" x14ac:dyDescent="0.25">
      <c r="B254" s="375" t="s">
        <v>20</v>
      </c>
      <c r="C254" s="373">
        <f>SUMPRODUCT(C241:Q241,$C$245:$Q$245)</f>
        <v>0</v>
      </c>
      <c r="D254" s="27"/>
      <c r="E254" s="27"/>
      <c r="F254" s="27"/>
      <c r="G254" s="27"/>
      <c r="H254" s="27"/>
      <c r="I254" s="27"/>
      <c r="J254" s="27"/>
      <c r="K254" s="27"/>
      <c r="L254" s="27"/>
      <c r="M254" s="27"/>
      <c r="N254" s="27"/>
      <c r="O254" s="27"/>
      <c r="P254" s="27"/>
      <c r="Q254" s="27"/>
      <c r="R254" s="27"/>
      <c r="S254" s="27"/>
      <c r="T254" s="281"/>
    </row>
    <row r="255" spans="2:20" ht="34.200000000000003" x14ac:dyDescent="0.25">
      <c r="B255" s="379" t="s">
        <v>300</v>
      </c>
      <c r="C255" s="373">
        <f>SUM(C253:C254)</f>
        <v>0</v>
      </c>
      <c r="D255" s="27"/>
      <c r="E255" s="27"/>
      <c r="F255" s="27"/>
      <c r="G255" s="27"/>
      <c r="H255" s="27"/>
      <c r="I255" s="27"/>
      <c r="J255" s="27"/>
      <c r="K255" s="27"/>
      <c r="L255" s="27"/>
      <c r="M255" s="27"/>
      <c r="N255" s="27"/>
      <c r="O255" s="27"/>
      <c r="P255" s="27"/>
      <c r="Q255" s="27"/>
      <c r="R255" s="27"/>
      <c r="S255" s="27"/>
      <c r="T255" s="281"/>
    </row>
    <row r="256" spans="2:20" ht="22.8" x14ac:dyDescent="0.25">
      <c r="B256" s="377" t="s">
        <v>301</v>
      </c>
      <c r="C256" s="373">
        <f>SUMPRODUCT($C$242:$Q$242,C245:Q245)</f>
        <v>0</v>
      </c>
      <c r="D256" s="27"/>
      <c r="E256" s="27"/>
      <c r="F256" s="27"/>
      <c r="G256" s="27"/>
      <c r="H256" s="27"/>
      <c r="I256" s="27"/>
      <c r="J256" s="27"/>
      <c r="K256" s="27"/>
      <c r="L256" s="27"/>
      <c r="M256" s="27"/>
      <c r="N256" s="27"/>
      <c r="O256" s="27"/>
      <c r="P256" s="27"/>
      <c r="Q256" s="27"/>
      <c r="R256" s="27"/>
      <c r="S256" s="27"/>
      <c r="T256" s="281"/>
    </row>
    <row r="257" spans="2:20" ht="22.8" x14ac:dyDescent="0.25">
      <c r="B257" s="377" t="s">
        <v>302</v>
      </c>
      <c r="C257" s="373">
        <f>SUM(C255:C256)</f>
        <v>0</v>
      </c>
      <c r="D257" s="27"/>
      <c r="E257" s="27"/>
      <c r="F257" s="27"/>
      <c r="G257" s="27"/>
      <c r="H257" s="27"/>
      <c r="I257" s="27"/>
      <c r="J257" s="27"/>
      <c r="K257" s="27"/>
      <c r="L257" s="27"/>
      <c r="M257" s="27"/>
      <c r="N257" s="27"/>
      <c r="O257" s="27"/>
      <c r="P257" s="27"/>
      <c r="Q257" s="27"/>
      <c r="R257" s="27"/>
      <c r="S257" s="27"/>
      <c r="T257" s="281"/>
    </row>
    <row r="258" spans="2:20" ht="34.200000000000003" x14ac:dyDescent="0.25">
      <c r="B258" s="378" t="s">
        <v>303</v>
      </c>
      <c r="C258" s="373">
        <f>SUMPRODUCT($C$245:$Q$245,C243:Q243)</f>
        <v>0</v>
      </c>
      <c r="D258" s="27"/>
      <c r="E258" s="27"/>
      <c r="F258" s="27"/>
      <c r="G258" s="27"/>
      <c r="H258" s="27"/>
      <c r="I258" s="27"/>
      <c r="J258" s="27"/>
      <c r="K258" s="27"/>
      <c r="L258" s="27"/>
      <c r="M258" s="27"/>
      <c r="N258" s="27"/>
      <c r="O258" s="27"/>
      <c r="P258" s="27"/>
      <c r="Q258" s="27"/>
      <c r="R258" s="27"/>
      <c r="S258" s="27"/>
      <c r="T258" s="281"/>
    </row>
    <row r="259" spans="2:20" x14ac:dyDescent="0.25">
      <c r="B259" s="372" t="s">
        <v>294</v>
      </c>
      <c r="C259" s="373">
        <f>SUMPRODUCT($C$245:$Q$245,C244:Q244)</f>
        <v>0</v>
      </c>
      <c r="D259" s="373"/>
      <c r="E259" s="27"/>
      <c r="F259" s="27"/>
      <c r="G259" s="27"/>
      <c r="H259" s="27"/>
      <c r="I259" s="27"/>
      <c r="J259" s="27"/>
      <c r="K259" s="27"/>
      <c r="L259" s="27"/>
      <c r="M259" s="27"/>
      <c r="N259" s="27"/>
      <c r="O259" s="27"/>
      <c r="P259" s="27"/>
      <c r="Q259" s="27"/>
      <c r="R259" s="27"/>
      <c r="S259" s="27"/>
      <c r="T259" s="281"/>
    </row>
    <row r="260" spans="2:20" ht="22.8" x14ac:dyDescent="0.25">
      <c r="B260" s="378" t="s">
        <v>304</v>
      </c>
      <c r="C260" s="374">
        <f>SUM(C257:C259)</f>
        <v>0</v>
      </c>
      <c r="D260" s="373"/>
      <c r="E260" s="27"/>
      <c r="F260" s="27"/>
      <c r="G260" s="27"/>
      <c r="H260" s="27"/>
      <c r="I260" s="27"/>
      <c r="J260" s="27"/>
      <c r="K260" s="27"/>
      <c r="L260" s="27"/>
      <c r="M260" s="27"/>
      <c r="N260" s="27"/>
      <c r="O260" s="27"/>
      <c r="P260" s="27"/>
      <c r="Q260" s="27"/>
      <c r="R260" s="27"/>
      <c r="S260" s="27"/>
      <c r="T260" s="281"/>
    </row>
    <row r="261" spans="2:20" x14ac:dyDescent="0.25">
      <c r="B261" s="375"/>
      <c r="C261" s="374"/>
      <c r="D261" s="373"/>
      <c r="E261" s="27"/>
      <c r="F261" s="27"/>
      <c r="G261" s="27"/>
      <c r="H261" s="27"/>
      <c r="I261" s="27"/>
      <c r="J261" s="27"/>
      <c r="K261" s="27"/>
      <c r="L261" s="27"/>
      <c r="M261" s="27"/>
      <c r="N261" s="27"/>
      <c r="O261" s="27"/>
      <c r="P261" s="27"/>
      <c r="Q261" s="27"/>
      <c r="R261" s="27"/>
      <c r="S261" s="27"/>
      <c r="T261" s="281"/>
    </row>
    <row r="262" spans="2:20" x14ac:dyDescent="0.25">
      <c r="B262" s="375"/>
      <c r="C262" s="374"/>
      <c r="D262" s="373"/>
      <c r="E262" s="27"/>
      <c r="F262" s="27"/>
      <c r="G262" s="27"/>
      <c r="H262" s="27"/>
      <c r="I262" s="27"/>
      <c r="J262" s="27"/>
      <c r="K262" s="27"/>
      <c r="L262" s="27"/>
      <c r="M262" s="27"/>
      <c r="N262" s="27"/>
      <c r="O262" s="27"/>
      <c r="P262" s="27"/>
      <c r="Q262" s="27"/>
      <c r="R262" s="27"/>
      <c r="S262" s="27"/>
      <c r="T262" s="281"/>
    </row>
    <row r="263" spans="2:20" x14ac:dyDescent="0.25">
      <c r="B263" s="380"/>
      <c r="C263" s="381"/>
      <c r="D263" s="381"/>
      <c r="E263" s="381"/>
      <c r="F263" s="381"/>
      <c r="G263" s="381"/>
      <c r="H263" s="381"/>
      <c r="I263" s="381"/>
      <c r="J263" s="381"/>
      <c r="K263" s="381"/>
      <c r="L263" s="381"/>
      <c r="M263" s="381"/>
      <c r="N263" s="381"/>
      <c r="O263" s="381"/>
      <c r="P263" s="381"/>
      <c r="Q263" s="381"/>
      <c r="R263" s="381"/>
      <c r="S263" s="381"/>
      <c r="T263" s="382"/>
    </row>
    <row r="264" spans="2:20" x14ac:dyDescent="0.25"/>
    <row r="265" spans="2:20" x14ac:dyDescent="0.25"/>
    <row r="266" spans="2:20" x14ac:dyDescent="0.25"/>
    <row r="267" spans="2:20" x14ac:dyDescent="0.25"/>
  </sheetData>
  <sheetProtection algorithmName="SHA-512" hashValue="dOX0T3NX4ORGrg59oTgVm37NkofVoQCR4ayBklrVglpSXV3eiI7rV7Oj2yqUi0XToH4xLQYn1ZKfyU9br6KQlg==" saltValue="k39nbEGhYGVtsnJKv5U0KA==" spinCount="100000" sheet="1" objects="1" scenarios="1"/>
  <protectedRanges>
    <protectedRange algorithmName="SHA-512" hashValue="RZdgpsnDN1DruMtKeZJI6HQGHerz1dohI6x/rh5k+DUIqzgMn6L4FfxsSWbswfbwrA6U/r7t/IDcxc9eHIAAxg==" saltValue="eqv61tLDIGmHXoILspyhTw==" spinCount="100000" sqref="C75 C77 C81 C85 C107:C108 C121:D121 D133:D134 E130 E135:E136 C150:C151 C160:C161 D162:E162 D165:E165 C167 C182 F137:G137 C130:C140 E138:E140" name="Input"/>
    <protectedRange algorithmName="SHA-512" hashValue="zrr1YC170iD4z5ngO6i+dvye2WxwMuZwyCItKXOM0Fb0EC895yDhie8vErJXeoL6fSMcx6aoO1sn5XcoWfI8lg==" saltValue="T/jZUAo6mJPMXMKTIHv+sw==" spinCount="100000" sqref="C174:G175" name="Inputcellen_1"/>
    <protectedRange algorithmName="SHA-512" hashValue="yYn6eaaIA2bt4MnPlyryMOoBiRQtN28H/lUAld9/CBPTKr3kjbXSrTbYDVV4nygyhvlU9YIRKSq+bH8Ei/MMFQ==" saltValue="52nDEcetB+PGYSBCEJvlgQ==" spinCount="100000" sqref="H130:H140" name="Input_3"/>
    <protectedRange algorithmName="SHA-512" hashValue="1vywcizgoC4Gzts3htW1KT3tf0vB+X5k2x/TxhYBVkfET6mByYLA2VBrM0ORutDf3U0XzxO8W8elgCxjk6wJfQ==" saltValue="lsZzVpG4PztiWzv0/DzoeQ==" spinCount="100000" sqref="C105" name="Input_4"/>
    <protectedRange algorithmName="SHA-512" hashValue="yYn6eaaIA2bt4MnPlyryMOoBiRQtN28H/lUAld9/CBPTKr3kjbXSrTbYDVV4nygyhvlU9YIRKSq+bH8Ei/MMFQ==" saltValue="52nDEcetB+PGYSBCEJvlgQ==" spinCount="100000" sqref="S57:S58" name="Input_5"/>
    <protectedRange algorithmName="SHA-512" hashValue="zrr1YC170iD4z5ngO6i+dvye2WxwMuZwyCItKXOM0Fb0EC895yDhie8vErJXeoL6fSMcx6aoO1sn5XcoWfI8lg==" saltValue="T/jZUAo6mJPMXMKTIHv+sw==" spinCount="100000" sqref="C62" name="Inputcellen"/>
    <protectedRange algorithmName="SHA-512" hashValue="zrr1YC170iD4z5ngO6i+dvye2WxwMuZwyCItKXOM0Fb0EC895yDhie8vErJXeoL6fSMcx6aoO1sn5XcoWfI8lg==" saltValue="T/jZUAo6mJPMXMKTIHv+sw==" spinCount="100000" sqref="D64:S64" name="Inputcellen_2"/>
    <protectedRange algorithmName="SHA-512" hashValue="RZdgpsnDN1DruMtKeZJI6HQGHerz1dohI6x/rh5k+DUIqzgMn6L4FfxsSWbswfbwrA6U/r7t/IDcxc9eHIAAxg==" saltValue="eqv61tLDIGmHXoILspyhTw==" spinCount="100000" sqref="D57:Q58" name="Input_1"/>
    <protectedRange algorithmName="SHA-512" hashValue="RZdgpsnDN1DruMtKeZJI6HQGHerz1dohI6x/rh5k+DUIqzgMn6L4FfxsSWbswfbwrA6U/r7t/IDcxc9eHIAAxg==" saltValue="eqv61tLDIGmHXoILspyhTw==" spinCount="100000" sqref="R57:R58" name="Input_2"/>
  </protectedRanges>
  <mergeCells count="6">
    <mergeCell ref="G197:I197"/>
    <mergeCell ref="G198:I198"/>
    <mergeCell ref="D143:E143"/>
    <mergeCell ref="U57:AC58"/>
    <mergeCell ref="U61:AC61"/>
    <mergeCell ref="U62:AC62"/>
  </mergeCells>
  <conditionalFormatting sqref="C8:C9">
    <cfRule type="cellIs" dxfId="31" priority="16" operator="lessThan">
      <formula>1</formula>
    </cfRule>
    <cfRule type="cellIs" dxfId="30" priority="17" operator="equal">
      <formula>1</formula>
    </cfRule>
  </conditionalFormatting>
  <conditionalFormatting sqref="C65">
    <cfRule type="cellIs" dxfId="29" priority="23" operator="greaterThan">
      <formula>1</formula>
    </cfRule>
    <cfRule type="cellIs" dxfId="28" priority="24" operator="lessThan">
      <formula>1</formula>
    </cfRule>
    <cfRule type="cellIs" dxfId="27" priority="25" operator="equal">
      <formula>1</formula>
    </cfRule>
  </conditionalFormatting>
  <conditionalFormatting sqref="C85">
    <cfRule type="expression" dxfId="26" priority="15">
      <formula>C81="Berekening"</formula>
    </cfRule>
  </conditionalFormatting>
  <conditionalFormatting sqref="C93:C94 C96:C98 C100">
    <cfRule type="expression" dxfId="25" priority="14">
      <formula>$C$81="Opslag"</formula>
    </cfRule>
  </conditionalFormatting>
  <conditionalFormatting sqref="C104">
    <cfRule type="expression" dxfId="24" priority="1">
      <formula>$C$80="Opslag"</formula>
    </cfRule>
  </conditionalFormatting>
  <conditionalFormatting sqref="C105:C106">
    <cfRule type="expression" dxfId="23" priority="2">
      <formula>$C$46="Opslag"</formula>
    </cfRule>
  </conditionalFormatting>
  <conditionalFormatting sqref="C107:C108">
    <cfRule type="expression" dxfId="22" priority="3">
      <formula>$C$80="Opslag"</formula>
    </cfRule>
  </conditionalFormatting>
  <conditionalFormatting sqref="C109">
    <cfRule type="expression" dxfId="21" priority="4">
      <formula>$C$46="Opslag"</formula>
    </cfRule>
  </conditionalFormatting>
  <conditionalFormatting sqref="D105:E105">
    <cfRule type="expression" dxfId="20" priority="11">
      <formula>$C$46="Opslag"</formula>
    </cfRule>
  </conditionalFormatting>
  <conditionalFormatting sqref="E121">
    <cfRule type="cellIs" dxfId="19" priority="20" operator="greaterThan">
      <formula>1</formula>
    </cfRule>
    <cfRule type="cellIs" dxfId="18" priority="21" operator="lessThan">
      <formula>1</formula>
    </cfRule>
    <cfRule type="cellIs" dxfId="17" priority="22" operator="equal">
      <formula>1</formula>
    </cfRule>
  </conditionalFormatting>
  <conditionalFormatting sqref="F105">
    <cfRule type="cellIs" dxfId="16" priority="8" operator="greaterThan">
      <formula>1</formula>
    </cfRule>
    <cfRule type="cellIs" dxfId="15" priority="9" operator="lessThan">
      <formula>1</formula>
    </cfRule>
    <cfRule type="cellIs" dxfId="14" priority="10" operator="equal">
      <formula>1</formula>
    </cfRule>
  </conditionalFormatting>
  <dataValidations count="2">
    <dataValidation type="list" allowBlank="1" showInputMessage="1" showErrorMessage="1" sqref="C81" xr:uid="{4FAA3FEE-8DA5-4516-B4BC-3C7CA86378AE}">
      <formula1>Pensioen_dropdown</formula1>
    </dataValidation>
    <dataValidation type="decimal" allowBlank="1" showInputMessage="1" showErrorMessage="1" errorTitle="Percentage" error="In dit invulveld kan een percentage worden ingevuld tussen de 0% en 100%." sqref="C105:E105" xr:uid="{11F9A0D3-8762-444F-BC47-08479B3C4814}">
      <formula1>0</formula1>
      <formula2>1</formula2>
    </dataValidation>
  </dataValidations>
  <hyperlinks>
    <hyperlink ref="B14" location="'1. Integraal uurtarief-GGZ&amp;RIBW'!B42" display="Salarislasten per uur" xr:uid="{122B6F01-ECD9-490F-8755-CA4BC531AC44}"/>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F080E6-565D-4E99-A648-4EC53721A7E0}">
          <x14:formula1>
            <xm:f>Data_overig!$A$7:$A$8</xm:f>
          </x14:formula1>
          <xm:sqref>C130:C140 H130:H140</xm:sqref>
        </x14:dataValidation>
        <x14:dataValidation type="list" allowBlank="1" showInputMessage="1" showErrorMessage="1" xr:uid="{7983D925-51E8-411A-BB39-78D06ABF76DF}">
          <x14:formula1>
            <xm:f>Data_overig!$C$7:$C$8</xm:f>
          </x14:formula1>
          <xm:sqref>C104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8060-05F1-4236-8648-103178BA30F3}">
  <sheetPr codeName="Blad8">
    <tabColor theme="7" tint="0.79998168889431442"/>
  </sheetPr>
  <dimension ref="A1:CS242"/>
  <sheetViews>
    <sheetView showGridLines="0" zoomScale="85" zoomScaleNormal="85" workbookViewId="0">
      <selection activeCell="Q7" sqref="Q7"/>
    </sheetView>
  </sheetViews>
  <sheetFormatPr defaultColWidth="0" defaultRowHeight="11.4" zeroHeight="1" x14ac:dyDescent="0.25"/>
  <cols>
    <col min="1" max="1" width="11.8984375" style="27" customWidth="1"/>
    <col min="2" max="2" width="9" style="27" customWidth="1"/>
    <col min="3" max="3" width="11.59765625" style="27" customWidth="1"/>
    <col min="4" max="4" width="11.59765625" style="27" bestFit="1" customWidth="1"/>
    <col min="5" max="30" width="9" style="27" customWidth="1"/>
    <col min="31" max="31" width="9.09765625" style="27" customWidth="1"/>
    <col min="32" max="48" width="9" style="27" customWidth="1"/>
    <col min="49" max="49" width="9" style="480" customWidth="1"/>
    <col min="50" max="62" width="9" style="27" customWidth="1"/>
    <col min="63" max="63" width="9" style="485" customWidth="1"/>
    <col min="64" max="69" width="9" style="27" customWidth="1"/>
    <col min="70" max="70" width="21.59765625" style="27" bestFit="1" customWidth="1"/>
    <col min="71" max="71" width="20.59765625" style="27" bestFit="1" customWidth="1"/>
    <col min="72" max="72" width="9.09765625" style="27" bestFit="1" customWidth="1"/>
    <col min="73" max="78" width="9" style="27" customWidth="1"/>
    <col min="79" max="97" width="0" style="27" hidden="1" customWidth="1"/>
    <col min="98" max="16384" width="9" style="27" hidden="1"/>
  </cols>
  <sheetData>
    <row r="1" spans="1:79" ht="11.25" customHeight="1" x14ac:dyDescent="0.25">
      <c r="A1" s="38" t="s">
        <v>388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476"/>
      <c r="AX1" s="39"/>
      <c r="AY1" s="39"/>
      <c r="AZ1" s="39"/>
      <c r="BA1" s="39"/>
      <c r="BB1" s="39"/>
      <c r="BC1" s="39"/>
      <c r="BD1" s="39"/>
      <c r="BE1" s="39"/>
      <c r="BF1" s="39"/>
      <c r="BG1" s="39"/>
      <c r="BH1" s="39"/>
      <c r="BI1" s="39"/>
      <c r="BJ1" s="39"/>
      <c r="BK1" s="481"/>
      <c r="BL1" s="39"/>
      <c r="BM1" s="39"/>
      <c r="BN1" s="39"/>
      <c r="BO1" s="39"/>
      <c r="BP1" s="39"/>
      <c r="BQ1" s="39"/>
      <c r="BR1" s="39"/>
      <c r="BS1" s="39"/>
      <c r="BT1" s="39"/>
      <c r="BU1" s="39"/>
      <c r="BV1" s="39"/>
      <c r="BW1" s="39"/>
      <c r="BX1" s="39"/>
      <c r="BY1" s="39"/>
      <c r="BZ1" s="124"/>
    </row>
    <row r="2" spans="1:79" x14ac:dyDescent="0.25">
      <c r="A2" s="2" t="s">
        <v>389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423"/>
      <c r="AX2" s="5"/>
      <c r="AY2" s="5"/>
      <c r="AZ2" s="5"/>
      <c r="BA2" s="5"/>
      <c r="BB2" s="5"/>
      <c r="BC2" s="5"/>
      <c r="BD2" s="5"/>
      <c r="BE2" s="5"/>
      <c r="BF2" s="5"/>
      <c r="BG2" s="5"/>
      <c r="BH2" s="5"/>
      <c r="BI2" s="5"/>
      <c r="BJ2" s="5"/>
      <c r="BK2" s="482"/>
      <c r="BL2" s="5"/>
      <c r="BM2" s="5"/>
      <c r="BN2" s="5"/>
      <c r="BO2" s="5"/>
      <c r="BP2" s="5"/>
      <c r="BQ2" s="5"/>
      <c r="BR2" s="5"/>
      <c r="BS2" s="5"/>
      <c r="BT2" s="5"/>
      <c r="BU2" s="5"/>
      <c r="BV2" s="5"/>
      <c r="BW2" s="5"/>
      <c r="BX2" s="5"/>
      <c r="BY2" s="5"/>
      <c r="BZ2" s="6"/>
    </row>
    <row r="3" spans="1:79"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423"/>
      <c r="AX3" s="5"/>
      <c r="AY3" s="5"/>
      <c r="AZ3" s="5"/>
      <c r="BA3" s="5"/>
      <c r="BB3" s="5"/>
      <c r="BC3" s="5"/>
      <c r="BD3" s="5"/>
      <c r="BE3" s="5"/>
      <c r="BF3" s="5"/>
      <c r="BG3" s="5"/>
      <c r="BH3" s="5"/>
      <c r="BI3" s="5"/>
      <c r="BJ3" s="5"/>
      <c r="BK3" s="482"/>
      <c r="BL3" s="5"/>
      <c r="BM3" s="5"/>
      <c r="BN3" s="5"/>
      <c r="BO3" s="5"/>
      <c r="BP3" s="5"/>
      <c r="BQ3" s="5"/>
      <c r="BR3" s="5"/>
      <c r="BS3" s="5"/>
      <c r="BT3" s="5"/>
      <c r="BU3" s="5"/>
      <c r="BV3" s="5"/>
      <c r="BW3" s="5"/>
      <c r="BX3" s="5"/>
      <c r="BY3" s="5"/>
      <c r="BZ3" s="6"/>
    </row>
    <row r="4" spans="1:79" x14ac:dyDescent="0.25">
      <c r="A4" s="40" t="s">
        <v>390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77"/>
      <c r="AX4" s="41"/>
      <c r="AY4" s="41"/>
      <c r="AZ4" s="41"/>
      <c r="BA4" s="41"/>
      <c r="BB4" s="41"/>
      <c r="BC4" s="41"/>
      <c r="BD4" s="41"/>
      <c r="BE4" s="41"/>
      <c r="BF4" s="41"/>
      <c r="BG4" s="41"/>
      <c r="BH4" s="41"/>
      <c r="BI4" s="41"/>
      <c r="BJ4" s="41"/>
      <c r="BK4" s="483"/>
      <c r="BL4" s="41"/>
      <c r="BM4" s="41"/>
      <c r="BN4" s="41"/>
      <c r="BO4" s="41"/>
      <c r="BP4" s="41"/>
      <c r="BQ4" s="41"/>
      <c r="BR4" s="41"/>
      <c r="BS4" s="41"/>
      <c r="BT4" s="41"/>
      <c r="BU4" s="41"/>
      <c r="BV4" s="41"/>
      <c r="BW4" s="41"/>
      <c r="BX4" s="41"/>
      <c r="BY4" s="41"/>
      <c r="BZ4" s="125"/>
    </row>
    <row r="5" spans="1:79"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423"/>
      <c r="AX5" s="5"/>
      <c r="AY5" s="5"/>
      <c r="AZ5" s="5"/>
      <c r="BA5" s="5"/>
      <c r="BB5" s="5"/>
      <c r="BC5" s="5"/>
      <c r="BD5" s="5"/>
      <c r="BE5" s="5"/>
      <c r="BF5" s="5"/>
      <c r="BG5" s="5"/>
      <c r="BH5" s="5"/>
      <c r="BI5" s="5"/>
      <c r="BJ5" s="5"/>
      <c r="BK5" s="482"/>
      <c r="BL5" s="5"/>
      <c r="BM5" s="5"/>
      <c r="BN5" s="5"/>
      <c r="BO5" s="5"/>
      <c r="BP5" s="5"/>
      <c r="BQ5" s="5"/>
      <c r="BR5" s="5"/>
      <c r="BS5" s="5"/>
      <c r="BT5" s="5"/>
      <c r="BU5" s="5"/>
      <c r="BV5" s="5"/>
      <c r="BW5" s="5"/>
      <c r="BX5" s="5"/>
      <c r="BY5" s="5"/>
      <c r="BZ5" s="6"/>
    </row>
    <row r="6" spans="1:79" x14ac:dyDescent="0.25">
      <c r="A6" s="623" t="s">
        <v>391</v>
      </c>
      <c r="B6" s="104"/>
      <c r="C6" s="62"/>
      <c r="D6" s="465">
        <v>0.5</v>
      </c>
      <c r="E6" s="5"/>
      <c r="F6" s="13" t="s">
        <v>392</v>
      </c>
      <c r="G6" s="14"/>
      <c r="H6" s="14"/>
      <c r="I6" s="14"/>
      <c r="J6" s="14"/>
      <c r="K6" s="14"/>
      <c r="L6" s="14"/>
      <c r="M6" s="14"/>
      <c r="N6" s="1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423"/>
      <c r="AX6" s="5"/>
      <c r="AY6" s="5"/>
      <c r="AZ6" s="5"/>
      <c r="BA6" s="5"/>
      <c r="BB6" s="5"/>
      <c r="BC6" s="5"/>
      <c r="BD6" s="5"/>
      <c r="BE6" s="5"/>
      <c r="BF6" s="5"/>
      <c r="BG6" s="5"/>
      <c r="BH6" s="5"/>
      <c r="BI6" s="5"/>
      <c r="BJ6" s="5"/>
      <c r="BK6" s="482"/>
      <c r="BL6" s="5"/>
      <c r="BM6" s="5"/>
      <c r="BN6" s="5"/>
      <c r="BO6" s="5"/>
      <c r="BP6" s="5"/>
      <c r="BQ6" s="5"/>
      <c r="BR6" s="5"/>
      <c r="BS6" s="5"/>
      <c r="BT6" s="5"/>
      <c r="BU6" s="5"/>
      <c r="BV6" s="5"/>
      <c r="BW6" s="5"/>
      <c r="BX6" s="5"/>
      <c r="BY6" s="5"/>
      <c r="BZ6" s="6"/>
    </row>
    <row r="7" spans="1:79" x14ac:dyDescent="0.25">
      <c r="A7" s="623" t="s">
        <v>393</v>
      </c>
      <c r="B7" s="104"/>
      <c r="C7" s="62"/>
      <c r="D7" s="465">
        <v>0.5</v>
      </c>
      <c r="E7" s="5"/>
      <c r="F7" s="13" t="s">
        <v>394</v>
      </c>
      <c r="G7" s="14"/>
      <c r="H7" s="14"/>
      <c r="I7" s="14"/>
      <c r="J7" s="14"/>
      <c r="K7" s="14"/>
      <c r="L7" s="14"/>
      <c r="M7" s="14"/>
      <c r="N7" s="1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423"/>
      <c r="AX7" s="5"/>
      <c r="AY7" s="5"/>
      <c r="AZ7" s="5"/>
      <c r="BA7" s="5"/>
      <c r="BB7" s="5"/>
      <c r="BC7" s="5"/>
      <c r="BD7" s="5"/>
      <c r="BE7" s="5"/>
      <c r="BF7" s="5"/>
      <c r="BG7" s="5"/>
      <c r="BH7" s="5"/>
      <c r="BI7" s="5"/>
      <c r="BJ7" s="5"/>
      <c r="BK7" s="482"/>
      <c r="BL7" s="5"/>
      <c r="BM7" s="5"/>
      <c r="BN7" s="5"/>
      <c r="BO7" s="5"/>
      <c r="BP7" s="5"/>
      <c r="BQ7" s="5"/>
      <c r="BR7" s="5"/>
      <c r="BS7" s="5"/>
      <c r="BT7" s="5"/>
      <c r="BU7" s="5"/>
      <c r="BV7" s="5"/>
      <c r="BW7" s="5"/>
      <c r="BX7" s="5"/>
      <c r="BY7" s="5"/>
      <c r="BZ7" s="6"/>
    </row>
    <row r="8" spans="1:79" x14ac:dyDescent="0.25">
      <c r="A8" s="61" t="s">
        <v>123</v>
      </c>
      <c r="B8" s="104"/>
      <c r="C8" s="62"/>
      <c r="D8" s="211">
        <f>SUM(D6:D7)</f>
        <v>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423"/>
      <c r="AX8" s="5"/>
      <c r="AY8" s="5"/>
      <c r="AZ8" s="5"/>
      <c r="BA8" s="5"/>
      <c r="BB8" s="5"/>
      <c r="BC8" s="5"/>
      <c r="BD8" s="5"/>
      <c r="BE8" s="5"/>
      <c r="BF8" s="5"/>
      <c r="BG8" s="5"/>
      <c r="BH8" s="5"/>
      <c r="BI8" s="5"/>
      <c r="BJ8" s="5"/>
      <c r="BK8" s="482"/>
      <c r="BL8" s="5"/>
      <c r="BM8" s="5"/>
      <c r="BN8" s="5"/>
      <c r="BO8" s="5"/>
      <c r="BP8" s="5"/>
      <c r="BQ8" s="5"/>
      <c r="BR8" s="5"/>
      <c r="BS8" s="5"/>
      <c r="BT8" s="5"/>
      <c r="BU8" s="5"/>
      <c r="BV8" s="5"/>
      <c r="BW8" s="5"/>
      <c r="BX8" s="5"/>
      <c r="BY8" s="5"/>
      <c r="BZ8" s="6"/>
    </row>
    <row r="9" spans="1:79" x14ac:dyDescent="0.25">
      <c r="A9" s="61" t="s">
        <v>395</v>
      </c>
      <c r="B9" s="104"/>
      <c r="C9" s="62"/>
      <c r="D9" s="113">
        <v>1878</v>
      </c>
      <c r="E9" s="5"/>
      <c r="F9" s="13" t="s">
        <v>396</v>
      </c>
      <c r="G9" s="14"/>
      <c r="H9" s="14"/>
      <c r="I9" s="14"/>
      <c r="J9" s="14"/>
      <c r="K9" s="14"/>
      <c r="L9" s="14"/>
      <c r="M9" s="14"/>
      <c r="N9" s="1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423"/>
      <c r="AX9" s="5"/>
      <c r="AY9" s="5"/>
      <c r="AZ9" s="5"/>
      <c r="BA9" s="5"/>
      <c r="BB9" s="5"/>
      <c r="BC9" s="5"/>
      <c r="BD9" s="5"/>
      <c r="BE9" s="5"/>
      <c r="BF9" s="5"/>
      <c r="BG9" s="5"/>
      <c r="BH9" s="5"/>
      <c r="BI9" s="5"/>
      <c r="BJ9" s="5"/>
      <c r="BK9" s="482"/>
      <c r="BL9" s="5"/>
      <c r="BM9" s="5"/>
      <c r="BN9" s="5"/>
      <c r="BO9" s="5"/>
      <c r="BP9" s="5"/>
      <c r="BQ9" s="5"/>
      <c r="BR9" s="5"/>
      <c r="BS9" s="5"/>
      <c r="BT9" s="5"/>
      <c r="BU9" s="5"/>
      <c r="BV9" s="5"/>
      <c r="BW9" s="5"/>
      <c r="BX9" s="5"/>
      <c r="BY9" s="5"/>
      <c r="BZ9" s="6"/>
    </row>
    <row r="10" spans="1:79"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423"/>
      <c r="AX10" s="5"/>
      <c r="AY10" s="5"/>
      <c r="AZ10" s="5"/>
      <c r="BA10" s="5"/>
      <c r="BB10" s="5"/>
      <c r="BC10" s="5"/>
      <c r="BD10" s="5"/>
      <c r="BE10" s="5"/>
      <c r="BF10" s="5"/>
      <c r="BG10" s="5"/>
      <c r="BH10" s="5"/>
      <c r="BI10" s="5"/>
      <c r="BJ10" s="5"/>
      <c r="BK10" s="482"/>
      <c r="BL10" s="5"/>
      <c r="BM10" s="5"/>
      <c r="BN10" s="5"/>
      <c r="BO10" s="5"/>
      <c r="BP10" s="5"/>
      <c r="BQ10" s="5"/>
      <c r="BR10" s="5"/>
      <c r="BS10" s="5"/>
      <c r="BT10" s="5"/>
      <c r="BU10" s="5"/>
      <c r="BV10" s="5"/>
      <c r="BW10" s="5"/>
      <c r="BX10" s="5"/>
      <c r="BY10" s="5"/>
      <c r="BZ10" s="6"/>
    </row>
    <row r="11" spans="1:79" x14ac:dyDescent="0.25">
      <c r="A11" s="40" t="s">
        <v>397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77"/>
      <c r="AX11" s="41"/>
      <c r="AY11" s="41"/>
      <c r="AZ11" s="41"/>
      <c r="BA11" s="41"/>
      <c r="BB11" s="41"/>
      <c r="BC11" s="41"/>
      <c r="BD11" s="41"/>
      <c r="BE11" s="41"/>
      <c r="BF11" s="41"/>
      <c r="BG11" s="41"/>
      <c r="BH11" s="41"/>
      <c r="BI11" s="41"/>
      <c r="BJ11" s="41"/>
      <c r="BK11" s="483"/>
      <c r="BL11" s="41"/>
      <c r="BM11" s="41"/>
      <c r="BN11" s="41"/>
      <c r="BO11" s="41"/>
      <c r="BP11" s="41"/>
      <c r="BQ11" s="41"/>
      <c r="BR11" s="41"/>
      <c r="BS11" s="41"/>
      <c r="BT11" s="41"/>
      <c r="BU11" s="41"/>
      <c r="BV11" s="41"/>
      <c r="BW11" s="41"/>
      <c r="BX11" s="41"/>
      <c r="BY11" s="41"/>
      <c r="BZ11" s="125"/>
    </row>
    <row r="12" spans="1:79" x14ac:dyDescent="0.25">
      <c r="A12" s="43"/>
      <c r="B12" s="5"/>
      <c r="C12" s="5"/>
      <c r="D12" s="5"/>
      <c r="E12" s="5"/>
      <c r="F12" s="5"/>
      <c r="G12" s="5"/>
      <c r="H12" s="44"/>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78"/>
      <c r="AX12" s="45"/>
      <c r="AY12" s="45"/>
      <c r="AZ12" s="45"/>
      <c r="BA12" s="45"/>
      <c r="BB12" s="45"/>
      <c r="BC12" s="45"/>
      <c r="BD12" s="45"/>
      <c r="BE12" s="45"/>
      <c r="BF12" s="45"/>
      <c r="BG12" s="45"/>
      <c r="BH12" s="45"/>
      <c r="BI12" s="45"/>
      <c r="BJ12" s="45"/>
      <c r="BK12" s="484"/>
      <c r="BL12" s="5"/>
      <c r="BM12" s="5"/>
      <c r="BN12" s="5"/>
      <c r="BO12" s="5"/>
      <c r="BP12" s="5"/>
      <c r="BQ12" s="5"/>
      <c r="BR12" s="5"/>
      <c r="BS12" s="5"/>
      <c r="BT12" s="5"/>
      <c r="BU12" s="5"/>
      <c r="BV12" s="5"/>
      <c r="BW12" s="5"/>
      <c r="BX12" s="5"/>
      <c r="BY12" s="5"/>
      <c r="BZ12" s="6"/>
    </row>
    <row r="13" spans="1:79" x14ac:dyDescent="0.25">
      <c r="A13" s="46" t="s">
        <v>398</v>
      </c>
      <c r="B13" s="47"/>
      <c r="C13" s="47"/>
      <c r="D13" s="47"/>
      <c r="E13" s="47"/>
      <c r="F13" s="47"/>
      <c r="G13" s="47"/>
      <c r="H13" s="48" t="s">
        <v>399</v>
      </c>
      <c r="I13" s="49"/>
      <c r="J13" s="49"/>
      <c r="K13" s="49"/>
      <c r="L13" s="49"/>
      <c r="M13" s="49"/>
      <c r="N13" s="28"/>
      <c r="O13" s="48" t="s">
        <v>400</v>
      </c>
      <c r="P13" s="49"/>
      <c r="Q13" s="49"/>
      <c r="R13" s="49"/>
      <c r="S13" s="49"/>
      <c r="T13" s="49"/>
      <c r="U13" s="28"/>
      <c r="V13" s="48" t="s">
        <v>401</v>
      </c>
      <c r="W13" s="49"/>
      <c r="X13" s="49"/>
      <c r="Y13" s="49"/>
      <c r="Z13" s="49"/>
      <c r="AA13" s="49"/>
      <c r="AB13" s="28"/>
      <c r="AC13" s="48" t="s">
        <v>402</v>
      </c>
      <c r="AD13" s="49"/>
      <c r="AE13" s="49"/>
      <c r="AF13" s="49"/>
      <c r="AG13" s="49"/>
      <c r="AH13" s="49"/>
      <c r="AI13" s="28"/>
      <c r="AJ13" s="48" t="s">
        <v>403</v>
      </c>
      <c r="AK13" s="49"/>
      <c r="AL13" s="49"/>
      <c r="AM13" s="49"/>
      <c r="AN13" s="49"/>
      <c r="AO13" s="49"/>
      <c r="AP13" s="28"/>
      <c r="AQ13" s="48" t="s">
        <v>404</v>
      </c>
      <c r="AR13" s="49"/>
      <c r="AS13" s="49"/>
      <c r="AT13" s="49"/>
      <c r="AU13" s="49"/>
      <c r="AV13" s="49"/>
      <c r="AW13" s="479"/>
      <c r="AX13" s="46" t="s">
        <v>405</v>
      </c>
      <c r="AY13" s="47"/>
      <c r="AZ13" s="47"/>
      <c r="BA13" s="47"/>
      <c r="BB13" s="47"/>
      <c r="BC13" s="47"/>
      <c r="BD13" s="45"/>
      <c r="BE13" s="46" t="s">
        <v>406</v>
      </c>
      <c r="BF13" s="47"/>
      <c r="BG13" s="47"/>
      <c r="BH13" s="47"/>
      <c r="BI13" s="47"/>
      <c r="BJ13" s="47"/>
      <c r="BK13" s="475"/>
      <c r="BL13" s="29" t="s">
        <v>407</v>
      </c>
      <c r="BM13" s="5"/>
      <c r="BN13" s="5"/>
      <c r="BO13" s="5"/>
      <c r="BP13" s="5"/>
      <c r="BQ13" s="5"/>
      <c r="BR13" s="5"/>
      <c r="BS13" s="5"/>
      <c r="BT13" s="49"/>
      <c r="BU13" s="28"/>
      <c r="BV13" s="119"/>
      <c r="BW13" s="5"/>
      <c r="BX13" s="5"/>
      <c r="BY13" s="49"/>
      <c r="BZ13" s="126"/>
      <c r="CA13" s="30"/>
    </row>
    <row r="14" spans="1:79" ht="12" thickBot="1" x14ac:dyDescent="0.3">
      <c r="A14" s="50" t="s">
        <v>121</v>
      </c>
      <c r="B14" s="50" t="s">
        <v>124</v>
      </c>
      <c r="C14" s="50" t="s">
        <v>408</v>
      </c>
      <c r="D14" s="50" t="s">
        <v>124</v>
      </c>
      <c r="E14" s="50" t="s">
        <v>409</v>
      </c>
      <c r="F14" s="50" t="s">
        <v>410</v>
      </c>
      <c r="G14" s="47"/>
      <c r="H14" s="50" t="s">
        <v>121</v>
      </c>
      <c r="I14" s="50" t="s">
        <v>124</v>
      </c>
      <c r="J14" s="50" t="s">
        <v>408</v>
      </c>
      <c r="K14" s="50" t="s">
        <v>124</v>
      </c>
      <c r="L14" s="50" t="s">
        <v>409</v>
      </c>
      <c r="M14" s="50" t="s">
        <v>410</v>
      </c>
      <c r="N14" s="28"/>
      <c r="O14" s="50" t="s">
        <v>121</v>
      </c>
      <c r="P14" s="50" t="s">
        <v>124</v>
      </c>
      <c r="Q14" s="50" t="s">
        <v>408</v>
      </c>
      <c r="R14" s="50" t="s">
        <v>124</v>
      </c>
      <c r="S14" s="50" t="s">
        <v>409</v>
      </c>
      <c r="T14" s="50" t="s">
        <v>410</v>
      </c>
      <c r="U14" s="28"/>
      <c r="V14" s="50" t="s">
        <v>121</v>
      </c>
      <c r="W14" s="50" t="s">
        <v>124</v>
      </c>
      <c r="X14" s="50" t="s">
        <v>408</v>
      </c>
      <c r="Y14" s="50" t="s">
        <v>124</v>
      </c>
      <c r="Z14" s="50" t="s">
        <v>409</v>
      </c>
      <c r="AA14" s="50" t="s">
        <v>410</v>
      </c>
      <c r="AB14" s="28"/>
      <c r="AC14" s="50" t="s">
        <v>121</v>
      </c>
      <c r="AD14" s="50" t="s">
        <v>124</v>
      </c>
      <c r="AE14" s="50" t="s">
        <v>408</v>
      </c>
      <c r="AF14" s="50" t="s">
        <v>124</v>
      </c>
      <c r="AG14" s="50" t="s">
        <v>409</v>
      </c>
      <c r="AH14" s="50" t="s">
        <v>410</v>
      </c>
      <c r="AI14" s="28"/>
      <c r="AJ14" s="50" t="s">
        <v>121</v>
      </c>
      <c r="AK14" s="50" t="s">
        <v>124</v>
      </c>
      <c r="AL14" s="50" t="s">
        <v>408</v>
      </c>
      <c r="AM14" s="50" t="s">
        <v>124</v>
      </c>
      <c r="AN14" s="50" t="s">
        <v>409</v>
      </c>
      <c r="AO14" s="50" t="s">
        <v>410</v>
      </c>
      <c r="AP14" s="28"/>
      <c r="AQ14" s="50" t="s">
        <v>121</v>
      </c>
      <c r="AR14" s="50" t="s">
        <v>124</v>
      </c>
      <c r="AS14" s="50" t="s">
        <v>408</v>
      </c>
      <c r="AT14" s="50" t="s">
        <v>124</v>
      </c>
      <c r="AU14" s="50" t="s">
        <v>409</v>
      </c>
      <c r="AV14" s="50" t="s">
        <v>410</v>
      </c>
      <c r="AW14" s="479"/>
      <c r="AX14" s="50" t="s">
        <v>121</v>
      </c>
      <c r="AY14" s="50" t="s">
        <v>124</v>
      </c>
      <c r="AZ14" s="50" t="s">
        <v>408</v>
      </c>
      <c r="BA14" s="50" t="s">
        <v>124</v>
      </c>
      <c r="BB14" s="50" t="s">
        <v>409</v>
      </c>
      <c r="BC14" s="50" t="s">
        <v>410</v>
      </c>
      <c r="BD14" s="45"/>
      <c r="BE14" s="50" t="s">
        <v>121</v>
      </c>
      <c r="BF14" s="50" t="s">
        <v>124</v>
      </c>
      <c r="BG14" s="50" t="s">
        <v>408</v>
      </c>
      <c r="BH14" s="50" t="s">
        <v>124</v>
      </c>
      <c r="BI14" s="50" t="s">
        <v>409</v>
      </c>
      <c r="BJ14" s="50" t="s">
        <v>410</v>
      </c>
      <c r="BK14" s="475"/>
      <c r="BL14" s="50" t="s">
        <v>121</v>
      </c>
      <c r="BM14" s="50" t="s">
        <v>124</v>
      </c>
      <c r="BN14" s="50" t="s">
        <v>408</v>
      </c>
      <c r="BO14" s="50" t="s">
        <v>124</v>
      </c>
      <c r="BP14" s="50" t="s">
        <v>411</v>
      </c>
      <c r="BQ14" s="50" t="s">
        <v>409</v>
      </c>
      <c r="BR14" s="65" t="s">
        <v>412</v>
      </c>
      <c r="BS14" s="65" t="s">
        <v>413</v>
      </c>
      <c r="BT14" s="50" t="s">
        <v>414</v>
      </c>
      <c r="BU14" s="28"/>
      <c r="BV14" s="119"/>
      <c r="BW14" s="5"/>
      <c r="BX14" s="5"/>
      <c r="BY14" s="49"/>
      <c r="BZ14" s="126"/>
      <c r="CA14" s="30"/>
    </row>
    <row r="15" spans="1:79" x14ac:dyDescent="0.25">
      <c r="A15" s="47">
        <v>5</v>
      </c>
      <c r="B15" s="47" t="s">
        <v>415</v>
      </c>
      <c r="C15" s="47" t="s">
        <v>416</v>
      </c>
      <c r="D15" s="47" t="str">
        <f>B15</f>
        <v>16_jaar</v>
      </c>
      <c r="E15" s="47" t="str">
        <f>A15&amp;"_"&amp;D15</f>
        <v>5_16_jaar</v>
      </c>
      <c r="F15" s="51">
        <v>3.53</v>
      </c>
      <c r="G15" s="47"/>
      <c r="H15" s="47">
        <v>5</v>
      </c>
      <c r="I15" s="47" t="s">
        <v>415</v>
      </c>
      <c r="J15" s="47" t="s">
        <v>416</v>
      </c>
      <c r="K15" s="47" t="str">
        <f t="shared" ref="K15:K78" si="0">I15</f>
        <v>16_jaar</v>
      </c>
      <c r="L15" s="47" t="str">
        <f t="shared" ref="L15:L78" si="1">H15&amp;"_"&amp;K15</f>
        <v>5_16_jaar</v>
      </c>
      <c r="M15" s="47">
        <v>3.66</v>
      </c>
      <c r="N15" s="28"/>
      <c r="O15" s="47">
        <v>5</v>
      </c>
      <c r="P15" s="47" t="s">
        <v>415</v>
      </c>
      <c r="Q15" s="47" t="s">
        <v>416</v>
      </c>
      <c r="R15" s="47" t="str">
        <f t="shared" ref="R15:R78" si="2">P15</f>
        <v>16_jaar</v>
      </c>
      <c r="S15" s="47" t="str">
        <f t="shared" ref="S15:S78" si="3">O15&amp;"_"&amp;R15</f>
        <v>5_16_jaar</v>
      </c>
      <c r="T15" s="47">
        <v>3.77</v>
      </c>
      <c r="U15" s="28"/>
      <c r="V15" s="47">
        <v>5</v>
      </c>
      <c r="W15" s="47" t="s">
        <v>415</v>
      </c>
      <c r="X15" s="47" t="s">
        <v>416</v>
      </c>
      <c r="Y15" s="47" t="str">
        <f t="shared" ref="Y15:Y78" si="4">W15</f>
        <v>16_jaar</v>
      </c>
      <c r="Z15" s="47" t="str">
        <f t="shared" ref="Z15:Z78" si="5">V15&amp;"_"&amp;Y15</f>
        <v>5_16_jaar</v>
      </c>
      <c r="AA15" s="47" t="s">
        <v>417</v>
      </c>
      <c r="AB15" s="28"/>
      <c r="AC15" s="47">
        <v>5</v>
      </c>
      <c r="AD15" s="47" t="s">
        <v>415</v>
      </c>
      <c r="AE15" s="47" t="s">
        <v>416</v>
      </c>
      <c r="AF15" s="47" t="str">
        <f t="shared" ref="AF15:AF78" si="6">AD15</f>
        <v>16_jaar</v>
      </c>
      <c r="AG15" s="47" t="str">
        <f t="shared" ref="AG15:AG78" si="7">AC15&amp;"_"&amp;AF15</f>
        <v>5_16_jaar</v>
      </c>
      <c r="AH15" s="47" t="s">
        <v>417</v>
      </c>
      <c r="AI15" s="28"/>
      <c r="AJ15" s="47">
        <v>5</v>
      </c>
      <c r="AK15" s="47" t="s">
        <v>415</v>
      </c>
      <c r="AL15" s="47" t="s">
        <v>416</v>
      </c>
      <c r="AM15" s="47" t="str">
        <f t="shared" ref="AM15:AM78" si="8">AK15</f>
        <v>16_jaar</v>
      </c>
      <c r="AN15" s="47" t="str">
        <f t="shared" ref="AN15:AN78" si="9">AJ15&amp;"_"&amp;AM15</f>
        <v>5_16_jaar</v>
      </c>
      <c r="AO15" s="47" t="s">
        <v>417</v>
      </c>
      <c r="AP15" s="474"/>
      <c r="AQ15" s="47">
        <v>5</v>
      </c>
      <c r="AR15" s="47" t="s">
        <v>415</v>
      </c>
      <c r="AS15" s="47" t="s">
        <v>416</v>
      </c>
      <c r="AT15" s="47" t="str">
        <f t="shared" ref="AT15:AT78" si="10">AR15</f>
        <v>16_jaar</v>
      </c>
      <c r="AU15" s="47" t="str">
        <f t="shared" ref="AU15:AU78" si="11">AQ15&amp;"_"&amp;AT15</f>
        <v>5_16_jaar</v>
      </c>
      <c r="AV15" s="47" t="s">
        <v>417</v>
      </c>
      <c r="AW15" s="475"/>
      <c r="AX15" s="47">
        <v>5</v>
      </c>
      <c r="AY15" s="47" t="s">
        <v>415</v>
      </c>
      <c r="AZ15" s="47" t="s">
        <v>416</v>
      </c>
      <c r="BA15" s="47" t="str">
        <f t="shared" ref="BA15:BA78" si="12">AY15</f>
        <v>16_jaar</v>
      </c>
      <c r="BB15" s="47" t="str">
        <f t="shared" ref="BB15:BB78" si="13">AX15&amp;"_"&amp;BA15</f>
        <v>5_16_jaar</v>
      </c>
      <c r="BC15" s="47" t="s">
        <v>417</v>
      </c>
      <c r="BD15" s="45"/>
      <c r="BE15" s="47">
        <v>5</v>
      </c>
      <c r="BF15" s="47" t="s">
        <v>415</v>
      </c>
      <c r="BG15" s="47" t="s">
        <v>416</v>
      </c>
      <c r="BH15" s="47" t="str">
        <f>BF15</f>
        <v>16_jaar</v>
      </c>
      <c r="BI15" s="47" t="str">
        <f>BE15&amp;"_"&amp;BH15</f>
        <v>5_16_jaar</v>
      </c>
      <c r="BJ15" s="47" t="s">
        <v>417</v>
      </c>
      <c r="BK15" s="475"/>
      <c r="BL15" s="47">
        <v>5</v>
      </c>
      <c r="BM15" s="47" t="s">
        <v>415</v>
      </c>
      <c r="BN15" s="47" t="s">
        <v>416</v>
      </c>
      <c r="BO15" s="47" t="str">
        <f t="shared" ref="BO15:BO78" si="14">BM15</f>
        <v>16_jaar</v>
      </c>
      <c r="BP15" s="47" t="s">
        <v>418</v>
      </c>
      <c r="BQ15" s="47" t="str">
        <f t="shared" ref="BQ15:BQ78" si="15">BL15&amp;"_"&amp;BO15</f>
        <v>5_16_jaar</v>
      </c>
      <c r="BR15" s="49" t="str">
        <f t="shared" ref="BR15:BR27" si="16">INDEX($BC$15:$BC$235,MATCH(BQ15,$BB$15:$BB$235,0))</f>
        <v>vervalt</v>
      </c>
      <c r="BS15" s="49" t="str">
        <f t="shared" ref="BS15:BS27" si="17">INDEX($BJ$15:$BJ$235,MATCH(BQ15,$BI$15:$BI$235,0))</f>
        <v>vervalt</v>
      </c>
      <c r="BT15" s="456" t="str">
        <f>IFERROR($D$6*BR15+$D$7*BS15,"vervalt")</f>
        <v>vervalt</v>
      </c>
      <c r="BU15" s="28"/>
      <c r="BV15" s="119"/>
      <c r="BW15" s="5"/>
      <c r="BX15" s="5"/>
      <c r="BY15" s="49"/>
      <c r="BZ15" s="126"/>
      <c r="CA15" s="30"/>
    </row>
    <row r="16" spans="1:79" x14ac:dyDescent="0.25">
      <c r="A16" s="47">
        <v>5</v>
      </c>
      <c r="B16" s="47" t="s">
        <v>419</v>
      </c>
      <c r="C16" s="47" t="s">
        <v>416</v>
      </c>
      <c r="D16" s="47" t="str">
        <f t="shared" ref="D16:D79" si="18">B16</f>
        <v>17_jaar</v>
      </c>
      <c r="E16" s="47" t="str">
        <f t="shared" ref="E16:E79" si="19">A16&amp;"_"&amp;D16</f>
        <v>5_17_jaar</v>
      </c>
      <c r="F16" s="51">
        <v>4.04</v>
      </c>
      <c r="G16" s="47"/>
      <c r="H16" s="47">
        <v>5</v>
      </c>
      <c r="I16" s="47" t="s">
        <v>419</v>
      </c>
      <c r="J16" s="47" t="s">
        <v>416</v>
      </c>
      <c r="K16" s="47" t="str">
        <f t="shared" si="0"/>
        <v>17_jaar</v>
      </c>
      <c r="L16" s="47" t="str">
        <f t="shared" si="1"/>
        <v>5_17_jaar</v>
      </c>
      <c r="M16" s="47">
        <v>4.1900000000000004</v>
      </c>
      <c r="N16" s="28"/>
      <c r="O16" s="47">
        <v>5</v>
      </c>
      <c r="P16" s="47" t="s">
        <v>419</v>
      </c>
      <c r="Q16" s="47" t="s">
        <v>416</v>
      </c>
      <c r="R16" s="47" t="str">
        <f t="shared" si="2"/>
        <v>17_jaar</v>
      </c>
      <c r="S16" s="47" t="str">
        <f t="shared" si="3"/>
        <v>5_17_jaar</v>
      </c>
      <c r="T16" s="47">
        <v>4.3099999999999996</v>
      </c>
      <c r="U16" s="28"/>
      <c r="V16" s="47">
        <v>5</v>
      </c>
      <c r="W16" s="47" t="s">
        <v>419</v>
      </c>
      <c r="X16" s="47" t="s">
        <v>416</v>
      </c>
      <c r="Y16" s="47" t="str">
        <f t="shared" si="4"/>
        <v>17_jaar</v>
      </c>
      <c r="Z16" s="47" t="str">
        <f t="shared" si="5"/>
        <v>5_17_jaar</v>
      </c>
      <c r="AA16" s="47" t="s">
        <v>417</v>
      </c>
      <c r="AB16" s="28"/>
      <c r="AC16" s="47">
        <v>5</v>
      </c>
      <c r="AD16" s="47" t="s">
        <v>419</v>
      </c>
      <c r="AE16" s="47" t="s">
        <v>416</v>
      </c>
      <c r="AF16" s="47" t="str">
        <f t="shared" si="6"/>
        <v>17_jaar</v>
      </c>
      <c r="AG16" s="47" t="str">
        <f t="shared" si="7"/>
        <v>5_17_jaar</v>
      </c>
      <c r="AH16" s="47" t="s">
        <v>417</v>
      </c>
      <c r="AI16" s="28"/>
      <c r="AJ16" s="47">
        <v>5</v>
      </c>
      <c r="AK16" s="47" t="s">
        <v>419</v>
      </c>
      <c r="AL16" s="47" t="s">
        <v>416</v>
      </c>
      <c r="AM16" s="47" t="str">
        <f t="shared" si="8"/>
        <v>17_jaar</v>
      </c>
      <c r="AN16" s="47" t="str">
        <f t="shared" si="9"/>
        <v>5_17_jaar</v>
      </c>
      <c r="AO16" s="47" t="s">
        <v>417</v>
      </c>
      <c r="AP16" s="474"/>
      <c r="AQ16" s="47">
        <v>5</v>
      </c>
      <c r="AR16" s="47" t="s">
        <v>419</v>
      </c>
      <c r="AS16" s="47" t="s">
        <v>416</v>
      </c>
      <c r="AT16" s="47" t="str">
        <f t="shared" si="10"/>
        <v>17_jaar</v>
      </c>
      <c r="AU16" s="47" t="str">
        <f t="shared" si="11"/>
        <v>5_17_jaar</v>
      </c>
      <c r="AV16" s="47" t="s">
        <v>417</v>
      </c>
      <c r="AW16" s="475"/>
      <c r="AX16" s="47">
        <v>5</v>
      </c>
      <c r="AY16" s="47" t="s">
        <v>419</v>
      </c>
      <c r="AZ16" s="47" t="s">
        <v>416</v>
      </c>
      <c r="BA16" s="47" t="str">
        <f t="shared" si="12"/>
        <v>17_jaar</v>
      </c>
      <c r="BB16" s="47" t="str">
        <f t="shared" si="13"/>
        <v>5_17_jaar</v>
      </c>
      <c r="BC16" s="47" t="s">
        <v>417</v>
      </c>
      <c r="BD16" s="45"/>
      <c r="BE16" s="47">
        <v>5</v>
      </c>
      <c r="BF16" s="47" t="s">
        <v>419</v>
      </c>
      <c r="BG16" s="47" t="s">
        <v>416</v>
      </c>
      <c r="BH16" s="47" t="str">
        <f t="shared" ref="BH16:BH79" si="20">BF16</f>
        <v>17_jaar</v>
      </c>
      <c r="BI16" s="47" t="str">
        <f t="shared" ref="BI16:BI79" si="21">BE16&amp;"_"&amp;BH16</f>
        <v>5_17_jaar</v>
      </c>
      <c r="BJ16" s="47" t="s">
        <v>417</v>
      </c>
      <c r="BK16" s="475"/>
      <c r="BL16" s="47">
        <v>5</v>
      </c>
      <c r="BM16" s="47" t="s">
        <v>419</v>
      </c>
      <c r="BN16" s="47" t="s">
        <v>416</v>
      </c>
      <c r="BO16" s="47" t="str">
        <f t="shared" si="14"/>
        <v>17_jaar</v>
      </c>
      <c r="BP16" s="47" t="s">
        <v>420</v>
      </c>
      <c r="BQ16" s="47" t="str">
        <f t="shared" si="15"/>
        <v>5_17_jaar</v>
      </c>
      <c r="BR16" s="49" t="str">
        <f t="shared" si="16"/>
        <v>vervalt</v>
      </c>
      <c r="BS16" s="49" t="str">
        <f t="shared" si="17"/>
        <v>vervalt</v>
      </c>
      <c r="BT16" s="456" t="str">
        <f t="shared" ref="BT16:BT27" si="22">IFERROR($D$6*BR16+$D$7*BS16,"vervalt")</f>
        <v>vervalt</v>
      </c>
      <c r="BU16" s="28"/>
      <c r="BV16" s="119"/>
      <c r="BW16" s="5"/>
      <c r="BX16" s="5"/>
      <c r="BY16" s="49"/>
      <c r="BZ16" s="126"/>
      <c r="CA16" s="30"/>
    </row>
    <row r="17" spans="1:79" x14ac:dyDescent="0.25">
      <c r="A17" s="47">
        <v>5</v>
      </c>
      <c r="B17" s="47" t="s">
        <v>421</v>
      </c>
      <c r="C17" s="47" t="s">
        <v>416</v>
      </c>
      <c r="D17" s="47" t="str">
        <f t="shared" si="18"/>
        <v>18_jaar</v>
      </c>
      <c r="E17" s="47" t="str">
        <f t="shared" si="19"/>
        <v>5_18_jaar</v>
      </c>
      <c r="F17" s="51">
        <v>4.8600000000000003</v>
      </c>
      <c r="G17" s="47"/>
      <c r="H17" s="47">
        <v>5</v>
      </c>
      <c r="I17" s="47" t="s">
        <v>421</v>
      </c>
      <c r="J17" s="47" t="s">
        <v>416</v>
      </c>
      <c r="K17" s="47" t="str">
        <f t="shared" si="0"/>
        <v>18_jaar</v>
      </c>
      <c r="L17" s="47" t="str">
        <f t="shared" si="1"/>
        <v>5_18_jaar</v>
      </c>
      <c r="M17" s="47">
        <v>5.3</v>
      </c>
      <c r="N17" s="28"/>
      <c r="O17" s="47">
        <v>5</v>
      </c>
      <c r="P17" s="47" t="s">
        <v>421</v>
      </c>
      <c r="Q17" s="47" t="s">
        <v>416</v>
      </c>
      <c r="R17" s="47" t="str">
        <f t="shared" si="2"/>
        <v>18_jaar</v>
      </c>
      <c r="S17" s="47" t="str">
        <f t="shared" si="3"/>
        <v>5_18_jaar</v>
      </c>
      <c r="T17" s="47">
        <v>5.46</v>
      </c>
      <c r="U17" s="28"/>
      <c r="V17" s="47">
        <v>5</v>
      </c>
      <c r="W17" s="47" t="s">
        <v>421</v>
      </c>
      <c r="X17" s="47" t="s">
        <v>416</v>
      </c>
      <c r="Y17" s="47" t="str">
        <f t="shared" si="4"/>
        <v>18_jaar</v>
      </c>
      <c r="Z17" s="47" t="str">
        <f t="shared" si="5"/>
        <v>5_18_jaar</v>
      </c>
      <c r="AA17" s="47" t="s">
        <v>417</v>
      </c>
      <c r="AB17" s="28"/>
      <c r="AC17" s="47">
        <v>5</v>
      </c>
      <c r="AD17" s="47" t="s">
        <v>421</v>
      </c>
      <c r="AE17" s="47" t="s">
        <v>416</v>
      </c>
      <c r="AF17" s="47" t="str">
        <f t="shared" si="6"/>
        <v>18_jaar</v>
      </c>
      <c r="AG17" s="47" t="str">
        <f t="shared" si="7"/>
        <v>5_18_jaar</v>
      </c>
      <c r="AH17" s="47" t="s">
        <v>417</v>
      </c>
      <c r="AI17" s="28"/>
      <c r="AJ17" s="47">
        <v>5</v>
      </c>
      <c r="AK17" s="47" t="s">
        <v>421</v>
      </c>
      <c r="AL17" s="47" t="s">
        <v>416</v>
      </c>
      <c r="AM17" s="47" t="str">
        <f t="shared" si="8"/>
        <v>18_jaar</v>
      </c>
      <c r="AN17" s="47" t="str">
        <f t="shared" si="9"/>
        <v>5_18_jaar</v>
      </c>
      <c r="AO17" s="47" t="s">
        <v>417</v>
      </c>
      <c r="AP17" s="474"/>
      <c r="AQ17" s="47">
        <v>5</v>
      </c>
      <c r="AR17" s="47" t="s">
        <v>421</v>
      </c>
      <c r="AS17" s="47" t="s">
        <v>416</v>
      </c>
      <c r="AT17" s="47" t="str">
        <f t="shared" si="10"/>
        <v>18_jaar</v>
      </c>
      <c r="AU17" s="47" t="str">
        <f t="shared" si="11"/>
        <v>5_18_jaar</v>
      </c>
      <c r="AV17" s="47" t="s">
        <v>417</v>
      </c>
      <c r="AW17" s="475"/>
      <c r="AX17" s="47">
        <v>5</v>
      </c>
      <c r="AY17" s="47" t="s">
        <v>421</v>
      </c>
      <c r="AZ17" s="47" t="s">
        <v>416</v>
      </c>
      <c r="BA17" s="47" t="str">
        <f t="shared" si="12"/>
        <v>18_jaar</v>
      </c>
      <c r="BB17" s="47" t="str">
        <f t="shared" si="13"/>
        <v>5_18_jaar</v>
      </c>
      <c r="BC17" s="47" t="s">
        <v>417</v>
      </c>
      <c r="BD17" s="45"/>
      <c r="BE17" s="47">
        <v>5</v>
      </c>
      <c r="BF17" s="47" t="s">
        <v>421</v>
      </c>
      <c r="BG17" s="47" t="s">
        <v>416</v>
      </c>
      <c r="BH17" s="47" t="str">
        <f t="shared" si="20"/>
        <v>18_jaar</v>
      </c>
      <c r="BI17" s="47" t="str">
        <f t="shared" si="21"/>
        <v>5_18_jaar</v>
      </c>
      <c r="BJ17" s="47" t="s">
        <v>417</v>
      </c>
      <c r="BK17" s="475"/>
      <c r="BL17" s="47">
        <v>5</v>
      </c>
      <c r="BM17" s="47" t="s">
        <v>421</v>
      </c>
      <c r="BN17" s="47" t="s">
        <v>416</v>
      </c>
      <c r="BO17" s="47" t="str">
        <f t="shared" si="14"/>
        <v>18_jaar</v>
      </c>
      <c r="BP17" s="47" t="s">
        <v>422</v>
      </c>
      <c r="BQ17" s="47" t="str">
        <f t="shared" si="15"/>
        <v>5_18_jaar</v>
      </c>
      <c r="BR17" s="49" t="str">
        <f t="shared" si="16"/>
        <v>vervalt</v>
      </c>
      <c r="BS17" s="49" t="str">
        <f t="shared" si="17"/>
        <v>vervalt</v>
      </c>
      <c r="BT17" s="456" t="str">
        <f t="shared" si="22"/>
        <v>vervalt</v>
      </c>
      <c r="BU17" s="28"/>
      <c r="BV17" s="119"/>
      <c r="BW17" s="5"/>
      <c r="BX17" s="5"/>
      <c r="BY17" s="49"/>
      <c r="BZ17" s="126"/>
      <c r="CA17" s="30"/>
    </row>
    <row r="18" spans="1:79" x14ac:dyDescent="0.25">
      <c r="A18" s="47">
        <v>5</v>
      </c>
      <c r="B18" s="47" t="s">
        <v>423</v>
      </c>
      <c r="C18" s="47" t="s">
        <v>416</v>
      </c>
      <c r="D18" s="47" t="str">
        <f t="shared" si="18"/>
        <v>19_jaar</v>
      </c>
      <c r="E18" s="47" t="str">
        <f t="shared" si="19"/>
        <v>5_19_jaar</v>
      </c>
      <c r="F18" s="51">
        <v>5.63</v>
      </c>
      <c r="G18" s="47"/>
      <c r="H18" s="47">
        <v>5</v>
      </c>
      <c r="I18" s="47" t="s">
        <v>423</v>
      </c>
      <c r="J18" s="47" t="s">
        <v>416</v>
      </c>
      <c r="K18" s="47" t="str">
        <f t="shared" si="0"/>
        <v>19_jaar</v>
      </c>
      <c r="L18" s="47" t="str">
        <f t="shared" si="1"/>
        <v>5_19_jaar</v>
      </c>
      <c r="M18" s="47">
        <v>6.36</v>
      </c>
      <c r="N18" s="28"/>
      <c r="O18" s="47">
        <v>5</v>
      </c>
      <c r="P18" s="47" t="s">
        <v>423</v>
      </c>
      <c r="Q18" s="47" t="s">
        <v>416</v>
      </c>
      <c r="R18" s="47" t="str">
        <f t="shared" si="2"/>
        <v>19_jaar</v>
      </c>
      <c r="S18" s="47" t="str">
        <f t="shared" si="3"/>
        <v>5_19_jaar</v>
      </c>
      <c r="T18" s="47">
        <v>6.55</v>
      </c>
      <c r="U18" s="28"/>
      <c r="V18" s="47">
        <v>5</v>
      </c>
      <c r="W18" s="47" t="s">
        <v>423</v>
      </c>
      <c r="X18" s="47" t="s">
        <v>416</v>
      </c>
      <c r="Y18" s="47" t="str">
        <f t="shared" si="4"/>
        <v>19_jaar</v>
      </c>
      <c r="Z18" s="47" t="str">
        <f t="shared" si="5"/>
        <v>5_19_jaar</v>
      </c>
      <c r="AA18" s="47" t="s">
        <v>417</v>
      </c>
      <c r="AB18" s="28"/>
      <c r="AC18" s="47">
        <v>5</v>
      </c>
      <c r="AD18" s="47" t="s">
        <v>423</v>
      </c>
      <c r="AE18" s="47" t="s">
        <v>416</v>
      </c>
      <c r="AF18" s="47" t="str">
        <f t="shared" si="6"/>
        <v>19_jaar</v>
      </c>
      <c r="AG18" s="47" t="str">
        <f t="shared" si="7"/>
        <v>5_19_jaar</v>
      </c>
      <c r="AH18" s="47" t="s">
        <v>417</v>
      </c>
      <c r="AI18" s="28"/>
      <c r="AJ18" s="47">
        <v>5</v>
      </c>
      <c r="AK18" s="47" t="s">
        <v>423</v>
      </c>
      <c r="AL18" s="47" t="s">
        <v>416</v>
      </c>
      <c r="AM18" s="47" t="str">
        <f t="shared" si="8"/>
        <v>19_jaar</v>
      </c>
      <c r="AN18" s="47" t="str">
        <f t="shared" si="9"/>
        <v>5_19_jaar</v>
      </c>
      <c r="AO18" s="47" t="s">
        <v>417</v>
      </c>
      <c r="AP18" s="474"/>
      <c r="AQ18" s="47">
        <v>5</v>
      </c>
      <c r="AR18" s="47" t="s">
        <v>423</v>
      </c>
      <c r="AS18" s="47" t="s">
        <v>416</v>
      </c>
      <c r="AT18" s="47" t="str">
        <f t="shared" si="10"/>
        <v>19_jaar</v>
      </c>
      <c r="AU18" s="47" t="str">
        <f t="shared" si="11"/>
        <v>5_19_jaar</v>
      </c>
      <c r="AV18" s="47" t="s">
        <v>417</v>
      </c>
      <c r="AW18" s="475"/>
      <c r="AX18" s="47">
        <v>5</v>
      </c>
      <c r="AY18" s="47" t="s">
        <v>423</v>
      </c>
      <c r="AZ18" s="47" t="s">
        <v>416</v>
      </c>
      <c r="BA18" s="47" t="str">
        <f t="shared" si="12"/>
        <v>19_jaar</v>
      </c>
      <c r="BB18" s="47" t="str">
        <f t="shared" si="13"/>
        <v>5_19_jaar</v>
      </c>
      <c r="BC18" s="47" t="s">
        <v>417</v>
      </c>
      <c r="BD18" s="45"/>
      <c r="BE18" s="47">
        <v>5</v>
      </c>
      <c r="BF18" s="47" t="s">
        <v>423</v>
      </c>
      <c r="BG18" s="47" t="s">
        <v>416</v>
      </c>
      <c r="BH18" s="47" t="str">
        <f t="shared" si="20"/>
        <v>19_jaar</v>
      </c>
      <c r="BI18" s="47" t="str">
        <f t="shared" si="21"/>
        <v>5_19_jaar</v>
      </c>
      <c r="BJ18" s="47" t="s">
        <v>417</v>
      </c>
      <c r="BK18" s="475"/>
      <c r="BL18" s="47">
        <v>5</v>
      </c>
      <c r="BM18" s="47" t="s">
        <v>423</v>
      </c>
      <c r="BN18" s="47" t="s">
        <v>416</v>
      </c>
      <c r="BO18" s="47" t="str">
        <f t="shared" si="14"/>
        <v>19_jaar</v>
      </c>
      <c r="BP18" s="47" t="s">
        <v>424</v>
      </c>
      <c r="BQ18" s="47" t="str">
        <f t="shared" si="15"/>
        <v>5_19_jaar</v>
      </c>
      <c r="BR18" s="49" t="str">
        <f t="shared" si="16"/>
        <v>vervalt</v>
      </c>
      <c r="BS18" s="49" t="str">
        <f t="shared" si="17"/>
        <v>vervalt</v>
      </c>
      <c r="BT18" s="456" t="str">
        <f t="shared" si="22"/>
        <v>vervalt</v>
      </c>
      <c r="BU18" s="28"/>
      <c r="BV18" s="119"/>
      <c r="BW18" s="5"/>
      <c r="BX18" s="5"/>
      <c r="BY18" s="49"/>
      <c r="BZ18" s="126"/>
      <c r="CA18" s="30"/>
    </row>
    <row r="19" spans="1:79" x14ac:dyDescent="0.25">
      <c r="A19" s="47">
        <v>5</v>
      </c>
      <c r="B19" s="47" t="s">
        <v>425</v>
      </c>
      <c r="C19" s="47" t="s">
        <v>416</v>
      </c>
      <c r="D19" s="47" t="str">
        <f t="shared" si="18"/>
        <v>20_jaar</v>
      </c>
      <c r="E19" s="47" t="str">
        <f t="shared" si="19"/>
        <v>5_20_jaar</v>
      </c>
      <c r="F19" s="51">
        <v>7.16</v>
      </c>
      <c r="G19" s="47"/>
      <c r="H19" s="47">
        <v>5</v>
      </c>
      <c r="I19" s="47" t="s">
        <v>425</v>
      </c>
      <c r="J19" s="47" t="s">
        <v>416</v>
      </c>
      <c r="K19" s="47" t="str">
        <f t="shared" si="0"/>
        <v>20_jaar</v>
      </c>
      <c r="L19" s="47" t="str">
        <f t="shared" si="1"/>
        <v>5_20_jaar</v>
      </c>
      <c r="M19" s="47">
        <v>8.49</v>
      </c>
      <c r="N19" s="28"/>
      <c r="O19" s="47">
        <v>5</v>
      </c>
      <c r="P19" s="47" t="s">
        <v>425</v>
      </c>
      <c r="Q19" s="47" t="s">
        <v>416</v>
      </c>
      <c r="R19" s="47" t="str">
        <f t="shared" si="2"/>
        <v>20_jaar</v>
      </c>
      <c r="S19" s="47" t="str">
        <f t="shared" si="3"/>
        <v>5_20_jaar</v>
      </c>
      <c r="T19" s="47">
        <v>8.73</v>
      </c>
      <c r="U19" s="28"/>
      <c r="V19" s="47">
        <v>5</v>
      </c>
      <c r="W19" s="47" t="s">
        <v>425</v>
      </c>
      <c r="X19" s="47" t="s">
        <v>416</v>
      </c>
      <c r="Y19" s="47" t="str">
        <f t="shared" si="4"/>
        <v>20_jaar</v>
      </c>
      <c r="Z19" s="47" t="str">
        <f t="shared" si="5"/>
        <v>5_20_jaar</v>
      </c>
      <c r="AA19" s="47" t="s">
        <v>417</v>
      </c>
      <c r="AB19" s="28"/>
      <c r="AC19" s="47">
        <v>5</v>
      </c>
      <c r="AD19" s="47" t="s">
        <v>425</v>
      </c>
      <c r="AE19" s="47" t="s">
        <v>416</v>
      </c>
      <c r="AF19" s="47" t="str">
        <f t="shared" si="6"/>
        <v>20_jaar</v>
      </c>
      <c r="AG19" s="47" t="str">
        <f t="shared" si="7"/>
        <v>5_20_jaar</v>
      </c>
      <c r="AH19" s="47" t="s">
        <v>417</v>
      </c>
      <c r="AI19" s="28"/>
      <c r="AJ19" s="47">
        <v>5</v>
      </c>
      <c r="AK19" s="47" t="s">
        <v>425</v>
      </c>
      <c r="AL19" s="47" t="s">
        <v>416</v>
      </c>
      <c r="AM19" s="47" t="str">
        <f t="shared" si="8"/>
        <v>20_jaar</v>
      </c>
      <c r="AN19" s="47" t="str">
        <f t="shared" si="9"/>
        <v>5_20_jaar</v>
      </c>
      <c r="AO19" s="47" t="s">
        <v>417</v>
      </c>
      <c r="AP19" s="474"/>
      <c r="AQ19" s="47">
        <v>5</v>
      </c>
      <c r="AR19" s="47" t="s">
        <v>425</v>
      </c>
      <c r="AS19" s="47" t="s">
        <v>416</v>
      </c>
      <c r="AT19" s="47" t="str">
        <f t="shared" si="10"/>
        <v>20_jaar</v>
      </c>
      <c r="AU19" s="47" t="str">
        <f t="shared" si="11"/>
        <v>5_20_jaar</v>
      </c>
      <c r="AV19" s="47" t="s">
        <v>417</v>
      </c>
      <c r="AW19" s="475"/>
      <c r="AX19" s="47">
        <v>5</v>
      </c>
      <c r="AY19" s="47" t="s">
        <v>425</v>
      </c>
      <c r="AZ19" s="47" t="s">
        <v>416</v>
      </c>
      <c r="BA19" s="47" t="str">
        <f t="shared" si="12"/>
        <v>20_jaar</v>
      </c>
      <c r="BB19" s="47" t="str">
        <f t="shared" si="13"/>
        <v>5_20_jaar</v>
      </c>
      <c r="BC19" s="47" t="s">
        <v>417</v>
      </c>
      <c r="BD19" s="45"/>
      <c r="BE19" s="47">
        <v>5</v>
      </c>
      <c r="BF19" s="47" t="s">
        <v>425</v>
      </c>
      <c r="BG19" s="47" t="s">
        <v>416</v>
      </c>
      <c r="BH19" s="47" t="str">
        <f t="shared" si="20"/>
        <v>20_jaar</v>
      </c>
      <c r="BI19" s="47" t="str">
        <f t="shared" si="21"/>
        <v>5_20_jaar</v>
      </c>
      <c r="BJ19" s="47" t="s">
        <v>417</v>
      </c>
      <c r="BK19" s="475"/>
      <c r="BL19" s="47">
        <v>5</v>
      </c>
      <c r="BM19" s="47" t="s">
        <v>425</v>
      </c>
      <c r="BN19" s="47" t="s">
        <v>416</v>
      </c>
      <c r="BO19" s="47" t="str">
        <f t="shared" si="14"/>
        <v>20_jaar</v>
      </c>
      <c r="BP19" s="47" t="s">
        <v>426</v>
      </c>
      <c r="BQ19" s="47" t="str">
        <f t="shared" si="15"/>
        <v>5_20_jaar</v>
      </c>
      <c r="BR19" s="49" t="str">
        <f t="shared" si="16"/>
        <v>vervalt</v>
      </c>
      <c r="BS19" s="49" t="str">
        <f t="shared" si="17"/>
        <v>vervalt</v>
      </c>
      <c r="BT19" s="456" t="str">
        <f t="shared" si="22"/>
        <v>vervalt</v>
      </c>
      <c r="BU19" s="28"/>
      <c r="BV19" s="119"/>
      <c r="BW19" s="5"/>
      <c r="BX19" s="5"/>
      <c r="BY19" s="49"/>
      <c r="BZ19" s="126"/>
      <c r="CA19" s="30"/>
    </row>
    <row r="20" spans="1:79" x14ac:dyDescent="0.25">
      <c r="A20" s="47">
        <v>5</v>
      </c>
      <c r="B20" s="47" t="s">
        <v>427</v>
      </c>
      <c r="C20" s="47" t="s">
        <v>416</v>
      </c>
      <c r="D20" s="47" t="str">
        <f t="shared" si="18"/>
        <v>21_jaar</v>
      </c>
      <c r="E20" s="47" t="str">
        <f t="shared" si="19"/>
        <v>5_21_jaar</v>
      </c>
      <c r="F20" s="51">
        <v>8.69</v>
      </c>
      <c r="G20" s="47"/>
      <c r="H20" s="47">
        <v>5</v>
      </c>
      <c r="I20" s="47" t="s">
        <v>427</v>
      </c>
      <c r="J20" s="47" t="s">
        <v>416</v>
      </c>
      <c r="K20" s="47" t="str">
        <f t="shared" si="0"/>
        <v>21_jaar</v>
      </c>
      <c r="L20" s="47" t="str">
        <f t="shared" si="1"/>
        <v>5_21_jaar</v>
      </c>
      <c r="M20" s="47">
        <v>10.6</v>
      </c>
      <c r="N20" s="28"/>
      <c r="O20" s="47">
        <v>5</v>
      </c>
      <c r="P20" s="47" t="s">
        <v>427</v>
      </c>
      <c r="Q20" s="47" t="s">
        <v>416</v>
      </c>
      <c r="R20" s="47" t="str">
        <f t="shared" si="2"/>
        <v>21_jaar</v>
      </c>
      <c r="S20" s="47" t="str">
        <f t="shared" si="3"/>
        <v>5_21_jaar</v>
      </c>
      <c r="T20" s="47">
        <v>10.91</v>
      </c>
      <c r="U20" s="28"/>
      <c r="V20" s="47">
        <v>5</v>
      </c>
      <c r="W20" s="47" t="s">
        <v>427</v>
      </c>
      <c r="X20" s="47" t="s">
        <v>416</v>
      </c>
      <c r="Y20" s="47" t="str">
        <f t="shared" si="4"/>
        <v>21_jaar</v>
      </c>
      <c r="Z20" s="47" t="str">
        <f t="shared" si="5"/>
        <v>5_21_jaar</v>
      </c>
      <c r="AA20" s="47" t="s">
        <v>417</v>
      </c>
      <c r="AB20" s="28"/>
      <c r="AC20" s="47">
        <v>5</v>
      </c>
      <c r="AD20" s="47" t="s">
        <v>427</v>
      </c>
      <c r="AE20" s="47" t="s">
        <v>416</v>
      </c>
      <c r="AF20" s="47" t="str">
        <f t="shared" si="6"/>
        <v>21_jaar</v>
      </c>
      <c r="AG20" s="47" t="str">
        <f t="shared" si="7"/>
        <v>5_21_jaar</v>
      </c>
      <c r="AH20" s="47" t="s">
        <v>417</v>
      </c>
      <c r="AI20" s="28"/>
      <c r="AJ20" s="47">
        <v>5</v>
      </c>
      <c r="AK20" s="47" t="s">
        <v>427</v>
      </c>
      <c r="AL20" s="47" t="s">
        <v>416</v>
      </c>
      <c r="AM20" s="47" t="str">
        <f t="shared" si="8"/>
        <v>21_jaar</v>
      </c>
      <c r="AN20" s="47" t="str">
        <f t="shared" si="9"/>
        <v>5_21_jaar</v>
      </c>
      <c r="AO20" s="47" t="s">
        <v>417</v>
      </c>
      <c r="AP20" s="474"/>
      <c r="AQ20" s="47">
        <v>5</v>
      </c>
      <c r="AR20" s="47" t="s">
        <v>427</v>
      </c>
      <c r="AS20" s="47" t="s">
        <v>416</v>
      </c>
      <c r="AT20" s="47" t="str">
        <f t="shared" si="10"/>
        <v>21_jaar</v>
      </c>
      <c r="AU20" s="47" t="str">
        <f t="shared" si="11"/>
        <v>5_21_jaar</v>
      </c>
      <c r="AV20" s="47" t="s">
        <v>417</v>
      </c>
      <c r="AW20" s="475"/>
      <c r="AX20" s="47">
        <v>5</v>
      </c>
      <c r="AY20" s="47" t="s">
        <v>427</v>
      </c>
      <c r="AZ20" s="47" t="s">
        <v>416</v>
      </c>
      <c r="BA20" s="47" t="str">
        <f t="shared" si="12"/>
        <v>21_jaar</v>
      </c>
      <c r="BB20" s="47" t="str">
        <f t="shared" si="13"/>
        <v>5_21_jaar</v>
      </c>
      <c r="BC20" s="47" t="s">
        <v>417</v>
      </c>
      <c r="BD20" s="45"/>
      <c r="BE20" s="47">
        <v>5</v>
      </c>
      <c r="BF20" s="47" t="s">
        <v>427</v>
      </c>
      <c r="BG20" s="47" t="s">
        <v>416</v>
      </c>
      <c r="BH20" s="47" t="str">
        <f t="shared" si="20"/>
        <v>21_jaar</v>
      </c>
      <c r="BI20" s="47" t="str">
        <f t="shared" si="21"/>
        <v>5_21_jaar</v>
      </c>
      <c r="BJ20" s="47" t="s">
        <v>417</v>
      </c>
      <c r="BK20" s="475"/>
      <c r="BL20" s="47">
        <v>5</v>
      </c>
      <c r="BM20" s="47" t="s">
        <v>427</v>
      </c>
      <c r="BN20" s="47" t="s">
        <v>416</v>
      </c>
      <c r="BO20" s="47" t="str">
        <f t="shared" si="14"/>
        <v>21_jaar</v>
      </c>
      <c r="BP20" s="47" t="s">
        <v>428</v>
      </c>
      <c r="BQ20" s="47" t="str">
        <f t="shared" si="15"/>
        <v>5_21_jaar</v>
      </c>
      <c r="BR20" s="49" t="str">
        <f t="shared" si="16"/>
        <v>vervalt</v>
      </c>
      <c r="BS20" s="49" t="str">
        <f t="shared" si="17"/>
        <v>vervalt</v>
      </c>
      <c r="BT20" s="456" t="str">
        <f t="shared" si="22"/>
        <v>vervalt</v>
      </c>
      <c r="BU20" s="28"/>
      <c r="BV20" s="119"/>
      <c r="BW20" s="5"/>
      <c r="BX20" s="5"/>
      <c r="BY20" s="49"/>
      <c r="BZ20" s="126"/>
      <c r="CA20" s="30"/>
    </row>
    <row r="21" spans="1:79" x14ac:dyDescent="0.25">
      <c r="A21" s="47">
        <v>5</v>
      </c>
      <c r="B21" s="47" t="s">
        <v>429</v>
      </c>
      <c r="C21" s="47" t="s">
        <v>416</v>
      </c>
      <c r="D21" s="47" t="str">
        <f t="shared" si="18"/>
        <v>22_jaar</v>
      </c>
      <c r="E21" s="47" t="str">
        <f t="shared" si="19"/>
        <v>5_22_jaar</v>
      </c>
      <c r="F21" s="51">
        <v>10.220000000000001</v>
      </c>
      <c r="G21" s="47"/>
      <c r="H21" s="52">
        <v>10</v>
      </c>
      <c r="I21" s="47">
        <v>0</v>
      </c>
      <c r="J21" s="47">
        <v>1</v>
      </c>
      <c r="K21" s="47">
        <f t="shared" si="0"/>
        <v>0</v>
      </c>
      <c r="L21" s="47" t="str">
        <f t="shared" si="1"/>
        <v>10_0</v>
      </c>
      <c r="M21" s="53">
        <v>10.15</v>
      </c>
      <c r="N21" s="28"/>
      <c r="O21" s="52">
        <v>10</v>
      </c>
      <c r="P21" s="47">
        <v>0</v>
      </c>
      <c r="Q21" s="47">
        <v>1</v>
      </c>
      <c r="R21" s="47">
        <f t="shared" si="2"/>
        <v>0</v>
      </c>
      <c r="S21" s="47" t="str">
        <f t="shared" si="3"/>
        <v>10_0</v>
      </c>
      <c r="T21" s="53">
        <v>10.45</v>
      </c>
      <c r="U21" s="28"/>
      <c r="V21" s="52">
        <v>10</v>
      </c>
      <c r="W21" s="47">
        <v>0</v>
      </c>
      <c r="X21" s="47">
        <v>1</v>
      </c>
      <c r="Y21" s="47">
        <f t="shared" si="4"/>
        <v>0</v>
      </c>
      <c r="Z21" s="47" t="str">
        <f t="shared" si="5"/>
        <v>10_0</v>
      </c>
      <c r="AA21" s="47" t="s">
        <v>417</v>
      </c>
      <c r="AB21" s="28"/>
      <c r="AC21" s="52">
        <v>10</v>
      </c>
      <c r="AD21" s="47">
        <v>0</v>
      </c>
      <c r="AE21" s="47">
        <v>1</v>
      </c>
      <c r="AF21" s="47">
        <f t="shared" si="6"/>
        <v>0</v>
      </c>
      <c r="AG21" s="47" t="str">
        <f t="shared" si="7"/>
        <v>10_0</v>
      </c>
      <c r="AH21" s="47" t="s">
        <v>417</v>
      </c>
      <c r="AI21" s="28"/>
      <c r="AJ21" s="52">
        <v>10</v>
      </c>
      <c r="AK21" s="47">
        <v>0</v>
      </c>
      <c r="AL21" s="47">
        <v>1</v>
      </c>
      <c r="AM21" s="47">
        <f t="shared" si="8"/>
        <v>0</v>
      </c>
      <c r="AN21" s="47" t="str">
        <f t="shared" si="9"/>
        <v>10_0</v>
      </c>
      <c r="AO21" s="47" t="s">
        <v>417</v>
      </c>
      <c r="AP21" s="474"/>
      <c r="AQ21" s="52">
        <v>10</v>
      </c>
      <c r="AR21" s="47">
        <v>0</v>
      </c>
      <c r="AS21" s="47">
        <v>1</v>
      </c>
      <c r="AT21" s="47">
        <f t="shared" si="10"/>
        <v>0</v>
      </c>
      <c r="AU21" s="47" t="str">
        <f t="shared" si="11"/>
        <v>10_0</v>
      </c>
      <c r="AV21" s="47" t="s">
        <v>417</v>
      </c>
      <c r="AW21" s="475"/>
      <c r="AX21" s="52">
        <v>10</v>
      </c>
      <c r="AY21" s="47">
        <v>0</v>
      </c>
      <c r="AZ21" s="47">
        <v>1</v>
      </c>
      <c r="BA21" s="47">
        <f t="shared" si="12"/>
        <v>0</v>
      </c>
      <c r="BB21" s="47" t="str">
        <f t="shared" si="13"/>
        <v>10_0</v>
      </c>
      <c r="BC21" s="47" t="s">
        <v>417</v>
      </c>
      <c r="BD21" s="45"/>
      <c r="BE21" s="606">
        <v>10</v>
      </c>
      <c r="BF21" s="47">
        <v>0</v>
      </c>
      <c r="BG21" s="47">
        <v>1</v>
      </c>
      <c r="BH21" s="47">
        <f t="shared" si="20"/>
        <v>0</v>
      </c>
      <c r="BI21" s="47" t="str">
        <f t="shared" si="21"/>
        <v>10_0</v>
      </c>
      <c r="BJ21" s="47" t="s">
        <v>417</v>
      </c>
      <c r="BK21" s="621"/>
      <c r="BL21" s="52">
        <v>10</v>
      </c>
      <c r="BM21" s="47">
        <v>0</v>
      </c>
      <c r="BN21" s="47">
        <v>1</v>
      </c>
      <c r="BO21" s="47">
        <f t="shared" si="14"/>
        <v>0</v>
      </c>
      <c r="BP21" s="47" t="s">
        <v>430</v>
      </c>
      <c r="BQ21" s="47" t="str">
        <f t="shared" si="15"/>
        <v>10_0</v>
      </c>
      <c r="BR21" s="49" t="str">
        <f t="shared" si="16"/>
        <v>vervalt</v>
      </c>
      <c r="BS21" s="49" t="str">
        <f t="shared" si="17"/>
        <v>vervalt</v>
      </c>
      <c r="BT21" s="456" t="str">
        <f t="shared" si="22"/>
        <v>vervalt</v>
      </c>
      <c r="BU21" s="28"/>
      <c r="BV21" s="119"/>
      <c r="BW21" s="5"/>
      <c r="BX21" s="5"/>
      <c r="BY21" s="49"/>
      <c r="BZ21" s="126"/>
      <c r="CA21" s="30"/>
    </row>
    <row r="22" spans="1:79" x14ac:dyDescent="0.25">
      <c r="A22" s="47">
        <v>10</v>
      </c>
      <c r="B22" s="47">
        <v>0</v>
      </c>
      <c r="C22" s="47">
        <v>1</v>
      </c>
      <c r="D22" s="47">
        <f t="shared" si="18"/>
        <v>0</v>
      </c>
      <c r="E22" s="47" t="str">
        <f t="shared" si="19"/>
        <v>10_0</v>
      </c>
      <c r="F22" s="53">
        <v>9.8000000000000007</v>
      </c>
      <c r="G22" s="47"/>
      <c r="H22" s="52">
        <v>10</v>
      </c>
      <c r="I22" s="47">
        <v>1</v>
      </c>
      <c r="J22" s="47">
        <v>2</v>
      </c>
      <c r="K22" s="47">
        <f t="shared" si="0"/>
        <v>1</v>
      </c>
      <c r="L22" s="47" t="str">
        <f t="shared" si="1"/>
        <v>10_1</v>
      </c>
      <c r="M22" s="53">
        <v>10.34</v>
      </c>
      <c r="N22" s="5"/>
      <c r="O22" s="52">
        <v>10</v>
      </c>
      <c r="P22" s="47">
        <v>1</v>
      </c>
      <c r="Q22" s="47">
        <v>2</v>
      </c>
      <c r="R22" s="47">
        <f t="shared" si="2"/>
        <v>1</v>
      </c>
      <c r="S22" s="47" t="str">
        <f t="shared" si="3"/>
        <v>10_1</v>
      </c>
      <c r="T22" s="53">
        <v>10.65</v>
      </c>
      <c r="U22" s="28"/>
      <c r="V22" s="52">
        <v>10</v>
      </c>
      <c r="W22" s="47">
        <v>1</v>
      </c>
      <c r="X22" s="47">
        <v>2</v>
      </c>
      <c r="Y22" s="47">
        <f t="shared" si="4"/>
        <v>1</v>
      </c>
      <c r="Z22" s="47" t="str">
        <f t="shared" si="5"/>
        <v>10_1</v>
      </c>
      <c r="AA22" s="47" t="s">
        <v>417</v>
      </c>
      <c r="AB22" s="28"/>
      <c r="AC22" s="52">
        <v>10</v>
      </c>
      <c r="AD22" s="47">
        <v>1</v>
      </c>
      <c r="AE22" s="47">
        <v>2</v>
      </c>
      <c r="AF22" s="47">
        <f t="shared" si="6"/>
        <v>1</v>
      </c>
      <c r="AG22" s="47" t="str">
        <f t="shared" si="7"/>
        <v>10_1</v>
      </c>
      <c r="AH22" s="47" t="s">
        <v>417</v>
      </c>
      <c r="AI22" s="28"/>
      <c r="AJ22" s="52">
        <v>10</v>
      </c>
      <c r="AK22" s="47">
        <v>1</v>
      </c>
      <c r="AL22" s="47">
        <v>2</v>
      </c>
      <c r="AM22" s="47">
        <f t="shared" si="8"/>
        <v>1</v>
      </c>
      <c r="AN22" s="47" t="str">
        <f t="shared" si="9"/>
        <v>10_1</v>
      </c>
      <c r="AO22" s="47" t="s">
        <v>417</v>
      </c>
      <c r="AP22" s="474"/>
      <c r="AQ22" s="52">
        <v>10</v>
      </c>
      <c r="AR22" s="47">
        <v>1</v>
      </c>
      <c r="AS22" s="47">
        <v>2</v>
      </c>
      <c r="AT22" s="47">
        <f t="shared" si="10"/>
        <v>1</v>
      </c>
      <c r="AU22" s="47" t="str">
        <f t="shared" si="11"/>
        <v>10_1</v>
      </c>
      <c r="AV22" s="47" t="s">
        <v>417</v>
      </c>
      <c r="AW22" s="475"/>
      <c r="AX22" s="52">
        <v>10</v>
      </c>
      <c r="AY22" s="47">
        <v>1</v>
      </c>
      <c r="AZ22" s="47">
        <v>2</v>
      </c>
      <c r="BA22" s="47">
        <f t="shared" si="12"/>
        <v>1</v>
      </c>
      <c r="BB22" s="47" t="str">
        <f t="shared" si="13"/>
        <v>10_1</v>
      </c>
      <c r="BC22" s="47" t="s">
        <v>417</v>
      </c>
      <c r="BD22" s="45"/>
      <c r="BE22" s="606">
        <v>10</v>
      </c>
      <c r="BF22" s="47">
        <v>1</v>
      </c>
      <c r="BG22" s="47">
        <v>2</v>
      </c>
      <c r="BH22" s="47">
        <f t="shared" si="20"/>
        <v>1</v>
      </c>
      <c r="BI22" s="47" t="str">
        <f t="shared" si="21"/>
        <v>10_1</v>
      </c>
      <c r="BJ22" s="47" t="s">
        <v>417</v>
      </c>
      <c r="BK22" s="621"/>
      <c r="BL22" s="52">
        <v>10</v>
      </c>
      <c r="BM22" s="47">
        <v>1</v>
      </c>
      <c r="BN22" s="47">
        <v>2</v>
      </c>
      <c r="BO22" s="47">
        <f t="shared" si="14"/>
        <v>1</v>
      </c>
      <c r="BP22" s="47" t="s">
        <v>431</v>
      </c>
      <c r="BQ22" s="47" t="str">
        <f t="shared" si="15"/>
        <v>10_1</v>
      </c>
      <c r="BR22" s="49" t="str">
        <f t="shared" si="16"/>
        <v>vervalt</v>
      </c>
      <c r="BS22" s="49" t="str">
        <f t="shared" si="17"/>
        <v>vervalt</v>
      </c>
      <c r="BT22" s="456" t="str">
        <f t="shared" si="22"/>
        <v>vervalt</v>
      </c>
      <c r="BU22" s="5"/>
      <c r="BV22" s="5"/>
      <c r="BW22" s="5"/>
      <c r="BX22" s="5"/>
      <c r="BY22" s="5"/>
      <c r="BZ22" s="6"/>
    </row>
    <row r="23" spans="1:79" x14ac:dyDescent="0.25">
      <c r="A23" s="47">
        <v>10</v>
      </c>
      <c r="B23" s="47">
        <v>1</v>
      </c>
      <c r="C23" s="47">
        <v>2</v>
      </c>
      <c r="D23" s="47">
        <f t="shared" si="18"/>
        <v>1</v>
      </c>
      <c r="E23" s="47" t="str">
        <f t="shared" si="19"/>
        <v>10_1</v>
      </c>
      <c r="F23" s="53">
        <v>9.99</v>
      </c>
      <c r="G23" s="47"/>
      <c r="H23" s="52">
        <v>10</v>
      </c>
      <c r="I23" s="47">
        <v>2</v>
      </c>
      <c r="J23" s="47">
        <v>3</v>
      </c>
      <c r="K23" s="47">
        <f t="shared" si="0"/>
        <v>2</v>
      </c>
      <c r="L23" s="47" t="str">
        <f t="shared" si="1"/>
        <v>10_2</v>
      </c>
      <c r="M23" s="53">
        <v>10.53</v>
      </c>
      <c r="N23" s="5"/>
      <c r="O23" s="52">
        <v>10</v>
      </c>
      <c r="P23" s="47">
        <v>2</v>
      </c>
      <c r="Q23" s="47">
        <v>3</v>
      </c>
      <c r="R23" s="47">
        <f t="shared" si="2"/>
        <v>2</v>
      </c>
      <c r="S23" s="47" t="str">
        <f t="shared" si="3"/>
        <v>10_2</v>
      </c>
      <c r="T23" s="53">
        <v>10.85</v>
      </c>
      <c r="U23" s="28"/>
      <c r="V23" s="52">
        <v>10</v>
      </c>
      <c r="W23" s="47">
        <v>2</v>
      </c>
      <c r="X23" s="47">
        <v>3</v>
      </c>
      <c r="Y23" s="47">
        <f t="shared" si="4"/>
        <v>2</v>
      </c>
      <c r="Z23" s="47" t="str">
        <f t="shared" si="5"/>
        <v>10_2</v>
      </c>
      <c r="AA23" s="47" t="s">
        <v>417</v>
      </c>
      <c r="AB23" s="28"/>
      <c r="AC23" s="52">
        <v>10</v>
      </c>
      <c r="AD23" s="47">
        <v>2</v>
      </c>
      <c r="AE23" s="47">
        <v>3</v>
      </c>
      <c r="AF23" s="47">
        <f t="shared" si="6"/>
        <v>2</v>
      </c>
      <c r="AG23" s="47" t="str">
        <f t="shared" si="7"/>
        <v>10_2</v>
      </c>
      <c r="AH23" s="47" t="s">
        <v>417</v>
      </c>
      <c r="AI23" s="28"/>
      <c r="AJ23" s="52">
        <v>10</v>
      </c>
      <c r="AK23" s="47">
        <v>2</v>
      </c>
      <c r="AL23" s="47">
        <v>3</v>
      </c>
      <c r="AM23" s="47">
        <f t="shared" si="8"/>
        <v>2</v>
      </c>
      <c r="AN23" s="47" t="str">
        <f t="shared" si="9"/>
        <v>10_2</v>
      </c>
      <c r="AO23" s="47" t="s">
        <v>417</v>
      </c>
      <c r="AP23" s="474"/>
      <c r="AQ23" s="52">
        <v>10</v>
      </c>
      <c r="AR23" s="47">
        <v>2</v>
      </c>
      <c r="AS23" s="47">
        <v>3</v>
      </c>
      <c r="AT23" s="47">
        <f t="shared" si="10"/>
        <v>2</v>
      </c>
      <c r="AU23" s="47" t="str">
        <f t="shared" si="11"/>
        <v>10_2</v>
      </c>
      <c r="AV23" s="47" t="s">
        <v>417</v>
      </c>
      <c r="AW23" s="475"/>
      <c r="AX23" s="52">
        <v>10</v>
      </c>
      <c r="AY23" s="47">
        <v>2</v>
      </c>
      <c r="AZ23" s="47">
        <v>3</v>
      </c>
      <c r="BA23" s="47">
        <f t="shared" si="12"/>
        <v>2</v>
      </c>
      <c r="BB23" s="47" t="str">
        <f t="shared" si="13"/>
        <v>10_2</v>
      </c>
      <c r="BC23" s="47" t="s">
        <v>417</v>
      </c>
      <c r="BD23" s="45"/>
      <c r="BE23" s="606">
        <v>10</v>
      </c>
      <c r="BF23" s="47">
        <v>2</v>
      </c>
      <c r="BG23" s="47">
        <v>3</v>
      </c>
      <c r="BH23" s="47">
        <f t="shared" si="20"/>
        <v>2</v>
      </c>
      <c r="BI23" s="47" t="str">
        <f t="shared" si="21"/>
        <v>10_2</v>
      </c>
      <c r="BJ23" s="47" t="s">
        <v>417</v>
      </c>
      <c r="BK23" s="621"/>
      <c r="BL23" s="52">
        <v>10</v>
      </c>
      <c r="BM23" s="47">
        <v>2</v>
      </c>
      <c r="BN23" s="47">
        <v>3</v>
      </c>
      <c r="BO23" s="47">
        <f t="shared" si="14"/>
        <v>2</v>
      </c>
      <c r="BP23" s="47" t="s">
        <v>432</v>
      </c>
      <c r="BQ23" s="47" t="str">
        <f t="shared" si="15"/>
        <v>10_2</v>
      </c>
      <c r="BR23" s="49" t="str">
        <f t="shared" si="16"/>
        <v>vervalt</v>
      </c>
      <c r="BS23" s="49" t="str">
        <f t="shared" si="17"/>
        <v>vervalt</v>
      </c>
      <c r="BT23" s="456" t="str">
        <f t="shared" si="22"/>
        <v>vervalt</v>
      </c>
      <c r="BU23" s="5"/>
      <c r="BV23" s="5"/>
      <c r="BW23" s="5"/>
      <c r="BX23" s="5"/>
      <c r="BY23" s="5"/>
      <c r="BZ23" s="6"/>
    </row>
    <row r="24" spans="1:79" x14ac:dyDescent="0.25">
      <c r="A24" s="47">
        <v>10</v>
      </c>
      <c r="B24" s="47">
        <v>2</v>
      </c>
      <c r="C24" s="47">
        <v>3</v>
      </c>
      <c r="D24" s="47">
        <f t="shared" si="18"/>
        <v>2</v>
      </c>
      <c r="E24" s="47" t="str">
        <f t="shared" si="19"/>
        <v>10_2</v>
      </c>
      <c r="F24" s="53">
        <v>10.17</v>
      </c>
      <c r="G24" s="47"/>
      <c r="H24" s="52">
        <v>10</v>
      </c>
      <c r="I24" s="47">
        <v>3</v>
      </c>
      <c r="J24" s="47">
        <v>4</v>
      </c>
      <c r="K24" s="47">
        <f t="shared" si="0"/>
        <v>3</v>
      </c>
      <c r="L24" s="47" t="str">
        <f t="shared" si="1"/>
        <v>10_3</v>
      </c>
      <c r="M24" s="53">
        <v>10.94</v>
      </c>
      <c r="N24" s="5"/>
      <c r="O24" s="52">
        <v>10</v>
      </c>
      <c r="P24" s="47">
        <v>3</v>
      </c>
      <c r="Q24" s="47">
        <v>4</v>
      </c>
      <c r="R24" s="47">
        <f t="shared" si="2"/>
        <v>3</v>
      </c>
      <c r="S24" s="47" t="str">
        <f t="shared" si="3"/>
        <v>10_3</v>
      </c>
      <c r="T24" s="53">
        <v>11.27</v>
      </c>
      <c r="U24" s="28"/>
      <c r="V24" s="52">
        <v>10</v>
      </c>
      <c r="W24" s="47">
        <v>3</v>
      </c>
      <c r="X24" s="47">
        <v>4</v>
      </c>
      <c r="Y24" s="47">
        <f t="shared" si="4"/>
        <v>3</v>
      </c>
      <c r="Z24" s="47" t="str">
        <f t="shared" si="5"/>
        <v>10_3</v>
      </c>
      <c r="AA24" s="47" t="s">
        <v>417</v>
      </c>
      <c r="AB24" s="28"/>
      <c r="AC24" s="52">
        <v>10</v>
      </c>
      <c r="AD24" s="47">
        <v>3</v>
      </c>
      <c r="AE24" s="47">
        <v>4</v>
      </c>
      <c r="AF24" s="47">
        <f t="shared" si="6"/>
        <v>3</v>
      </c>
      <c r="AG24" s="47" t="str">
        <f t="shared" si="7"/>
        <v>10_3</v>
      </c>
      <c r="AH24" s="47" t="s">
        <v>417</v>
      </c>
      <c r="AI24" s="28"/>
      <c r="AJ24" s="52">
        <v>10</v>
      </c>
      <c r="AK24" s="47">
        <v>3</v>
      </c>
      <c r="AL24" s="47">
        <v>4</v>
      </c>
      <c r="AM24" s="47">
        <f t="shared" si="8"/>
        <v>3</v>
      </c>
      <c r="AN24" s="47" t="str">
        <f t="shared" si="9"/>
        <v>10_3</v>
      </c>
      <c r="AO24" s="47" t="s">
        <v>417</v>
      </c>
      <c r="AP24" s="474"/>
      <c r="AQ24" s="52">
        <v>10</v>
      </c>
      <c r="AR24" s="47">
        <v>3</v>
      </c>
      <c r="AS24" s="47">
        <v>4</v>
      </c>
      <c r="AT24" s="47">
        <f t="shared" si="10"/>
        <v>3</v>
      </c>
      <c r="AU24" s="47" t="str">
        <f t="shared" si="11"/>
        <v>10_3</v>
      </c>
      <c r="AV24" s="47" t="s">
        <v>417</v>
      </c>
      <c r="AW24" s="475"/>
      <c r="AX24" s="52">
        <v>10</v>
      </c>
      <c r="AY24" s="47">
        <v>3</v>
      </c>
      <c r="AZ24" s="47">
        <v>4</v>
      </c>
      <c r="BA24" s="47">
        <f t="shared" si="12"/>
        <v>3</v>
      </c>
      <c r="BB24" s="47" t="str">
        <f t="shared" si="13"/>
        <v>10_3</v>
      </c>
      <c r="BC24" s="47" t="s">
        <v>417</v>
      </c>
      <c r="BD24" s="45"/>
      <c r="BE24" s="606">
        <v>10</v>
      </c>
      <c r="BF24" s="47">
        <v>3</v>
      </c>
      <c r="BG24" s="47">
        <v>4</v>
      </c>
      <c r="BH24" s="47">
        <f t="shared" si="20"/>
        <v>3</v>
      </c>
      <c r="BI24" s="47" t="str">
        <f t="shared" si="21"/>
        <v>10_3</v>
      </c>
      <c r="BJ24" s="47" t="s">
        <v>417</v>
      </c>
      <c r="BK24" s="621"/>
      <c r="BL24" s="52">
        <v>10</v>
      </c>
      <c r="BM24" s="47">
        <v>3</v>
      </c>
      <c r="BN24" s="47">
        <v>4</v>
      </c>
      <c r="BO24" s="47">
        <f t="shared" si="14"/>
        <v>3</v>
      </c>
      <c r="BP24" s="47" t="s">
        <v>433</v>
      </c>
      <c r="BQ24" s="47" t="str">
        <f t="shared" si="15"/>
        <v>10_3</v>
      </c>
      <c r="BR24" s="49" t="str">
        <f t="shared" si="16"/>
        <v>vervalt</v>
      </c>
      <c r="BS24" s="49" t="str">
        <f t="shared" si="17"/>
        <v>vervalt</v>
      </c>
      <c r="BT24" s="456" t="str">
        <f t="shared" si="22"/>
        <v>vervalt</v>
      </c>
      <c r="BU24" s="5"/>
      <c r="BV24" s="5"/>
      <c r="BW24" s="5"/>
      <c r="BX24" s="5"/>
      <c r="BY24" s="5"/>
      <c r="BZ24" s="6"/>
    </row>
    <row r="25" spans="1:79" x14ac:dyDescent="0.25">
      <c r="A25" s="47">
        <v>10</v>
      </c>
      <c r="B25" s="47">
        <v>3</v>
      </c>
      <c r="C25" s="47">
        <v>4</v>
      </c>
      <c r="D25" s="47">
        <f t="shared" si="18"/>
        <v>3</v>
      </c>
      <c r="E25" s="47" t="str">
        <f t="shared" si="19"/>
        <v>10_3</v>
      </c>
      <c r="F25" s="53">
        <v>10.57</v>
      </c>
      <c r="G25" s="47"/>
      <c r="H25" s="52">
        <v>10</v>
      </c>
      <c r="I25" s="47">
        <v>4</v>
      </c>
      <c r="J25" s="47">
        <v>5</v>
      </c>
      <c r="K25" s="47">
        <f t="shared" si="0"/>
        <v>4</v>
      </c>
      <c r="L25" s="47" t="str">
        <f t="shared" si="1"/>
        <v>10_4</v>
      </c>
      <c r="M25" s="53">
        <v>11.34</v>
      </c>
      <c r="N25" s="31"/>
      <c r="O25" s="52">
        <v>10</v>
      </c>
      <c r="P25" s="47">
        <v>4</v>
      </c>
      <c r="Q25" s="47">
        <v>5</v>
      </c>
      <c r="R25" s="47">
        <f t="shared" si="2"/>
        <v>4</v>
      </c>
      <c r="S25" s="47" t="str">
        <f t="shared" si="3"/>
        <v>10_4</v>
      </c>
      <c r="T25" s="53">
        <v>11.68</v>
      </c>
      <c r="U25" s="28"/>
      <c r="V25" s="52">
        <v>10</v>
      </c>
      <c r="W25" s="47">
        <v>4</v>
      </c>
      <c r="X25" s="47">
        <v>5</v>
      </c>
      <c r="Y25" s="47">
        <f t="shared" si="4"/>
        <v>4</v>
      </c>
      <c r="Z25" s="47" t="str">
        <f t="shared" si="5"/>
        <v>10_4</v>
      </c>
      <c r="AA25" s="47" t="s">
        <v>417</v>
      </c>
      <c r="AB25" s="28"/>
      <c r="AC25" s="52">
        <v>10</v>
      </c>
      <c r="AD25" s="47">
        <v>4</v>
      </c>
      <c r="AE25" s="47">
        <v>5</v>
      </c>
      <c r="AF25" s="47">
        <f t="shared" si="6"/>
        <v>4</v>
      </c>
      <c r="AG25" s="47" t="str">
        <f t="shared" si="7"/>
        <v>10_4</v>
      </c>
      <c r="AH25" s="47" t="s">
        <v>417</v>
      </c>
      <c r="AI25" s="28"/>
      <c r="AJ25" s="52">
        <v>10</v>
      </c>
      <c r="AK25" s="47">
        <v>4</v>
      </c>
      <c r="AL25" s="47">
        <v>5</v>
      </c>
      <c r="AM25" s="47">
        <f t="shared" si="8"/>
        <v>4</v>
      </c>
      <c r="AN25" s="47" t="str">
        <f t="shared" si="9"/>
        <v>10_4</v>
      </c>
      <c r="AO25" s="47" t="s">
        <v>417</v>
      </c>
      <c r="AP25" s="474"/>
      <c r="AQ25" s="52">
        <v>10</v>
      </c>
      <c r="AR25" s="47">
        <v>4</v>
      </c>
      <c r="AS25" s="47">
        <v>5</v>
      </c>
      <c r="AT25" s="47">
        <f t="shared" si="10"/>
        <v>4</v>
      </c>
      <c r="AU25" s="47" t="str">
        <f t="shared" si="11"/>
        <v>10_4</v>
      </c>
      <c r="AV25" s="47" t="s">
        <v>417</v>
      </c>
      <c r="AW25" s="475"/>
      <c r="AX25" s="52">
        <v>10</v>
      </c>
      <c r="AY25" s="47">
        <v>4</v>
      </c>
      <c r="AZ25" s="47">
        <v>5</v>
      </c>
      <c r="BA25" s="47">
        <f t="shared" si="12"/>
        <v>4</v>
      </c>
      <c r="BB25" s="47" t="str">
        <f t="shared" si="13"/>
        <v>10_4</v>
      </c>
      <c r="BC25" s="47" t="s">
        <v>417</v>
      </c>
      <c r="BD25" s="45"/>
      <c r="BE25" s="606">
        <v>10</v>
      </c>
      <c r="BF25" s="47">
        <v>4</v>
      </c>
      <c r="BG25" s="47">
        <v>5</v>
      </c>
      <c r="BH25" s="47">
        <f t="shared" si="20"/>
        <v>4</v>
      </c>
      <c r="BI25" s="47" t="str">
        <f t="shared" si="21"/>
        <v>10_4</v>
      </c>
      <c r="BJ25" s="47" t="s">
        <v>417</v>
      </c>
      <c r="BK25" s="621"/>
      <c r="BL25" s="52">
        <v>10</v>
      </c>
      <c r="BM25" s="47">
        <v>4</v>
      </c>
      <c r="BN25" s="47">
        <v>5</v>
      </c>
      <c r="BO25" s="47">
        <f t="shared" si="14"/>
        <v>4</v>
      </c>
      <c r="BP25" s="47" t="s">
        <v>434</v>
      </c>
      <c r="BQ25" s="47" t="str">
        <f t="shared" si="15"/>
        <v>10_4</v>
      </c>
      <c r="BR25" s="49" t="str">
        <f t="shared" si="16"/>
        <v>vervalt</v>
      </c>
      <c r="BS25" s="49" t="str">
        <f t="shared" si="17"/>
        <v>vervalt</v>
      </c>
      <c r="BT25" s="456" t="str">
        <f t="shared" si="22"/>
        <v>vervalt</v>
      </c>
      <c r="BU25" s="35"/>
      <c r="BV25" s="35"/>
      <c r="BW25" s="5"/>
      <c r="BX25" s="5"/>
      <c r="BY25" s="31"/>
      <c r="BZ25" s="127"/>
      <c r="CA25" s="33"/>
    </row>
    <row r="26" spans="1:79" x14ac:dyDescent="0.25">
      <c r="A26" s="47">
        <v>10</v>
      </c>
      <c r="B26" s="47">
        <v>4</v>
      </c>
      <c r="C26" s="47">
        <v>5</v>
      </c>
      <c r="D26" s="47">
        <f t="shared" si="18"/>
        <v>4</v>
      </c>
      <c r="E26" s="47" t="str">
        <f t="shared" si="19"/>
        <v>10_4</v>
      </c>
      <c r="F26" s="53">
        <v>10.96</v>
      </c>
      <c r="G26" s="47"/>
      <c r="H26" s="47">
        <v>15</v>
      </c>
      <c r="I26" s="47" t="s">
        <v>435</v>
      </c>
      <c r="J26" s="47">
        <v>3</v>
      </c>
      <c r="K26" s="47" t="str">
        <f t="shared" si="0"/>
        <v>Aanloopperiodiek_0</v>
      </c>
      <c r="L26" s="47" t="str">
        <f t="shared" si="1"/>
        <v>15_Aanloopperiodiek_0</v>
      </c>
      <c r="M26" s="53">
        <v>10.53</v>
      </c>
      <c r="N26" s="4"/>
      <c r="O26" s="47">
        <v>15</v>
      </c>
      <c r="P26" s="47" t="s">
        <v>435</v>
      </c>
      <c r="Q26" s="47">
        <v>3</v>
      </c>
      <c r="R26" s="47" t="str">
        <f t="shared" si="2"/>
        <v>Aanloopperiodiek_0</v>
      </c>
      <c r="S26" s="47" t="str">
        <f t="shared" si="3"/>
        <v>15_Aanloopperiodiek_0</v>
      </c>
      <c r="T26" s="53">
        <v>10.85</v>
      </c>
      <c r="U26" s="4"/>
      <c r="V26" s="47">
        <v>15</v>
      </c>
      <c r="W26" s="47" t="s">
        <v>435</v>
      </c>
      <c r="X26" s="47">
        <v>3</v>
      </c>
      <c r="Y26" s="47" t="str">
        <f t="shared" si="4"/>
        <v>Aanloopperiodiek_0</v>
      </c>
      <c r="Z26" s="47" t="str">
        <f t="shared" si="5"/>
        <v>15_Aanloopperiodiek_0</v>
      </c>
      <c r="AA26" s="47" t="s">
        <v>417</v>
      </c>
      <c r="AB26" s="4"/>
      <c r="AC26" s="47">
        <v>15</v>
      </c>
      <c r="AD26" s="47" t="s">
        <v>435</v>
      </c>
      <c r="AE26" s="47">
        <v>3</v>
      </c>
      <c r="AF26" s="47" t="str">
        <f t="shared" si="6"/>
        <v>Aanloopperiodiek_0</v>
      </c>
      <c r="AG26" s="47" t="str">
        <f t="shared" si="7"/>
        <v>15_Aanloopperiodiek_0</v>
      </c>
      <c r="AH26" s="47" t="s">
        <v>417</v>
      </c>
      <c r="AI26" s="4"/>
      <c r="AJ26" s="47">
        <v>15</v>
      </c>
      <c r="AK26" s="47" t="s">
        <v>435</v>
      </c>
      <c r="AL26" s="47">
        <v>3</v>
      </c>
      <c r="AM26" s="47" t="str">
        <f t="shared" si="8"/>
        <v>Aanloopperiodiek_0</v>
      </c>
      <c r="AN26" s="47" t="str">
        <f t="shared" si="9"/>
        <v>15_Aanloopperiodiek_0</v>
      </c>
      <c r="AO26" s="47" t="s">
        <v>417</v>
      </c>
      <c r="AP26" s="474"/>
      <c r="AQ26" s="47">
        <v>15</v>
      </c>
      <c r="AR26" s="47" t="s">
        <v>435</v>
      </c>
      <c r="AS26" s="47">
        <v>3</v>
      </c>
      <c r="AT26" s="47" t="str">
        <f t="shared" si="10"/>
        <v>Aanloopperiodiek_0</v>
      </c>
      <c r="AU26" s="47" t="str">
        <f t="shared" si="11"/>
        <v>15_Aanloopperiodiek_0</v>
      </c>
      <c r="AV26" s="47" t="s">
        <v>417</v>
      </c>
      <c r="AW26" s="475"/>
      <c r="AX26" s="47">
        <v>15</v>
      </c>
      <c r="AY26" s="47" t="s">
        <v>435</v>
      </c>
      <c r="AZ26" s="47">
        <v>3</v>
      </c>
      <c r="BA26" s="47" t="str">
        <f t="shared" si="12"/>
        <v>Aanloopperiodiek_0</v>
      </c>
      <c r="BB26" s="47" t="str">
        <f t="shared" si="13"/>
        <v>15_Aanloopperiodiek_0</v>
      </c>
      <c r="BC26" s="47" t="s">
        <v>417</v>
      </c>
      <c r="BD26" s="45"/>
      <c r="BE26" s="47">
        <v>15</v>
      </c>
      <c r="BF26" s="47" t="s">
        <v>435</v>
      </c>
      <c r="BG26" s="47">
        <v>3</v>
      </c>
      <c r="BH26" s="47" t="str">
        <f t="shared" si="20"/>
        <v>Aanloopperiodiek_0</v>
      </c>
      <c r="BI26" s="47" t="str">
        <f t="shared" si="21"/>
        <v>15_Aanloopperiodiek_0</v>
      </c>
      <c r="BJ26" s="47" t="s">
        <v>417</v>
      </c>
      <c r="BK26" s="621"/>
      <c r="BL26" s="47">
        <v>15</v>
      </c>
      <c r="BM26" s="47" t="s">
        <v>435</v>
      </c>
      <c r="BN26" s="47">
        <v>3</v>
      </c>
      <c r="BO26" s="47" t="str">
        <f t="shared" si="14"/>
        <v>Aanloopperiodiek_0</v>
      </c>
      <c r="BP26" s="47" t="s">
        <v>436</v>
      </c>
      <c r="BQ26" s="47" t="str">
        <f t="shared" si="15"/>
        <v>15_Aanloopperiodiek_0</v>
      </c>
      <c r="BR26" s="49" t="str">
        <f t="shared" si="16"/>
        <v>vervalt</v>
      </c>
      <c r="BS26" s="49" t="str">
        <f t="shared" si="17"/>
        <v>vervalt</v>
      </c>
      <c r="BT26" s="456" t="str">
        <f t="shared" si="22"/>
        <v>vervalt</v>
      </c>
      <c r="BU26" s="121"/>
      <c r="BV26" s="121"/>
      <c r="BW26" s="122"/>
      <c r="BX26" s="122"/>
      <c r="BY26" s="4"/>
      <c r="BZ26" s="128"/>
      <c r="CA26" s="34"/>
    </row>
    <row r="27" spans="1:79" x14ac:dyDescent="0.25">
      <c r="A27" s="47">
        <v>15</v>
      </c>
      <c r="B27" s="47" t="s">
        <v>435</v>
      </c>
      <c r="C27" s="47">
        <v>3</v>
      </c>
      <c r="D27" s="47" t="str">
        <f t="shared" si="18"/>
        <v>Aanloopperiodiek_0</v>
      </c>
      <c r="E27" s="47" t="str">
        <f t="shared" si="19"/>
        <v>15_Aanloopperiodiek_0</v>
      </c>
      <c r="F27" s="53">
        <v>10.17</v>
      </c>
      <c r="G27" s="47"/>
      <c r="H27" s="47">
        <v>15</v>
      </c>
      <c r="I27" s="47" t="s">
        <v>437</v>
      </c>
      <c r="J27" s="47">
        <v>4</v>
      </c>
      <c r="K27" s="47" t="str">
        <f t="shared" si="0"/>
        <v>Aanloopperiodiek_1</v>
      </c>
      <c r="L27" s="47" t="str">
        <f t="shared" si="1"/>
        <v>15_Aanloopperiodiek_1</v>
      </c>
      <c r="M27" s="53">
        <v>10.94</v>
      </c>
      <c r="N27" s="28"/>
      <c r="O27" s="47">
        <v>15</v>
      </c>
      <c r="P27" s="47" t="s">
        <v>437</v>
      </c>
      <c r="Q27" s="47">
        <v>4</v>
      </c>
      <c r="R27" s="47" t="str">
        <f t="shared" si="2"/>
        <v>Aanloopperiodiek_1</v>
      </c>
      <c r="S27" s="47" t="str">
        <f t="shared" si="3"/>
        <v>15_Aanloopperiodiek_1</v>
      </c>
      <c r="T27" s="53">
        <v>11.27</v>
      </c>
      <c r="U27" s="28"/>
      <c r="V27" s="47">
        <v>15</v>
      </c>
      <c r="W27" s="47" t="s">
        <v>437</v>
      </c>
      <c r="X27" s="47">
        <v>4</v>
      </c>
      <c r="Y27" s="47" t="str">
        <f t="shared" si="4"/>
        <v>Aanloopperiodiek_1</v>
      </c>
      <c r="Z27" s="47" t="str">
        <f t="shared" si="5"/>
        <v>15_Aanloopperiodiek_1</v>
      </c>
      <c r="AA27" s="47" t="s">
        <v>417</v>
      </c>
      <c r="AB27" s="28"/>
      <c r="AC27" s="47">
        <v>15</v>
      </c>
      <c r="AD27" s="47" t="s">
        <v>437</v>
      </c>
      <c r="AE27" s="47">
        <v>4</v>
      </c>
      <c r="AF27" s="47" t="str">
        <f t="shared" si="6"/>
        <v>Aanloopperiodiek_1</v>
      </c>
      <c r="AG27" s="47" t="str">
        <f t="shared" si="7"/>
        <v>15_Aanloopperiodiek_1</v>
      </c>
      <c r="AH27" s="47" t="s">
        <v>417</v>
      </c>
      <c r="AI27" s="28"/>
      <c r="AJ27" s="47">
        <v>15</v>
      </c>
      <c r="AK27" s="47" t="s">
        <v>437</v>
      </c>
      <c r="AL27" s="47">
        <v>4</v>
      </c>
      <c r="AM27" s="47" t="str">
        <f t="shared" si="8"/>
        <v>Aanloopperiodiek_1</v>
      </c>
      <c r="AN27" s="47" t="str">
        <f t="shared" si="9"/>
        <v>15_Aanloopperiodiek_1</v>
      </c>
      <c r="AO27" s="47" t="s">
        <v>417</v>
      </c>
      <c r="AP27" s="474"/>
      <c r="AQ27" s="47">
        <v>15</v>
      </c>
      <c r="AR27" s="47" t="s">
        <v>437</v>
      </c>
      <c r="AS27" s="47">
        <v>4</v>
      </c>
      <c r="AT27" s="47" t="str">
        <f t="shared" si="10"/>
        <v>Aanloopperiodiek_1</v>
      </c>
      <c r="AU27" s="47" t="str">
        <f t="shared" si="11"/>
        <v>15_Aanloopperiodiek_1</v>
      </c>
      <c r="AV27" s="47" t="s">
        <v>417</v>
      </c>
      <c r="AW27" s="475"/>
      <c r="AX27" s="47">
        <v>15</v>
      </c>
      <c r="AY27" s="47" t="s">
        <v>437</v>
      </c>
      <c r="AZ27" s="47">
        <v>4</v>
      </c>
      <c r="BA27" s="47" t="str">
        <f t="shared" si="12"/>
        <v>Aanloopperiodiek_1</v>
      </c>
      <c r="BB27" s="47" t="str">
        <f t="shared" si="13"/>
        <v>15_Aanloopperiodiek_1</v>
      </c>
      <c r="BC27" s="47" t="s">
        <v>417</v>
      </c>
      <c r="BD27" s="45"/>
      <c r="BE27" s="47">
        <v>15</v>
      </c>
      <c r="BF27" s="47" t="s">
        <v>437</v>
      </c>
      <c r="BG27" s="47">
        <v>4</v>
      </c>
      <c r="BH27" s="47" t="str">
        <f t="shared" si="20"/>
        <v>Aanloopperiodiek_1</v>
      </c>
      <c r="BI27" s="47" t="str">
        <f t="shared" si="21"/>
        <v>15_Aanloopperiodiek_1</v>
      </c>
      <c r="BJ27" s="47" t="s">
        <v>417</v>
      </c>
      <c r="BK27" s="621"/>
      <c r="BL27" s="47">
        <v>15</v>
      </c>
      <c r="BM27" s="47" t="s">
        <v>437</v>
      </c>
      <c r="BN27" s="47">
        <v>4</v>
      </c>
      <c r="BO27" s="47" t="str">
        <f t="shared" si="14"/>
        <v>Aanloopperiodiek_1</v>
      </c>
      <c r="BP27" s="47" t="s">
        <v>438</v>
      </c>
      <c r="BQ27" s="47" t="str">
        <f t="shared" si="15"/>
        <v>15_Aanloopperiodiek_1</v>
      </c>
      <c r="BR27" s="49" t="str">
        <f t="shared" si="16"/>
        <v>vervalt</v>
      </c>
      <c r="BS27" s="49" t="str">
        <f t="shared" si="17"/>
        <v>vervalt</v>
      </c>
      <c r="BT27" s="456" t="str">
        <f t="shared" si="22"/>
        <v>vervalt</v>
      </c>
      <c r="BU27" s="28"/>
      <c r="BV27" s="119"/>
      <c r="BW27" s="5"/>
      <c r="BX27" s="5"/>
      <c r="BY27" s="4"/>
      <c r="BZ27" s="126"/>
      <c r="CA27" s="30"/>
    </row>
    <row r="28" spans="1:79" x14ac:dyDescent="0.25">
      <c r="A28" s="47">
        <v>15</v>
      </c>
      <c r="B28" s="47" t="s">
        <v>437</v>
      </c>
      <c r="C28" s="47">
        <v>4</v>
      </c>
      <c r="D28" s="47" t="str">
        <f t="shared" si="18"/>
        <v>Aanloopperiodiek_1</v>
      </c>
      <c r="E28" s="47" t="str">
        <f t="shared" si="19"/>
        <v>15_Aanloopperiodiek_1</v>
      </c>
      <c r="F28" s="53">
        <v>10.57</v>
      </c>
      <c r="G28" s="47"/>
      <c r="H28" s="47">
        <v>15</v>
      </c>
      <c r="I28" s="47">
        <v>0</v>
      </c>
      <c r="J28" s="47">
        <v>5</v>
      </c>
      <c r="K28" s="47">
        <f t="shared" si="0"/>
        <v>0</v>
      </c>
      <c r="L28" s="47" t="str">
        <f t="shared" si="1"/>
        <v>15_0</v>
      </c>
      <c r="M28" s="53">
        <v>11.34</v>
      </c>
      <c r="N28" s="28"/>
      <c r="O28" s="47">
        <v>15</v>
      </c>
      <c r="P28" s="47">
        <v>0</v>
      </c>
      <c r="Q28" s="47">
        <v>5</v>
      </c>
      <c r="R28" s="47">
        <f t="shared" si="2"/>
        <v>0</v>
      </c>
      <c r="S28" s="47" t="str">
        <f t="shared" si="3"/>
        <v>15_0</v>
      </c>
      <c r="T28" s="53">
        <v>11.68</v>
      </c>
      <c r="U28" s="28"/>
      <c r="V28" s="47">
        <v>15</v>
      </c>
      <c r="W28" s="47">
        <v>0</v>
      </c>
      <c r="X28" s="47">
        <v>5</v>
      </c>
      <c r="Y28" s="47">
        <f t="shared" si="4"/>
        <v>0</v>
      </c>
      <c r="Z28" s="47" t="str">
        <f t="shared" si="5"/>
        <v>15_0</v>
      </c>
      <c r="AA28" s="53">
        <v>12.1</v>
      </c>
      <c r="AB28" s="463"/>
      <c r="AC28" s="47">
        <v>15</v>
      </c>
      <c r="AD28" s="47">
        <v>0</v>
      </c>
      <c r="AE28" s="47">
        <v>5</v>
      </c>
      <c r="AF28" s="47">
        <f t="shared" si="6"/>
        <v>0</v>
      </c>
      <c r="AG28" s="47" t="str">
        <f t="shared" si="7"/>
        <v>15_0</v>
      </c>
      <c r="AH28" s="47">
        <v>12.5</v>
      </c>
      <c r="AI28" s="463"/>
      <c r="AJ28" s="47">
        <v>15</v>
      </c>
      <c r="AK28" s="47">
        <v>0</v>
      </c>
      <c r="AL28" s="47">
        <v>5</v>
      </c>
      <c r="AM28" s="47">
        <f t="shared" si="8"/>
        <v>0</v>
      </c>
      <c r="AN28" s="47" t="str">
        <f t="shared" si="9"/>
        <v>15_0</v>
      </c>
      <c r="AO28" s="47">
        <v>13.3</v>
      </c>
      <c r="AP28" s="474"/>
      <c r="AQ28" s="47">
        <v>15</v>
      </c>
      <c r="AR28" s="47">
        <v>0</v>
      </c>
      <c r="AS28" s="47">
        <v>5</v>
      </c>
      <c r="AT28" s="47">
        <f t="shared" si="10"/>
        <v>0</v>
      </c>
      <c r="AU28" s="47" t="str">
        <f t="shared" si="11"/>
        <v>15_0</v>
      </c>
      <c r="AV28" s="47">
        <v>13.78</v>
      </c>
      <c r="AW28" s="475"/>
      <c r="AX28" s="47">
        <v>15</v>
      </c>
      <c r="AY28" s="47">
        <v>0</v>
      </c>
      <c r="AZ28" s="47">
        <v>5</v>
      </c>
      <c r="BA28" s="47">
        <f t="shared" si="12"/>
        <v>0</v>
      </c>
      <c r="BB28" s="47" t="str">
        <f t="shared" si="13"/>
        <v>15_0</v>
      </c>
      <c r="BC28" s="47">
        <v>14.26</v>
      </c>
      <c r="BD28" s="45"/>
      <c r="BE28" s="47">
        <v>15</v>
      </c>
      <c r="BF28" s="47">
        <v>0</v>
      </c>
      <c r="BG28" s="47">
        <v>5</v>
      </c>
      <c r="BH28" s="47">
        <f t="shared" si="20"/>
        <v>0</v>
      </c>
      <c r="BI28" s="47" t="str">
        <f t="shared" si="21"/>
        <v>15_0</v>
      </c>
      <c r="BJ28" s="47">
        <v>14.83</v>
      </c>
      <c r="BK28" s="621"/>
      <c r="BL28" s="47">
        <v>15</v>
      </c>
      <c r="BM28" s="47">
        <v>0</v>
      </c>
      <c r="BN28" s="47">
        <v>5</v>
      </c>
      <c r="BO28" s="47">
        <f t="shared" si="14"/>
        <v>0</v>
      </c>
      <c r="BP28" s="47" t="s">
        <v>439</v>
      </c>
      <c r="BQ28" s="47" t="str">
        <f t="shared" si="15"/>
        <v>15_0</v>
      </c>
      <c r="BR28" s="49">
        <f>INDEX($BC$15:$BC$235,MATCH(BQ28,$BB$15:$BB$235,0))</f>
        <v>14.26</v>
      </c>
      <c r="BS28" s="49">
        <f>INDEX($BJ$15:$BJ$235,MATCH(BQ28,$BI$15:$BI$235,0))</f>
        <v>14.83</v>
      </c>
      <c r="BT28" s="456">
        <f>IFERROR($D$6*BR28+$D$7*BS28,"vervalt")</f>
        <v>14.545</v>
      </c>
      <c r="BU28" s="28"/>
      <c r="BV28" s="119"/>
      <c r="BW28" s="5"/>
      <c r="BX28" s="5"/>
      <c r="BY28" s="4"/>
      <c r="BZ28" s="126"/>
      <c r="CA28" s="30"/>
    </row>
    <row r="29" spans="1:79" x14ac:dyDescent="0.25">
      <c r="A29" s="47">
        <v>15</v>
      </c>
      <c r="B29" s="47">
        <v>0</v>
      </c>
      <c r="C29" s="47">
        <v>5</v>
      </c>
      <c r="D29" s="47">
        <f t="shared" si="18"/>
        <v>0</v>
      </c>
      <c r="E29" s="47" t="str">
        <f t="shared" si="19"/>
        <v>15_0</v>
      </c>
      <c r="F29" s="53">
        <v>10.96</v>
      </c>
      <c r="G29" s="47"/>
      <c r="H29" s="47">
        <v>15</v>
      </c>
      <c r="I29" s="47">
        <v>1</v>
      </c>
      <c r="J29" s="47">
        <v>6</v>
      </c>
      <c r="K29" s="47">
        <f t="shared" si="0"/>
        <v>1</v>
      </c>
      <c r="L29" s="47" t="str">
        <f t="shared" si="1"/>
        <v>15_1</v>
      </c>
      <c r="M29" s="53">
        <v>11.56</v>
      </c>
      <c r="N29" s="28"/>
      <c r="O29" s="47">
        <v>15</v>
      </c>
      <c r="P29" s="47">
        <v>1</v>
      </c>
      <c r="Q29" s="47">
        <v>6</v>
      </c>
      <c r="R29" s="47">
        <f t="shared" si="2"/>
        <v>1</v>
      </c>
      <c r="S29" s="47" t="str">
        <f t="shared" si="3"/>
        <v>15_1</v>
      </c>
      <c r="T29" s="53">
        <v>11.9</v>
      </c>
      <c r="U29" s="28"/>
      <c r="V29" s="47">
        <v>15</v>
      </c>
      <c r="W29" s="47">
        <v>1</v>
      </c>
      <c r="X29" s="47">
        <v>6</v>
      </c>
      <c r="Y29" s="47">
        <f t="shared" si="4"/>
        <v>1</v>
      </c>
      <c r="Z29" s="47" t="str">
        <f t="shared" si="5"/>
        <v>15_1</v>
      </c>
      <c r="AA29" s="53">
        <v>12.32</v>
      </c>
      <c r="AB29" s="463"/>
      <c r="AC29" s="47">
        <v>15</v>
      </c>
      <c r="AD29" s="47">
        <v>1</v>
      </c>
      <c r="AE29" s="47">
        <v>6</v>
      </c>
      <c r="AF29" s="47">
        <f t="shared" si="6"/>
        <v>1</v>
      </c>
      <c r="AG29" s="47" t="str">
        <f t="shared" si="7"/>
        <v>15_1</v>
      </c>
      <c r="AH29" s="47">
        <v>12.69</v>
      </c>
      <c r="AI29" s="463"/>
      <c r="AJ29" s="47">
        <v>15</v>
      </c>
      <c r="AK29" s="47">
        <v>1</v>
      </c>
      <c r="AL29" s="47">
        <v>6</v>
      </c>
      <c r="AM29" s="47">
        <f t="shared" si="8"/>
        <v>1</v>
      </c>
      <c r="AN29" s="47" t="str">
        <f t="shared" si="9"/>
        <v>15_1</v>
      </c>
      <c r="AO29" s="47">
        <v>13.49</v>
      </c>
      <c r="AP29" s="474"/>
      <c r="AQ29" s="47">
        <v>15</v>
      </c>
      <c r="AR29" s="47">
        <v>1</v>
      </c>
      <c r="AS29" s="47">
        <v>6</v>
      </c>
      <c r="AT29" s="47">
        <f t="shared" si="10"/>
        <v>1</v>
      </c>
      <c r="AU29" s="47" t="str">
        <f t="shared" si="11"/>
        <v>15_1</v>
      </c>
      <c r="AV29" s="47">
        <v>13.97</v>
      </c>
      <c r="AW29" s="475"/>
      <c r="AX29" s="47">
        <v>15</v>
      </c>
      <c r="AY29" s="47">
        <v>1</v>
      </c>
      <c r="AZ29" s="47">
        <v>6</v>
      </c>
      <c r="BA29" s="47">
        <f t="shared" si="12"/>
        <v>1</v>
      </c>
      <c r="BB29" s="47" t="str">
        <f t="shared" si="13"/>
        <v>15_1</v>
      </c>
      <c r="BC29" s="47">
        <v>14.45</v>
      </c>
      <c r="BD29" s="45"/>
      <c r="BE29" s="47">
        <v>15</v>
      </c>
      <c r="BF29" s="47">
        <v>1</v>
      </c>
      <c r="BG29" s="47">
        <v>6</v>
      </c>
      <c r="BH29" s="47">
        <f t="shared" si="20"/>
        <v>1</v>
      </c>
      <c r="BI29" s="47" t="str">
        <f t="shared" si="21"/>
        <v>15_1</v>
      </c>
      <c r="BJ29" s="47">
        <v>15.02</v>
      </c>
      <c r="BK29" s="621"/>
      <c r="BL29" s="47">
        <v>15</v>
      </c>
      <c r="BM29" s="47">
        <v>1</v>
      </c>
      <c r="BN29" s="47">
        <v>6</v>
      </c>
      <c r="BO29" s="47">
        <f t="shared" si="14"/>
        <v>1</v>
      </c>
      <c r="BP29" s="47" t="s">
        <v>440</v>
      </c>
      <c r="BQ29" s="47" t="str">
        <f t="shared" si="15"/>
        <v>15_1</v>
      </c>
      <c r="BR29" s="49">
        <f t="shared" ref="BR29:BR92" si="23">INDEX($BC$15:$BC$235,MATCH(BQ29,$BB$15:$BB$235,0))</f>
        <v>14.45</v>
      </c>
      <c r="BS29" s="49">
        <f t="shared" ref="BS29:BS92" si="24">INDEX($BJ$15:$BJ$235,MATCH(BQ29,$BI$15:$BI$235,0))</f>
        <v>15.02</v>
      </c>
      <c r="BT29" s="456">
        <f t="shared" ref="BT29:BT92" si="25">IFERROR($D$6*BR29+$D$7*BS29,"vervalt")</f>
        <v>14.734999999999999</v>
      </c>
      <c r="BU29" s="28"/>
      <c r="BV29" s="119"/>
      <c r="BW29" s="5"/>
      <c r="BX29" s="5"/>
      <c r="BY29" s="49"/>
      <c r="BZ29" s="126"/>
      <c r="CA29" s="30"/>
    </row>
    <row r="30" spans="1:79" x14ac:dyDescent="0.25">
      <c r="A30" s="47">
        <v>15</v>
      </c>
      <c r="B30" s="47">
        <v>1</v>
      </c>
      <c r="C30" s="47">
        <v>6</v>
      </c>
      <c r="D30" s="47">
        <f t="shared" si="18"/>
        <v>1</v>
      </c>
      <c r="E30" s="47" t="str">
        <f t="shared" si="19"/>
        <v>15_1</v>
      </c>
      <c r="F30" s="53">
        <v>11.17</v>
      </c>
      <c r="G30" s="47"/>
      <c r="H30" s="47">
        <v>15</v>
      </c>
      <c r="I30" s="47">
        <v>2</v>
      </c>
      <c r="J30" s="47">
        <v>7</v>
      </c>
      <c r="K30" s="47">
        <f t="shared" si="0"/>
        <v>2</v>
      </c>
      <c r="L30" s="47" t="str">
        <f t="shared" si="1"/>
        <v>15_2</v>
      </c>
      <c r="M30" s="53">
        <v>11.86</v>
      </c>
      <c r="N30" s="28"/>
      <c r="O30" s="47">
        <v>15</v>
      </c>
      <c r="P30" s="47">
        <v>2</v>
      </c>
      <c r="Q30" s="47">
        <v>7</v>
      </c>
      <c r="R30" s="47">
        <f t="shared" si="2"/>
        <v>2</v>
      </c>
      <c r="S30" s="47" t="str">
        <f t="shared" si="3"/>
        <v>15_2</v>
      </c>
      <c r="T30" s="53">
        <v>12.22</v>
      </c>
      <c r="U30" s="28"/>
      <c r="V30" s="47">
        <v>15</v>
      </c>
      <c r="W30" s="47">
        <v>2</v>
      </c>
      <c r="X30" s="47">
        <v>7</v>
      </c>
      <c r="Y30" s="47">
        <f t="shared" si="4"/>
        <v>2</v>
      </c>
      <c r="Z30" s="47" t="str">
        <f t="shared" si="5"/>
        <v>15_2</v>
      </c>
      <c r="AA30" s="53">
        <v>12.63</v>
      </c>
      <c r="AB30" s="463"/>
      <c r="AC30" s="47">
        <v>15</v>
      </c>
      <c r="AD30" s="47">
        <v>2</v>
      </c>
      <c r="AE30" s="47">
        <v>7</v>
      </c>
      <c r="AF30" s="47">
        <f t="shared" si="6"/>
        <v>2</v>
      </c>
      <c r="AG30" s="47" t="str">
        <f t="shared" si="7"/>
        <v>15_2</v>
      </c>
      <c r="AH30" s="47">
        <v>13.01</v>
      </c>
      <c r="AI30" s="463"/>
      <c r="AJ30" s="47">
        <v>15</v>
      </c>
      <c r="AK30" s="47">
        <v>2</v>
      </c>
      <c r="AL30" s="47">
        <v>7</v>
      </c>
      <c r="AM30" s="47">
        <f t="shared" si="8"/>
        <v>2</v>
      </c>
      <c r="AN30" s="47" t="str">
        <f t="shared" si="9"/>
        <v>15_2</v>
      </c>
      <c r="AO30" s="47">
        <v>13.81</v>
      </c>
      <c r="AP30" s="474"/>
      <c r="AQ30" s="47">
        <v>15</v>
      </c>
      <c r="AR30" s="47">
        <v>2</v>
      </c>
      <c r="AS30" s="47">
        <v>7</v>
      </c>
      <c r="AT30" s="47">
        <f t="shared" si="10"/>
        <v>2</v>
      </c>
      <c r="AU30" s="47" t="str">
        <f t="shared" si="11"/>
        <v>15_2</v>
      </c>
      <c r="AV30" s="47">
        <v>14.29</v>
      </c>
      <c r="AW30" s="475"/>
      <c r="AX30" s="47">
        <v>15</v>
      </c>
      <c r="AY30" s="47">
        <v>2</v>
      </c>
      <c r="AZ30" s="47">
        <v>7</v>
      </c>
      <c r="BA30" s="47">
        <f t="shared" si="12"/>
        <v>2</v>
      </c>
      <c r="BB30" s="47" t="str">
        <f t="shared" si="13"/>
        <v>15_2</v>
      </c>
      <c r="BC30" s="47">
        <v>14.77</v>
      </c>
      <c r="BD30" s="45"/>
      <c r="BE30" s="47">
        <v>15</v>
      </c>
      <c r="BF30" s="47">
        <v>2</v>
      </c>
      <c r="BG30" s="47">
        <v>7</v>
      </c>
      <c r="BH30" s="47">
        <f t="shared" si="20"/>
        <v>2</v>
      </c>
      <c r="BI30" s="47" t="str">
        <f t="shared" si="21"/>
        <v>15_2</v>
      </c>
      <c r="BJ30" s="47">
        <v>15.36</v>
      </c>
      <c r="BK30" s="621"/>
      <c r="BL30" s="47">
        <v>15</v>
      </c>
      <c r="BM30" s="47">
        <v>2</v>
      </c>
      <c r="BN30" s="47">
        <v>7</v>
      </c>
      <c r="BO30" s="47">
        <f t="shared" si="14"/>
        <v>2</v>
      </c>
      <c r="BP30" s="47" t="s">
        <v>441</v>
      </c>
      <c r="BQ30" s="47" t="str">
        <f t="shared" si="15"/>
        <v>15_2</v>
      </c>
      <c r="BR30" s="49">
        <f t="shared" si="23"/>
        <v>14.77</v>
      </c>
      <c r="BS30" s="49">
        <f t="shared" si="24"/>
        <v>15.36</v>
      </c>
      <c r="BT30" s="456">
        <f t="shared" si="25"/>
        <v>15.065</v>
      </c>
      <c r="BU30" s="28"/>
      <c r="BV30" s="119"/>
      <c r="BW30" s="5"/>
      <c r="BX30" s="5"/>
      <c r="BY30" s="49"/>
      <c r="BZ30" s="126"/>
      <c r="CA30" s="30"/>
    </row>
    <row r="31" spans="1:79" x14ac:dyDescent="0.25">
      <c r="A31" s="47">
        <v>15</v>
      </c>
      <c r="B31" s="47">
        <v>2</v>
      </c>
      <c r="C31" s="47">
        <v>7</v>
      </c>
      <c r="D31" s="47">
        <f t="shared" si="18"/>
        <v>2</v>
      </c>
      <c r="E31" s="47" t="str">
        <f t="shared" si="19"/>
        <v>15_2</v>
      </c>
      <c r="F31" s="53">
        <v>11.46</v>
      </c>
      <c r="G31" s="47"/>
      <c r="H31" s="47">
        <v>15</v>
      </c>
      <c r="I31" s="47">
        <v>3</v>
      </c>
      <c r="J31" s="47">
        <v>8</v>
      </c>
      <c r="K31" s="47">
        <f t="shared" si="0"/>
        <v>3</v>
      </c>
      <c r="L31" s="47" t="str">
        <f t="shared" si="1"/>
        <v>15_3</v>
      </c>
      <c r="M31" s="53">
        <v>12.16</v>
      </c>
      <c r="N31" s="28"/>
      <c r="O31" s="47">
        <v>15</v>
      </c>
      <c r="P31" s="47">
        <v>3</v>
      </c>
      <c r="Q31" s="47">
        <v>8</v>
      </c>
      <c r="R31" s="47">
        <f t="shared" si="2"/>
        <v>3</v>
      </c>
      <c r="S31" s="47" t="str">
        <f t="shared" si="3"/>
        <v>15_3</v>
      </c>
      <c r="T31" s="53">
        <v>12.52</v>
      </c>
      <c r="U31" s="28"/>
      <c r="V31" s="47">
        <v>15</v>
      </c>
      <c r="W31" s="47">
        <v>3</v>
      </c>
      <c r="X31" s="47">
        <v>8</v>
      </c>
      <c r="Y31" s="47">
        <f t="shared" si="4"/>
        <v>3</v>
      </c>
      <c r="Z31" s="47" t="str">
        <f t="shared" si="5"/>
        <v>15_3</v>
      </c>
      <c r="AA31" s="53">
        <v>12.94</v>
      </c>
      <c r="AB31" s="463"/>
      <c r="AC31" s="47">
        <v>15</v>
      </c>
      <c r="AD31" s="47">
        <v>3</v>
      </c>
      <c r="AE31" s="47">
        <v>8</v>
      </c>
      <c r="AF31" s="47">
        <f t="shared" si="6"/>
        <v>3</v>
      </c>
      <c r="AG31" s="47" t="str">
        <f t="shared" si="7"/>
        <v>15_3</v>
      </c>
      <c r="AH31" s="47">
        <v>13.33</v>
      </c>
      <c r="AI31" s="463"/>
      <c r="AJ31" s="47">
        <v>15</v>
      </c>
      <c r="AK31" s="47">
        <v>3</v>
      </c>
      <c r="AL31" s="47">
        <v>8</v>
      </c>
      <c r="AM31" s="47">
        <f t="shared" si="8"/>
        <v>3</v>
      </c>
      <c r="AN31" s="47" t="str">
        <f t="shared" si="9"/>
        <v>15_3</v>
      </c>
      <c r="AO31" s="47">
        <v>14.13</v>
      </c>
      <c r="AP31" s="474"/>
      <c r="AQ31" s="47">
        <v>15</v>
      </c>
      <c r="AR31" s="47">
        <v>3</v>
      </c>
      <c r="AS31" s="47">
        <v>8</v>
      </c>
      <c r="AT31" s="47">
        <f t="shared" si="10"/>
        <v>3</v>
      </c>
      <c r="AU31" s="47" t="str">
        <f t="shared" si="11"/>
        <v>15_3</v>
      </c>
      <c r="AV31" s="47">
        <v>14.61</v>
      </c>
      <c r="AW31" s="475"/>
      <c r="AX31" s="47">
        <v>15</v>
      </c>
      <c r="AY31" s="47">
        <v>3</v>
      </c>
      <c r="AZ31" s="47">
        <v>8</v>
      </c>
      <c r="BA31" s="47">
        <f t="shared" si="12"/>
        <v>3</v>
      </c>
      <c r="BB31" s="47" t="str">
        <f t="shared" si="13"/>
        <v>15_3</v>
      </c>
      <c r="BC31" s="47">
        <v>15.08</v>
      </c>
      <c r="BD31" s="45"/>
      <c r="BE31" s="47">
        <v>15</v>
      </c>
      <c r="BF31" s="47">
        <v>3</v>
      </c>
      <c r="BG31" s="47">
        <v>8</v>
      </c>
      <c r="BH31" s="47">
        <f t="shared" si="20"/>
        <v>3</v>
      </c>
      <c r="BI31" s="47" t="str">
        <f t="shared" si="21"/>
        <v>15_3</v>
      </c>
      <c r="BJ31" s="47">
        <v>15.69</v>
      </c>
      <c r="BK31" s="621"/>
      <c r="BL31" s="47">
        <v>15</v>
      </c>
      <c r="BM31" s="47">
        <v>3</v>
      </c>
      <c r="BN31" s="47">
        <v>8</v>
      </c>
      <c r="BO31" s="47">
        <f t="shared" si="14"/>
        <v>3</v>
      </c>
      <c r="BP31" s="47" t="s">
        <v>442</v>
      </c>
      <c r="BQ31" s="47" t="str">
        <f t="shared" si="15"/>
        <v>15_3</v>
      </c>
      <c r="BR31" s="49">
        <f t="shared" si="23"/>
        <v>15.08</v>
      </c>
      <c r="BS31" s="49">
        <f t="shared" si="24"/>
        <v>15.69</v>
      </c>
      <c r="BT31" s="456">
        <f t="shared" si="25"/>
        <v>15.385</v>
      </c>
      <c r="BU31" s="28"/>
      <c r="BV31" s="119"/>
      <c r="BW31" s="5"/>
      <c r="BX31" s="5"/>
      <c r="BY31" s="49"/>
      <c r="BZ31" s="126"/>
      <c r="CA31" s="30"/>
    </row>
    <row r="32" spans="1:79" x14ac:dyDescent="0.25">
      <c r="A32" s="47">
        <v>15</v>
      </c>
      <c r="B32" s="47">
        <v>3</v>
      </c>
      <c r="C32" s="47">
        <v>8</v>
      </c>
      <c r="D32" s="47">
        <f t="shared" si="18"/>
        <v>3</v>
      </c>
      <c r="E32" s="47" t="str">
        <f t="shared" si="19"/>
        <v>15_3</v>
      </c>
      <c r="F32" s="53">
        <v>11.75</v>
      </c>
      <c r="G32" s="47"/>
      <c r="H32" s="47">
        <v>15</v>
      </c>
      <c r="I32" s="47">
        <v>4</v>
      </c>
      <c r="J32" s="47">
        <v>9</v>
      </c>
      <c r="K32" s="47">
        <f t="shared" si="0"/>
        <v>4</v>
      </c>
      <c r="L32" s="47" t="str">
        <f t="shared" si="1"/>
        <v>15_4</v>
      </c>
      <c r="M32" s="53">
        <v>12.48</v>
      </c>
      <c r="N32" s="28"/>
      <c r="O32" s="47">
        <v>15</v>
      </c>
      <c r="P32" s="47">
        <v>4</v>
      </c>
      <c r="Q32" s="47">
        <v>9</v>
      </c>
      <c r="R32" s="47">
        <f t="shared" si="2"/>
        <v>4</v>
      </c>
      <c r="S32" s="47" t="str">
        <f t="shared" si="3"/>
        <v>15_4</v>
      </c>
      <c r="T32" s="53">
        <v>12.86</v>
      </c>
      <c r="U32" s="28"/>
      <c r="V32" s="47">
        <v>15</v>
      </c>
      <c r="W32" s="47">
        <v>4</v>
      </c>
      <c r="X32" s="47">
        <v>9</v>
      </c>
      <c r="Y32" s="47">
        <f t="shared" si="4"/>
        <v>4</v>
      </c>
      <c r="Z32" s="47" t="str">
        <f t="shared" si="5"/>
        <v>15_4</v>
      </c>
      <c r="AA32" s="53">
        <v>13.27</v>
      </c>
      <c r="AB32" s="463"/>
      <c r="AC32" s="47">
        <v>15</v>
      </c>
      <c r="AD32" s="47">
        <v>4</v>
      </c>
      <c r="AE32" s="47">
        <v>9</v>
      </c>
      <c r="AF32" s="47">
        <f t="shared" si="6"/>
        <v>4</v>
      </c>
      <c r="AG32" s="47" t="str">
        <f t="shared" si="7"/>
        <v>15_4</v>
      </c>
      <c r="AH32" s="47">
        <v>13.67</v>
      </c>
      <c r="AI32" s="463"/>
      <c r="AJ32" s="47">
        <v>15</v>
      </c>
      <c r="AK32" s="47">
        <v>4</v>
      </c>
      <c r="AL32" s="47">
        <v>9</v>
      </c>
      <c r="AM32" s="47">
        <f t="shared" si="8"/>
        <v>4</v>
      </c>
      <c r="AN32" s="47" t="str">
        <f t="shared" si="9"/>
        <v>15_4</v>
      </c>
      <c r="AO32" s="47">
        <v>14.47</v>
      </c>
      <c r="AP32" s="474"/>
      <c r="AQ32" s="47">
        <v>15</v>
      </c>
      <c r="AR32" s="47">
        <v>4</v>
      </c>
      <c r="AS32" s="47">
        <v>9</v>
      </c>
      <c r="AT32" s="47">
        <f t="shared" si="10"/>
        <v>4</v>
      </c>
      <c r="AU32" s="47" t="str">
        <f t="shared" si="11"/>
        <v>15_4</v>
      </c>
      <c r="AV32" s="47">
        <v>14.95</v>
      </c>
      <c r="AW32" s="475"/>
      <c r="AX32" s="47">
        <v>15</v>
      </c>
      <c r="AY32" s="47">
        <v>4</v>
      </c>
      <c r="AZ32" s="47">
        <v>9</v>
      </c>
      <c r="BA32" s="47">
        <f t="shared" si="12"/>
        <v>4</v>
      </c>
      <c r="BB32" s="47" t="str">
        <f t="shared" si="13"/>
        <v>15_4</v>
      </c>
      <c r="BC32" s="47">
        <v>15.43</v>
      </c>
      <c r="BD32" s="45"/>
      <c r="BE32" s="47">
        <v>15</v>
      </c>
      <c r="BF32" s="47">
        <v>4</v>
      </c>
      <c r="BG32" s="47">
        <v>9</v>
      </c>
      <c r="BH32" s="47">
        <f t="shared" si="20"/>
        <v>4</v>
      </c>
      <c r="BI32" s="47" t="str">
        <f t="shared" si="21"/>
        <v>15_4</v>
      </c>
      <c r="BJ32" s="47">
        <v>16.05</v>
      </c>
      <c r="BK32" s="621"/>
      <c r="BL32" s="47">
        <v>15</v>
      </c>
      <c r="BM32" s="47">
        <v>4</v>
      </c>
      <c r="BN32" s="47">
        <v>9</v>
      </c>
      <c r="BO32" s="47">
        <f t="shared" si="14"/>
        <v>4</v>
      </c>
      <c r="BP32" s="47" t="s">
        <v>443</v>
      </c>
      <c r="BQ32" s="47" t="str">
        <f t="shared" si="15"/>
        <v>15_4</v>
      </c>
      <c r="BR32" s="49">
        <f t="shared" si="23"/>
        <v>15.43</v>
      </c>
      <c r="BS32" s="49">
        <f t="shared" si="24"/>
        <v>16.05</v>
      </c>
      <c r="BT32" s="456">
        <f t="shared" si="25"/>
        <v>15.74</v>
      </c>
      <c r="BU32" s="28"/>
      <c r="BV32" s="119"/>
      <c r="BW32" s="5"/>
      <c r="BX32" s="5"/>
      <c r="BY32" s="49"/>
      <c r="BZ32" s="126"/>
      <c r="CA32" s="30"/>
    </row>
    <row r="33" spans="1:79" x14ac:dyDescent="0.25">
      <c r="A33" s="47">
        <v>15</v>
      </c>
      <c r="B33" s="47">
        <v>4</v>
      </c>
      <c r="C33" s="47">
        <v>9</v>
      </c>
      <c r="D33" s="47">
        <f t="shared" si="18"/>
        <v>4</v>
      </c>
      <c r="E33" s="47" t="str">
        <f t="shared" si="19"/>
        <v>15_4</v>
      </c>
      <c r="F33" s="53">
        <v>12.06</v>
      </c>
      <c r="G33" s="47"/>
      <c r="H33" s="47">
        <v>15</v>
      </c>
      <c r="I33" s="47">
        <v>5</v>
      </c>
      <c r="J33" s="47">
        <v>10</v>
      </c>
      <c r="K33" s="47">
        <f t="shared" si="0"/>
        <v>5</v>
      </c>
      <c r="L33" s="47" t="str">
        <f t="shared" si="1"/>
        <v>15_5</v>
      </c>
      <c r="M33" s="53">
        <v>12.83</v>
      </c>
      <c r="N33" s="28"/>
      <c r="O33" s="47">
        <v>15</v>
      </c>
      <c r="P33" s="47">
        <v>5</v>
      </c>
      <c r="Q33" s="47">
        <v>10</v>
      </c>
      <c r="R33" s="47">
        <f t="shared" si="2"/>
        <v>5</v>
      </c>
      <c r="S33" s="47" t="str">
        <f t="shared" si="3"/>
        <v>15_5</v>
      </c>
      <c r="T33" s="53">
        <v>13.22</v>
      </c>
      <c r="U33" s="28"/>
      <c r="V33" s="47">
        <v>15</v>
      </c>
      <c r="W33" s="47">
        <v>5</v>
      </c>
      <c r="X33" s="47">
        <v>10</v>
      </c>
      <c r="Y33" s="47">
        <f t="shared" si="4"/>
        <v>5</v>
      </c>
      <c r="Z33" s="47" t="str">
        <f t="shared" si="5"/>
        <v>15_5</v>
      </c>
      <c r="AA33" s="53">
        <v>13.64</v>
      </c>
      <c r="AB33" s="463"/>
      <c r="AC33" s="47">
        <v>15</v>
      </c>
      <c r="AD33" s="47">
        <v>5</v>
      </c>
      <c r="AE33" s="47">
        <v>10</v>
      </c>
      <c r="AF33" s="47">
        <f t="shared" si="6"/>
        <v>5</v>
      </c>
      <c r="AG33" s="47" t="str">
        <f t="shared" si="7"/>
        <v>15_5</v>
      </c>
      <c r="AH33" s="47">
        <v>14.05</v>
      </c>
      <c r="AI33" s="463"/>
      <c r="AJ33" s="47">
        <v>15</v>
      </c>
      <c r="AK33" s="47">
        <v>5</v>
      </c>
      <c r="AL33" s="47">
        <v>10</v>
      </c>
      <c r="AM33" s="47">
        <f t="shared" si="8"/>
        <v>5</v>
      </c>
      <c r="AN33" s="47" t="str">
        <f t="shared" si="9"/>
        <v>15_5</v>
      </c>
      <c r="AO33" s="47">
        <v>14.85</v>
      </c>
      <c r="AP33" s="474"/>
      <c r="AQ33" s="47">
        <v>15</v>
      </c>
      <c r="AR33" s="47">
        <v>5</v>
      </c>
      <c r="AS33" s="47">
        <v>10</v>
      </c>
      <c r="AT33" s="47">
        <f t="shared" si="10"/>
        <v>5</v>
      </c>
      <c r="AU33" s="47" t="str">
        <f t="shared" si="11"/>
        <v>15_5</v>
      </c>
      <c r="AV33" s="47">
        <v>15.33</v>
      </c>
      <c r="AW33" s="475"/>
      <c r="AX33" s="47">
        <v>15</v>
      </c>
      <c r="AY33" s="47">
        <v>5</v>
      </c>
      <c r="AZ33" s="47">
        <v>10</v>
      </c>
      <c r="BA33" s="47">
        <f t="shared" si="12"/>
        <v>5</v>
      </c>
      <c r="BB33" s="47" t="str">
        <f t="shared" si="13"/>
        <v>15_5</v>
      </c>
      <c r="BC33" s="47">
        <v>15.81</v>
      </c>
      <c r="BD33" s="45"/>
      <c r="BE33" s="47">
        <v>15</v>
      </c>
      <c r="BF33" s="47">
        <v>5</v>
      </c>
      <c r="BG33" s="47">
        <v>10</v>
      </c>
      <c r="BH33" s="47">
        <f t="shared" si="20"/>
        <v>5</v>
      </c>
      <c r="BI33" s="47" t="str">
        <f t="shared" si="21"/>
        <v>15_5</v>
      </c>
      <c r="BJ33" s="47">
        <v>16.440000000000001</v>
      </c>
      <c r="BK33" s="621"/>
      <c r="BL33" s="47">
        <v>15</v>
      </c>
      <c r="BM33" s="47">
        <v>5</v>
      </c>
      <c r="BN33" s="47">
        <v>10</v>
      </c>
      <c r="BO33" s="47">
        <f t="shared" si="14"/>
        <v>5</v>
      </c>
      <c r="BP33" s="47" t="s">
        <v>444</v>
      </c>
      <c r="BQ33" s="47" t="str">
        <f t="shared" si="15"/>
        <v>15_5</v>
      </c>
      <c r="BR33" s="49">
        <f t="shared" si="23"/>
        <v>15.81</v>
      </c>
      <c r="BS33" s="49">
        <f t="shared" si="24"/>
        <v>16.440000000000001</v>
      </c>
      <c r="BT33" s="456">
        <f t="shared" si="25"/>
        <v>16.125</v>
      </c>
      <c r="BU33" s="28"/>
      <c r="BV33" s="119"/>
      <c r="BW33" s="5"/>
      <c r="BX33" s="5"/>
      <c r="BY33" s="49"/>
      <c r="BZ33" s="126"/>
      <c r="CA33" s="30"/>
    </row>
    <row r="34" spans="1:79" x14ac:dyDescent="0.25">
      <c r="A34" s="47">
        <v>15</v>
      </c>
      <c r="B34" s="47">
        <v>5</v>
      </c>
      <c r="C34" s="47">
        <v>10</v>
      </c>
      <c r="D34" s="47">
        <f t="shared" si="18"/>
        <v>5</v>
      </c>
      <c r="E34" s="47" t="str">
        <f t="shared" si="19"/>
        <v>15_5</v>
      </c>
      <c r="F34" s="53">
        <v>12.4</v>
      </c>
      <c r="G34" s="47"/>
      <c r="H34" s="47">
        <v>15</v>
      </c>
      <c r="I34" s="47">
        <v>6</v>
      </c>
      <c r="J34" s="47">
        <v>11</v>
      </c>
      <c r="K34" s="47">
        <f t="shared" si="0"/>
        <v>6</v>
      </c>
      <c r="L34" s="47" t="str">
        <f t="shared" si="1"/>
        <v>15_6</v>
      </c>
      <c r="M34" s="53">
        <v>13.22</v>
      </c>
      <c r="N34" s="28"/>
      <c r="O34" s="47">
        <v>15</v>
      </c>
      <c r="P34" s="47">
        <v>6</v>
      </c>
      <c r="Q34" s="47">
        <v>11</v>
      </c>
      <c r="R34" s="47">
        <f t="shared" si="2"/>
        <v>6</v>
      </c>
      <c r="S34" s="47" t="str">
        <f t="shared" si="3"/>
        <v>15_6</v>
      </c>
      <c r="T34" s="53">
        <v>13.62</v>
      </c>
      <c r="U34" s="28"/>
      <c r="V34" s="47">
        <v>15</v>
      </c>
      <c r="W34" s="47">
        <v>6</v>
      </c>
      <c r="X34" s="47">
        <v>11</v>
      </c>
      <c r="Y34" s="47">
        <f t="shared" si="4"/>
        <v>6</v>
      </c>
      <c r="Z34" s="47" t="str">
        <f t="shared" si="5"/>
        <v>15_6</v>
      </c>
      <c r="AA34" s="53">
        <v>14.06</v>
      </c>
      <c r="AB34" s="463"/>
      <c r="AC34" s="47">
        <v>15</v>
      </c>
      <c r="AD34" s="47">
        <v>6</v>
      </c>
      <c r="AE34" s="47">
        <v>11</v>
      </c>
      <c r="AF34" s="47">
        <f t="shared" si="6"/>
        <v>6</v>
      </c>
      <c r="AG34" s="47" t="str">
        <f t="shared" si="7"/>
        <v>15_6</v>
      </c>
      <c r="AH34" s="47">
        <v>14.48</v>
      </c>
      <c r="AI34" s="463"/>
      <c r="AJ34" s="47">
        <v>15</v>
      </c>
      <c r="AK34" s="47">
        <v>6</v>
      </c>
      <c r="AL34" s="47">
        <v>11</v>
      </c>
      <c r="AM34" s="47">
        <f t="shared" si="8"/>
        <v>6</v>
      </c>
      <c r="AN34" s="47" t="str">
        <f t="shared" si="9"/>
        <v>15_6</v>
      </c>
      <c r="AO34" s="47">
        <v>15.28</v>
      </c>
      <c r="AP34" s="474"/>
      <c r="AQ34" s="47">
        <v>15</v>
      </c>
      <c r="AR34" s="47">
        <v>6</v>
      </c>
      <c r="AS34" s="47">
        <v>11</v>
      </c>
      <c r="AT34" s="47">
        <f t="shared" si="10"/>
        <v>6</v>
      </c>
      <c r="AU34" s="47" t="str">
        <f t="shared" si="11"/>
        <v>15_6</v>
      </c>
      <c r="AV34" s="47">
        <v>15.76</v>
      </c>
      <c r="AW34" s="475"/>
      <c r="AX34" s="47">
        <v>15</v>
      </c>
      <c r="AY34" s="47">
        <v>6</v>
      </c>
      <c r="AZ34" s="47">
        <v>11</v>
      </c>
      <c r="BA34" s="47">
        <f t="shared" si="12"/>
        <v>6</v>
      </c>
      <c r="BB34" s="47" t="str">
        <f t="shared" si="13"/>
        <v>15_6</v>
      </c>
      <c r="BC34" s="47">
        <v>16.239999999999998</v>
      </c>
      <c r="BD34" s="45"/>
      <c r="BE34" s="47">
        <v>15</v>
      </c>
      <c r="BF34" s="47">
        <v>6</v>
      </c>
      <c r="BG34" s="47">
        <v>11</v>
      </c>
      <c r="BH34" s="47">
        <f t="shared" si="20"/>
        <v>6</v>
      </c>
      <c r="BI34" s="47" t="str">
        <f t="shared" si="21"/>
        <v>15_6</v>
      </c>
      <c r="BJ34" s="47">
        <v>16.89</v>
      </c>
      <c r="BK34" s="621"/>
      <c r="BL34" s="47">
        <v>15</v>
      </c>
      <c r="BM34" s="47">
        <v>6</v>
      </c>
      <c r="BN34" s="47">
        <v>11</v>
      </c>
      <c r="BO34" s="47">
        <f t="shared" si="14"/>
        <v>6</v>
      </c>
      <c r="BP34" s="47" t="s">
        <v>445</v>
      </c>
      <c r="BQ34" s="47" t="str">
        <f t="shared" si="15"/>
        <v>15_6</v>
      </c>
      <c r="BR34" s="49">
        <f t="shared" si="23"/>
        <v>16.239999999999998</v>
      </c>
      <c r="BS34" s="49">
        <f t="shared" si="24"/>
        <v>16.89</v>
      </c>
      <c r="BT34" s="456">
        <f t="shared" si="25"/>
        <v>16.564999999999998</v>
      </c>
      <c r="BU34" s="28"/>
      <c r="BV34" s="119"/>
      <c r="BW34" s="5"/>
      <c r="BX34" s="5"/>
      <c r="BY34" s="49"/>
      <c r="BZ34" s="126"/>
      <c r="CA34" s="30"/>
    </row>
    <row r="35" spans="1:79" x14ac:dyDescent="0.25">
      <c r="A35" s="47">
        <v>15</v>
      </c>
      <c r="B35" s="47">
        <v>6</v>
      </c>
      <c r="C35" s="47">
        <v>11</v>
      </c>
      <c r="D35" s="47">
        <f t="shared" si="18"/>
        <v>6</v>
      </c>
      <c r="E35" s="47" t="str">
        <f t="shared" si="19"/>
        <v>15_6</v>
      </c>
      <c r="F35" s="53">
        <v>12.78</v>
      </c>
      <c r="G35" s="47"/>
      <c r="H35" s="47">
        <v>15</v>
      </c>
      <c r="I35" s="47">
        <v>7</v>
      </c>
      <c r="J35" s="47">
        <v>12</v>
      </c>
      <c r="K35" s="47">
        <f t="shared" si="0"/>
        <v>7</v>
      </c>
      <c r="L35" s="47" t="str">
        <f t="shared" si="1"/>
        <v>15_7</v>
      </c>
      <c r="M35" s="53">
        <v>13.63</v>
      </c>
      <c r="N35" s="28"/>
      <c r="O35" s="47">
        <v>15</v>
      </c>
      <c r="P35" s="47">
        <v>7</v>
      </c>
      <c r="Q35" s="47">
        <v>12</v>
      </c>
      <c r="R35" s="47">
        <f t="shared" si="2"/>
        <v>7</v>
      </c>
      <c r="S35" s="47" t="str">
        <f t="shared" si="3"/>
        <v>15_7</v>
      </c>
      <c r="T35" s="53">
        <v>14.04</v>
      </c>
      <c r="U35" s="28"/>
      <c r="V35" s="47">
        <v>15</v>
      </c>
      <c r="W35" s="47">
        <v>7</v>
      </c>
      <c r="X35" s="47">
        <v>12</v>
      </c>
      <c r="Y35" s="47">
        <f t="shared" si="4"/>
        <v>7</v>
      </c>
      <c r="Z35" s="47" t="str">
        <f t="shared" si="5"/>
        <v>15_7</v>
      </c>
      <c r="AA35" s="53">
        <v>14.5</v>
      </c>
      <c r="AB35" s="463"/>
      <c r="AC35" s="47">
        <v>15</v>
      </c>
      <c r="AD35" s="47">
        <v>7</v>
      </c>
      <c r="AE35" s="47">
        <v>12</v>
      </c>
      <c r="AF35" s="47">
        <f t="shared" si="6"/>
        <v>7</v>
      </c>
      <c r="AG35" s="47" t="str">
        <f t="shared" si="7"/>
        <v>15_7</v>
      </c>
      <c r="AH35" s="47">
        <v>14.93</v>
      </c>
      <c r="AI35" s="463"/>
      <c r="AJ35" s="47">
        <v>15</v>
      </c>
      <c r="AK35" s="47">
        <v>7</v>
      </c>
      <c r="AL35" s="47">
        <v>12</v>
      </c>
      <c r="AM35" s="47">
        <f t="shared" si="8"/>
        <v>7</v>
      </c>
      <c r="AN35" s="47" t="str">
        <f t="shared" si="9"/>
        <v>15_7</v>
      </c>
      <c r="AO35" s="47">
        <v>15.73</v>
      </c>
      <c r="AP35" s="474"/>
      <c r="AQ35" s="47">
        <v>15</v>
      </c>
      <c r="AR35" s="47">
        <v>7</v>
      </c>
      <c r="AS35" s="47">
        <v>12</v>
      </c>
      <c r="AT35" s="47">
        <f t="shared" si="10"/>
        <v>7</v>
      </c>
      <c r="AU35" s="47" t="str">
        <f t="shared" si="11"/>
        <v>15_7</v>
      </c>
      <c r="AV35" s="47">
        <v>16.21</v>
      </c>
      <c r="AW35" s="475"/>
      <c r="AX35" s="47">
        <v>15</v>
      </c>
      <c r="AY35" s="47">
        <v>7</v>
      </c>
      <c r="AZ35" s="47">
        <v>12</v>
      </c>
      <c r="BA35" s="47">
        <f t="shared" si="12"/>
        <v>7</v>
      </c>
      <c r="BB35" s="47" t="str">
        <f t="shared" si="13"/>
        <v>15_7</v>
      </c>
      <c r="BC35" s="47">
        <v>16.690000000000001</v>
      </c>
      <c r="BD35" s="45"/>
      <c r="BE35" s="47">
        <v>15</v>
      </c>
      <c r="BF35" s="47">
        <v>7</v>
      </c>
      <c r="BG35" s="47">
        <v>12</v>
      </c>
      <c r="BH35" s="47">
        <f t="shared" si="20"/>
        <v>7</v>
      </c>
      <c r="BI35" s="47" t="str">
        <f t="shared" si="21"/>
        <v>15_7</v>
      </c>
      <c r="BJ35" s="47">
        <v>17.36</v>
      </c>
      <c r="BK35" s="621"/>
      <c r="BL35" s="47">
        <v>15</v>
      </c>
      <c r="BM35" s="47">
        <v>7</v>
      </c>
      <c r="BN35" s="47">
        <v>12</v>
      </c>
      <c r="BO35" s="47">
        <f t="shared" si="14"/>
        <v>7</v>
      </c>
      <c r="BP35" s="47" t="s">
        <v>446</v>
      </c>
      <c r="BQ35" s="47" t="str">
        <f t="shared" si="15"/>
        <v>15_7</v>
      </c>
      <c r="BR35" s="49">
        <f t="shared" si="23"/>
        <v>16.690000000000001</v>
      </c>
      <c r="BS35" s="49">
        <f t="shared" si="24"/>
        <v>17.36</v>
      </c>
      <c r="BT35" s="456">
        <f t="shared" si="25"/>
        <v>17.024999999999999</v>
      </c>
      <c r="BU35" s="28"/>
      <c r="BV35" s="119"/>
      <c r="BW35" s="5"/>
      <c r="BX35" s="5"/>
      <c r="BY35" s="49"/>
      <c r="BZ35" s="126"/>
      <c r="CA35" s="30"/>
    </row>
    <row r="36" spans="1:79" x14ac:dyDescent="0.25">
      <c r="A36" s="47">
        <v>15</v>
      </c>
      <c r="B36" s="47">
        <v>7</v>
      </c>
      <c r="C36" s="47">
        <v>12</v>
      </c>
      <c r="D36" s="47">
        <f t="shared" si="18"/>
        <v>7</v>
      </c>
      <c r="E36" s="47" t="str">
        <f t="shared" si="19"/>
        <v>15_7</v>
      </c>
      <c r="F36" s="53">
        <v>13.17</v>
      </c>
      <c r="G36" s="47"/>
      <c r="H36" s="47">
        <v>15</v>
      </c>
      <c r="I36" s="47">
        <v>8</v>
      </c>
      <c r="J36" s="47">
        <v>13</v>
      </c>
      <c r="K36" s="47">
        <f t="shared" si="0"/>
        <v>8</v>
      </c>
      <c r="L36" s="47" t="str">
        <f t="shared" si="1"/>
        <v>15_8</v>
      </c>
      <c r="M36" s="53">
        <v>14.09</v>
      </c>
      <c r="N36" s="28"/>
      <c r="O36" s="47">
        <v>15</v>
      </c>
      <c r="P36" s="47">
        <v>8</v>
      </c>
      <c r="Q36" s="47">
        <v>13</v>
      </c>
      <c r="R36" s="47">
        <f t="shared" si="2"/>
        <v>8</v>
      </c>
      <c r="S36" s="47" t="str">
        <f t="shared" si="3"/>
        <v>15_8</v>
      </c>
      <c r="T36" s="53">
        <v>14.52</v>
      </c>
      <c r="U36" s="28"/>
      <c r="V36" s="47">
        <v>15</v>
      </c>
      <c r="W36" s="47">
        <v>8</v>
      </c>
      <c r="X36" s="47">
        <v>13</v>
      </c>
      <c r="Y36" s="47">
        <f t="shared" si="4"/>
        <v>8</v>
      </c>
      <c r="Z36" s="47" t="str">
        <f t="shared" si="5"/>
        <v>15_8</v>
      </c>
      <c r="AA36" s="53">
        <v>14.99</v>
      </c>
      <c r="AB36" s="463"/>
      <c r="AC36" s="47">
        <v>15</v>
      </c>
      <c r="AD36" s="47">
        <v>8</v>
      </c>
      <c r="AE36" s="47">
        <v>13</v>
      </c>
      <c r="AF36" s="47">
        <f t="shared" si="6"/>
        <v>8</v>
      </c>
      <c r="AG36" s="47" t="str">
        <f t="shared" si="7"/>
        <v>15_8</v>
      </c>
      <c r="AH36" s="47">
        <v>15.44</v>
      </c>
      <c r="AI36" s="463"/>
      <c r="AJ36" s="47">
        <v>15</v>
      </c>
      <c r="AK36" s="47">
        <v>8</v>
      </c>
      <c r="AL36" s="47">
        <v>13</v>
      </c>
      <c r="AM36" s="47">
        <f t="shared" si="8"/>
        <v>8</v>
      </c>
      <c r="AN36" s="47" t="str">
        <f t="shared" si="9"/>
        <v>15_8</v>
      </c>
      <c r="AO36" s="47">
        <v>16.239999999999998</v>
      </c>
      <c r="AP36" s="474"/>
      <c r="AQ36" s="47">
        <v>15</v>
      </c>
      <c r="AR36" s="47">
        <v>8</v>
      </c>
      <c r="AS36" s="47">
        <v>13</v>
      </c>
      <c r="AT36" s="47">
        <f t="shared" si="10"/>
        <v>8</v>
      </c>
      <c r="AU36" s="47" t="str">
        <f t="shared" si="11"/>
        <v>15_8</v>
      </c>
      <c r="AV36" s="47">
        <v>16.72</v>
      </c>
      <c r="AW36" s="475"/>
      <c r="AX36" s="47">
        <v>15</v>
      </c>
      <c r="AY36" s="47">
        <v>8</v>
      </c>
      <c r="AZ36" s="47">
        <v>13</v>
      </c>
      <c r="BA36" s="47">
        <f t="shared" si="12"/>
        <v>8</v>
      </c>
      <c r="BB36" s="47" t="str">
        <f t="shared" si="13"/>
        <v>15_8</v>
      </c>
      <c r="BC36" s="47">
        <v>17.2</v>
      </c>
      <c r="BD36" s="45"/>
      <c r="BE36" s="47">
        <v>15</v>
      </c>
      <c r="BF36" s="47">
        <v>8</v>
      </c>
      <c r="BG36" s="47">
        <v>13</v>
      </c>
      <c r="BH36" s="47">
        <f t="shared" si="20"/>
        <v>8</v>
      </c>
      <c r="BI36" s="47" t="str">
        <f t="shared" si="21"/>
        <v>15_8</v>
      </c>
      <c r="BJ36" s="47">
        <v>17.88</v>
      </c>
      <c r="BK36" s="621"/>
      <c r="BL36" s="47">
        <v>15</v>
      </c>
      <c r="BM36" s="47">
        <v>8</v>
      </c>
      <c r="BN36" s="47">
        <v>13</v>
      </c>
      <c r="BO36" s="47">
        <f t="shared" si="14"/>
        <v>8</v>
      </c>
      <c r="BP36" s="47" t="s">
        <v>447</v>
      </c>
      <c r="BQ36" s="47" t="str">
        <f t="shared" si="15"/>
        <v>15_8</v>
      </c>
      <c r="BR36" s="49">
        <f t="shared" si="23"/>
        <v>17.2</v>
      </c>
      <c r="BS36" s="49">
        <f t="shared" si="24"/>
        <v>17.88</v>
      </c>
      <c r="BT36" s="456">
        <f t="shared" si="25"/>
        <v>17.54</v>
      </c>
      <c r="BU36" s="28"/>
      <c r="BV36" s="119"/>
      <c r="BW36" s="5"/>
      <c r="BX36" s="5"/>
      <c r="BY36" s="49"/>
      <c r="BZ36" s="126"/>
      <c r="CA36" s="30"/>
    </row>
    <row r="37" spans="1:79" x14ac:dyDescent="0.25">
      <c r="A37" s="47">
        <v>15</v>
      </c>
      <c r="B37" s="47">
        <v>8</v>
      </c>
      <c r="C37" s="47">
        <v>13</v>
      </c>
      <c r="D37" s="47">
        <f t="shared" si="18"/>
        <v>8</v>
      </c>
      <c r="E37" s="47" t="str">
        <f t="shared" si="19"/>
        <v>15_8</v>
      </c>
      <c r="F37" s="53">
        <v>13.62</v>
      </c>
      <c r="G37" s="47"/>
      <c r="H37" s="47">
        <v>20</v>
      </c>
      <c r="I37" s="47" t="s">
        <v>435</v>
      </c>
      <c r="J37" s="47">
        <v>5</v>
      </c>
      <c r="K37" s="47" t="str">
        <f t="shared" si="0"/>
        <v>Aanloopperiodiek_0</v>
      </c>
      <c r="L37" s="47" t="str">
        <f t="shared" si="1"/>
        <v>20_Aanloopperiodiek_0</v>
      </c>
      <c r="M37" s="53">
        <v>11.34</v>
      </c>
      <c r="N37" s="28"/>
      <c r="O37" s="47">
        <v>20</v>
      </c>
      <c r="P37" s="47" t="s">
        <v>435</v>
      </c>
      <c r="Q37" s="47">
        <v>5</v>
      </c>
      <c r="R37" s="47" t="str">
        <f t="shared" si="2"/>
        <v>Aanloopperiodiek_0</v>
      </c>
      <c r="S37" s="47" t="str">
        <f t="shared" si="3"/>
        <v>20_Aanloopperiodiek_0</v>
      </c>
      <c r="T37" s="53">
        <v>11.68</v>
      </c>
      <c r="U37" s="28"/>
      <c r="V37" s="47">
        <v>20</v>
      </c>
      <c r="W37" s="47" t="s">
        <v>435</v>
      </c>
      <c r="X37" s="47">
        <v>5</v>
      </c>
      <c r="Y37" s="47" t="str">
        <f t="shared" si="4"/>
        <v>Aanloopperiodiek_0</v>
      </c>
      <c r="Z37" s="47" t="str">
        <f t="shared" si="5"/>
        <v>20_Aanloopperiodiek_0</v>
      </c>
      <c r="AA37" s="53" t="s">
        <v>417</v>
      </c>
      <c r="AB37" s="463"/>
      <c r="AC37" s="47">
        <v>20</v>
      </c>
      <c r="AD37" s="47" t="s">
        <v>435</v>
      </c>
      <c r="AE37" s="47">
        <v>5</v>
      </c>
      <c r="AF37" s="47" t="str">
        <f t="shared" si="6"/>
        <v>Aanloopperiodiek_0</v>
      </c>
      <c r="AG37" s="47" t="str">
        <f t="shared" si="7"/>
        <v>20_Aanloopperiodiek_0</v>
      </c>
      <c r="AH37" s="47" t="s">
        <v>417</v>
      </c>
      <c r="AI37" s="463"/>
      <c r="AJ37" s="47">
        <v>20</v>
      </c>
      <c r="AK37" s="47" t="s">
        <v>435</v>
      </c>
      <c r="AL37" s="47">
        <v>5</v>
      </c>
      <c r="AM37" s="47" t="str">
        <f t="shared" si="8"/>
        <v>Aanloopperiodiek_0</v>
      </c>
      <c r="AN37" s="47" t="str">
        <f t="shared" si="9"/>
        <v>20_Aanloopperiodiek_0</v>
      </c>
      <c r="AO37" s="47" t="s">
        <v>417</v>
      </c>
      <c r="AP37" s="474"/>
      <c r="AQ37" s="47">
        <v>20</v>
      </c>
      <c r="AR37" s="47" t="s">
        <v>435</v>
      </c>
      <c r="AS37" s="47">
        <v>5</v>
      </c>
      <c r="AT37" s="47" t="str">
        <f t="shared" si="10"/>
        <v>Aanloopperiodiek_0</v>
      </c>
      <c r="AU37" s="47" t="str">
        <f t="shared" si="11"/>
        <v>20_Aanloopperiodiek_0</v>
      </c>
      <c r="AV37" s="47" t="s">
        <v>417</v>
      </c>
      <c r="AW37" s="475"/>
      <c r="AX37" s="47">
        <v>20</v>
      </c>
      <c r="AY37" s="47" t="s">
        <v>435</v>
      </c>
      <c r="AZ37" s="47">
        <v>5</v>
      </c>
      <c r="BA37" s="47" t="str">
        <f t="shared" si="12"/>
        <v>Aanloopperiodiek_0</v>
      </c>
      <c r="BB37" s="47" t="str">
        <f t="shared" si="13"/>
        <v>20_Aanloopperiodiek_0</v>
      </c>
      <c r="BC37" s="47" t="s">
        <v>417</v>
      </c>
      <c r="BD37" s="45"/>
      <c r="BE37" s="47">
        <v>20</v>
      </c>
      <c r="BF37" s="47" t="s">
        <v>435</v>
      </c>
      <c r="BG37" s="47">
        <v>5</v>
      </c>
      <c r="BH37" s="47" t="str">
        <f t="shared" si="20"/>
        <v>Aanloopperiodiek_0</v>
      </c>
      <c r="BI37" s="47" t="str">
        <f t="shared" si="21"/>
        <v>20_Aanloopperiodiek_0</v>
      </c>
      <c r="BJ37" s="47" t="s">
        <v>417</v>
      </c>
      <c r="BK37" s="621"/>
      <c r="BL37" s="47">
        <v>20</v>
      </c>
      <c r="BM37" s="47" t="s">
        <v>435</v>
      </c>
      <c r="BN37" s="47">
        <v>5</v>
      </c>
      <c r="BO37" s="47" t="str">
        <f t="shared" si="14"/>
        <v>Aanloopperiodiek_0</v>
      </c>
      <c r="BP37" s="47" t="s">
        <v>448</v>
      </c>
      <c r="BQ37" s="47" t="str">
        <f t="shared" si="15"/>
        <v>20_Aanloopperiodiek_0</v>
      </c>
      <c r="BR37" s="49" t="str">
        <f t="shared" si="23"/>
        <v>vervalt</v>
      </c>
      <c r="BS37" s="49" t="str">
        <f t="shared" si="24"/>
        <v>vervalt</v>
      </c>
      <c r="BT37" s="456" t="str">
        <f t="shared" si="25"/>
        <v>vervalt</v>
      </c>
      <c r="BU37" s="28"/>
      <c r="BV37" s="119"/>
      <c r="BW37" s="5"/>
      <c r="BX37" s="5"/>
      <c r="BY37" s="49"/>
      <c r="BZ37" s="126"/>
      <c r="CA37" s="30"/>
    </row>
    <row r="38" spans="1:79" x14ac:dyDescent="0.25">
      <c r="A38" s="47">
        <v>20</v>
      </c>
      <c r="B38" s="47" t="s">
        <v>435</v>
      </c>
      <c r="C38" s="47">
        <v>5</v>
      </c>
      <c r="D38" s="47" t="str">
        <f t="shared" si="18"/>
        <v>Aanloopperiodiek_0</v>
      </c>
      <c r="E38" s="47" t="str">
        <f t="shared" si="19"/>
        <v>20_Aanloopperiodiek_0</v>
      </c>
      <c r="F38" s="53">
        <v>10.96</v>
      </c>
      <c r="G38" s="47"/>
      <c r="H38" s="47">
        <v>20</v>
      </c>
      <c r="I38" s="47" t="s">
        <v>437</v>
      </c>
      <c r="J38" s="47">
        <v>6</v>
      </c>
      <c r="K38" s="47" t="str">
        <f t="shared" si="0"/>
        <v>Aanloopperiodiek_1</v>
      </c>
      <c r="L38" s="47" t="str">
        <f t="shared" si="1"/>
        <v>20_Aanloopperiodiek_1</v>
      </c>
      <c r="M38" s="53">
        <v>11.56</v>
      </c>
      <c r="N38" s="28"/>
      <c r="O38" s="47">
        <v>20</v>
      </c>
      <c r="P38" s="47" t="s">
        <v>437</v>
      </c>
      <c r="Q38" s="47">
        <v>6</v>
      </c>
      <c r="R38" s="47" t="str">
        <f t="shared" si="2"/>
        <v>Aanloopperiodiek_1</v>
      </c>
      <c r="S38" s="47" t="str">
        <f t="shared" si="3"/>
        <v>20_Aanloopperiodiek_1</v>
      </c>
      <c r="T38" s="53">
        <v>11.9</v>
      </c>
      <c r="U38" s="28"/>
      <c r="V38" s="47">
        <v>20</v>
      </c>
      <c r="W38" s="47" t="s">
        <v>437</v>
      </c>
      <c r="X38" s="47">
        <v>6</v>
      </c>
      <c r="Y38" s="47" t="str">
        <f t="shared" si="4"/>
        <v>Aanloopperiodiek_1</v>
      </c>
      <c r="Z38" s="47" t="str">
        <f t="shared" si="5"/>
        <v>20_Aanloopperiodiek_1</v>
      </c>
      <c r="AA38" s="53" t="s">
        <v>417</v>
      </c>
      <c r="AB38" s="463"/>
      <c r="AC38" s="47">
        <v>20</v>
      </c>
      <c r="AD38" s="47" t="s">
        <v>437</v>
      </c>
      <c r="AE38" s="47">
        <v>6</v>
      </c>
      <c r="AF38" s="47" t="str">
        <f t="shared" si="6"/>
        <v>Aanloopperiodiek_1</v>
      </c>
      <c r="AG38" s="47" t="str">
        <f t="shared" si="7"/>
        <v>20_Aanloopperiodiek_1</v>
      </c>
      <c r="AH38" s="47" t="s">
        <v>417</v>
      </c>
      <c r="AI38" s="463"/>
      <c r="AJ38" s="47">
        <v>20</v>
      </c>
      <c r="AK38" s="47" t="s">
        <v>437</v>
      </c>
      <c r="AL38" s="47">
        <v>6</v>
      </c>
      <c r="AM38" s="47" t="str">
        <f t="shared" si="8"/>
        <v>Aanloopperiodiek_1</v>
      </c>
      <c r="AN38" s="47" t="str">
        <f t="shared" si="9"/>
        <v>20_Aanloopperiodiek_1</v>
      </c>
      <c r="AO38" s="47" t="s">
        <v>417</v>
      </c>
      <c r="AP38" s="474"/>
      <c r="AQ38" s="47">
        <v>20</v>
      </c>
      <c r="AR38" s="47" t="s">
        <v>437</v>
      </c>
      <c r="AS38" s="47">
        <v>6</v>
      </c>
      <c r="AT38" s="47" t="str">
        <f t="shared" si="10"/>
        <v>Aanloopperiodiek_1</v>
      </c>
      <c r="AU38" s="47" t="str">
        <f t="shared" si="11"/>
        <v>20_Aanloopperiodiek_1</v>
      </c>
      <c r="AV38" s="47" t="s">
        <v>417</v>
      </c>
      <c r="AW38" s="475"/>
      <c r="AX38" s="47">
        <v>20</v>
      </c>
      <c r="AY38" s="47" t="s">
        <v>437</v>
      </c>
      <c r="AZ38" s="47">
        <v>6</v>
      </c>
      <c r="BA38" s="47" t="str">
        <f t="shared" si="12"/>
        <v>Aanloopperiodiek_1</v>
      </c>
      <c r="BB38" s="47" t="str">
        <f t="shared" si="13"/>
        <v>20_Aanloopperiodiek_1</v>
      </c>
      <c r="BC38" s="47" t="s">
        <v>417</v>
      </c>
      <c r="BD38" s="45"/>
      <c r="BE38" s="47">
        <v>20</v>
      </c>
      <c r="BF38" s="47" t="s">
        <v>437</v>
      </c>
      <c r="BG38" s="47">
        <v>6</v>
      </c>
      <c r="BH38" s="47" t="str">
        <f t="shared" si="20"/>
        <v>Aanloopperiodiek_1</v>
      </c>
      <c r="BI38" s="47" t="str">
        <f t="shared" si="21"/>
        <v>20_Aanloopperiodiek_1</v>
      </c>
      <c r="BJ38" s="47" t="s">
        <v>417</v>
      </c>
      <c r="BK38" s="621"/>
      <c r="BL38" s="47">
        <v>20</v>
      </c>
      <c r="BM38" s="47" t="s">
        <v>437</v>
      </c>
      <c r="BN38" s="47">
        <v>6</v>
      </c>
      <c r="BO38" s="47" t="str">
        <f t="shared" si="14"/>
        <v>Aanloopperiodiek_1</v>
      </c>
      <c r="BP38" s="47" t="s">
        <v>449</v>
      </c>
      <c r="BQ38" s="47" t="str">
        <f t="shared" si="15"/>
        <v>20_Aanloopperiodiek_1</v>
      </c>
      <c r="BR38" s="49" t="str">
        <f t="shared" si="23"/>
        <v>vervalt</v>
      </c>
      <c r="BS38" s="49" t="str">
        <f t="shared" si="24"/>
        <v>vervalt</v>
      </c>
      <c r="BT38" s="456" t="str">
        <f t="shared" si="25"/>
        <v>vervalt</v>
      </c>
      <c r="BU38" s="28"/>
      <c r="BV38" s="119"/>
      <c r="BW38" s="5"/>
      <c r="BX38" s="5"/>
      <c r="BY38" s="49"/>
      <c r="BZ38" s="126"/>
      <c r="CA38" s="30"/>
    </row>
    <row r="39" spans="1:79" x14ac:dyDescent="0.25">
      <c r="A39" s="47">
        <v>20</v>
      </c>
      <c r="B39" s="47" t="s">
        <v>437</v>
      </c>
      <c r="C39" s="47">
        <v>6</v>
      </c>
      <c r="D39" s="47" t="str">
        <f t="shared" si="18"/>
        <v>Aanloopperiodiek_1</v>
      </c>
      <c r="E39" s="47" t="str">
        <f t="shared" si="19"/>
        <v>20_Aanloopperiodiek_1</v>
      </c>
      <c r="F39" s="53">
        <v>11.17</v>
      </c>
      <c r="G39" s="47"/>
      <c r="H39" s="47">
        <v>20</v>
      </c>
      <c r="I39" s="47">
        <v>0</v>
      </c>
      <c r="J39" s="47">
        <v>7</v>
      </c>
      <c r="K39" s="47">
        <f t="shared" si="0"/>
        <v>0</v>
      </c>
      <c r="L39" s="47" t="str">
        <f t="shared" si="1"/>
        <v>20_0</v>
      </c>
      <c r="M39" s="53">
        <v>11.86</v>
      </c>
      <c r="N39" s="28"/>
      <c r="O39" s="47">
        <v>20</v>
      </c>
      <c r="P39" s="47">
        <v>0</v>
      </c>
      <c r="Q39" s="47">
        <v>7</v>
      </c>
      <c r="R39" s="47">
        <f t="shared" si="2"/>
        <v>0</v>
      </c>
      <c r="S39" s="47" t="str">
        <f t="shared" si="3"/>
        <v>20_0</v>
      </c>
      <c r="T39" s="53">
        <v>12.22</v>
      </c>
      <c r="U39" s="28"/>
      <c r="V39" s="47">
        <v>20</v>
      </c>
      <c r="W39" s="47">
        <v>0</v>
      </c>
      <c r="X39" s="47">
        <v>7</v>
      </c>
      <c r="Y39" s="47">
        <f t="shared" si="4"/>
        <v>0</v>
      </c>
      <c r="Z39" s="47" t="str">
        <f t="shared" si="5"/>
        <v>20_0</v>
      </c>
      <c r="AA39" s="53">
        <v>12.63</v>
      </c>
      <c r="AB39" s="463"/>
      <c r="AC39" s="47">
        <v>20</v>
      </c>
      <c r="AD39" s="47">
        <v>0</v>
      </c>
      <c r="AE39" s="47">
        <v>7</v>
      </c>
      <c r="AF39" s="47">
        <f t="shared" si="6"/>
        <v>0</v>
      </c>
      <c r="AG39" s="47" t="str">
        <f t="shared" si="7"/>
        <v>20_0</v>
      </c>
      <c r="AH39" s="47">
        <v>13.01</v>
      </c>
      <c r="AI39" s="463"/>
      <c r="AJ39" s="47">
        <v>20</v>
      </c>
      <c r="AK39" s="47">
        <v>0</v>
      </c>
      <c r="AL39" s="47">
        <v>7</v>
      </c>
      <c r="AM39" s="47">
        <f t="shared" si="8"/>
        <v>0</v>
      </c>
      <c r="AN39" s="47" t="str">
        <f t="shared" si="9"/>
        <v>20_0</v>
      </c>
      <c r="AO39" s="47">
        <v>13.81</v>
      </c>
      <c r="AP39" s="474"/>
      <c r="AQ39" s="47">
        <v>20</v>
      </c>
      <c r="AR39" s="47">
        <v>0</v>
      </c>
      <c r="AS39" s="47">
        <v>7</v>
      </c>
      <c r="AT39" s="47">
        <f t="shared" si="10"/>
        <v>0</v>
      </c>
      <c r="AU39" s="47" t="str">
        <f t="shared" si="11"/>
        <v>20_0</v>
      </c>
      <c r="AV39" s="47">
        <v>14.29</v>
      </c>
      <c r="AW39" s="475"/>
      <c r="AX39" s="47">
        <v>20</v>
      </c>
      <c r="AY39" s="47">
        <v>0</v>
      </c>
      <c r="AZ39" s="47">
        <v>7</v>
      </c>
      <c r="BA39" s="47">
        <f t="shared" si="12"/>
        <v>0</v>
      </c>
      <c r="BB39" s="47" t="str">
        <f t="shared" si="13"/>
        <v>20_0</v>
      </c>
      <c r="BC39" s="47">
        <v>14.77</v>
      </c>
      <c r="BD39" s="45"/>
      <c r="BE39" s="47">
        <v>20</v>
      </c>
      <c r="BF39" s="47">
        <v>0</v>
      </c>
      <c r="BG39" s="47">
        <v>7</v>
      </c>
      <c r="BH39" s="47">
        <f t="shared" si="20"/>
        <v>0</v>
      </c>
      <c r="BI39" s="47" t="str">
        <f t="shared" si="21"/>
        <v>20_0</v>
      </c>
      <c r="BJ39" s="47">
        <v>15.36</v>
      </c>
      <c r="BK39" s="621"/>
      <c r="BL39" s="47">
        <v>20</v>
      </c>
      <c r="BM39" s="47">
        <v>0</v>
      </c>
      <c r="BN39" s="47">
        <v>7</v>
      </c>
      <c r="BO39" s="47">
        <f t="shared" si="14"/>
        <v>0</v>
      </c>
      <c r="BP39" s="47" t="s">
        <v>450</v>
      </c>
      <c r="BQ39" s="47" t="str">
        <f t="shared" si="15"/>
        <v>20_0</v>
      </c>
      <c r="BR39" s="49">
        <f t="shared" si="23"/>
        <v>14.77</v>
      </c>
      <c r="BS39" s="49">
        <f t="shared" si="24"/>
        <v>15.36</v>
      </c>
      <c r="BT39" s="456">
        <f t="shared" si="25"/>
        <v>15.065</v>
      </c>
      <c r="BU39" s="5"/>
      <c r="BV39" s="5"/>
      <c r="BW39" s="5"/>
      <c r="BX39" s="5"/>
      <c r="BY39" s="49"/>
      <c r="BZ39" s="126"/>
      <c r="CA39" s="30"/>
    </row>
    <row r="40" spans="1:79" x14ac:dyDescent="0.25">
      <c r="A40" s="47">
        <v>20</v>
      </c>
      <c r="B40" s="47">
        <v>0</v>
      </c>
      <c r="C40" s="47">
        <v>7</v>
      </c>
      <c r="D40" s="47">
        <f t="shared" si="18"/>
        <v>0</v>
      </c>
      <c r="E40" s="47" t="str">
        <f t="shared" si="19"/>
        <v>20_0</v>
      </c>
      <c r="F40" s="53">
        <v>11.46</v>
      </c>
      <c r="G40" s="47"/>
      <c r="H40" s="47">
        <v>20</v>
      </c>
      <c r="I40" s="47">
        <v>1</v>
      </c>
      <c r="J40" s="47">
        <v>8</v>
      </c>
      <c r="K40" s="47">
        <f t="shared" si="0"/>
        <v>1</v>
      </c>
      <c r="L40" s="47" t="str">
        <f t="shared" si="1"/>
        <v>20_1</v>
      </c>
      <c r="M40" s="53">
        <v>12.16</v>
      </c>
      <c r="N40" s="5"/>
      <c r="O40" s="47">
        <v>20</v>
      </c>
      <c r="P40" s="47">
        <v>1</v>
      </c>
      <c r="Q40" s="47">
        <v>8</v>
      </c>
      <c r="R40" s="47">
        <f t="shared" si="2"/>
        <v>1</v>
      </c>
      <c r="S40" s="47" t="str">
        <f t="shared" si="3"/>
        <v>20_1</v>
      </c>
      <c r="T40" s="53">
        <v>12.52</v>
      </c>
      <c r="U40" s="5"/>
      <c r="V40" s="47">
        <v>20</v>
      </c>
      <c r="W40" s="47">
        <v>1</v>
      </c>
      <c r="X40" s="47">
        <v>8</v>
      </c>
      <c r="Y40" s="47">
        <f t="shared" si="4"/>
        <v>1</v>
      </c>
      <c r="Z40" s="47" t="str">
        <f t="shared" si="5"/>
        <v>20_1</v>
      </c>
      <c r="AA40" s="53">
        <v>12.94</v>
      </c>
      <c r="AB40" s="463"/>
      <c r="AC40" s="47">
        <v>20</v>
      </c>
      <c r="AD40" s="47">
        <v>1</v>
      </c>
      <c r="AE40" s="47">
        <v>8</v>
      </c>
      <c r="AF40" s="47">
        <f t="shared" si="6"/>
        <v>1</v>
      </c>
      <c r="AG40" s="47" t="str">
        <f t="shared" si="7"/>
        <v>20_1</v>
      </c>
      <c r="AH40" s="47">
        <v>13.33</v>
      </c>
      <c r="AI40" s="463"/>
      <c r="AJ40" s="47">
        <v>20</v>
      </c>
      <c r="AK40" s="47">
        <v>1</v>
      </c>
      <c r="AL40" s="47">
        <v>8</v>
      </c>
      <c r="AM40" s="47">
        <f t="shared" si="8"/>
        <v>1</v>
      </c>
      <c r="AN40" s="47" t="str">
        <f t="shared" si="9"/>
        <v>20_1</v>
      </c>
      <c r="AO40" s="47">
        <v>14.13</v>
      </c>
      <c r="AP40" s="474"/>
      <c r="AQ40" s="47">
        <v>20</v>
      </c>
      <c r="AR40" s="47">
        <v>1</v>
      </c>
      <c r="AS40" s="47">
        <v>8</v>
      </c>
      <c r="AT40" s="47">
        <f t="shared" si="10"/>
        <v>1</v>
      </c>
      <c r="AU40" s="47" t="str">
        <f t="shared" si="11"/>
        <v>20_1</v>
      </c>
      <c r="AV40" s="47">
        <v>14.61</v>
      </c>
      <c r="AW40" s="475"/>
      <c r="AX40" s="47">
        <v>20</v>
      </c>
      <c r="AY40" s="47">
        <v>1</v>
      </c>
      <c r="AZ40" s="47">
        <v>8</v>
      </c>
      <c r="BA40" s="47">
        <f t="shared" si="12"/>
        <v>1</v>
      </c>
      <c r="BB40" s="47" t="str">
        <f t="shared" si="13"/>
        <v>20_1</v>
      </c>
      <c r="BC40" s="47">
        <v>15.08</v>
      </c>
      <c r="BD40" s="45"/>
      <c r="BE40" s="47">
        <v>20</v>
      </c>
      <c r="BF40" s="47">
        <v>1</v>
      </c>
      <c r="BG40" s="47">
        <v>8</v>
      </c>
      <c r="BH40" s="47">
        <f t="shared" si="20"/>
        <v>1</v>
      </c>
      <c r="BI40" s="47" t="str">
        <f t="shared" si="21"/>
        <v>20_1</v>
      </c>
      <c r="BJ40" s="47">
        <v>15.69</v>
      </c>
      <c r="BK40" s="621"/>
      <c r="BL40" s="47">
        <v>20</v>
      </c>
      <c r="BM40" s="47">
        <v>1</v>
      </c>
      <c r="BN40" s="47">
        <v>8</v>
      </c>
      <c r="BO40" s="47">
        <f t="shared" si="14"/>
        <v>1</v>
      </c>
      <c r="BP40" s="47" t="s">
        <v>451</v>
      </c>
      <c r="BQ40" s="47" t="str">
        <f t="shared" si="15"/>
        <v>20_1</v>
      </c>
      <c r="BR40" s="49">
        <f t="shared" si="23"/>
        <v>15.08</v>
      </c>
      <c r="BS40" s="49">
        <f t="shared" si="24"/>
        <v>15.69</v>
      </c>
      <c r="BT40" s="456">
        <f t="shared" si="25"/>
        <v>15.385</v>
      </c>
      <c r="BU40" s="4"/>
      <c r="BV40" s="4"/>
      <c r="BW40" s="5"/>
      <c r="BX40" s="5"/>
      <c r="BY40" s="5"/>
      <c r="BZ40" s="6"/>
    </row>
    <row r="41" spans="1:79" x14ac:dyDescent="0.25">
      <c r="A41" s="47">
        <v>20</v>
      </c>
      <c r="B41" s="47">
        <v>1</v>
      </c>
      <c r="C41" s="47">
        <v>8</v>
      </c>
      <c r="D41" s="47">
        <f t="shared" si="18"/>
        <v>1</v>
      </c>
      <c r="E41" s="47" t="str">
        <f t="shared" si="19"/>
        <v>20_1</v>
      </c>
      <c r="F41" s="53">
        <v>11.75</v>
      </c>
      <c r="G41" s="47"/>
      <c r="H41" s="47">
        <v>20</v>
      </c>
      <c r="I41" s="47">
        <v>2</v>
      </c>
      <c r="J41" s="47">
        <v>9</v>
      </c>
      <c r="K41" s="47">
        <f t="shared" si="0"/>
        <v>2</v>
      </c>
      <c r="L41" s="47" t="str">
        <f t="shared" si="1"/>
        <v>20_2</v>
      </c>
      <c r="M41" s="53">
        <v>12.48</v>
      </c>
      <c r="N41" s="5"/>
      <c r="O41" s="47">
        <v>20</v>
      </c>
      <c r="P41" s="47">
        <v>2</v>
      </c>
      <c r="Q41" s="47">
        <v>9</v>
      </c>
      <c r="R41" s="47">
        <f t="shared" si="2"/>
        <v>2</v>
      </c>
      <c r="S41" s="47" t="str">
        <f t="shared" si="3"/>
        <v>20_2</v>
      </c>
      <c r="T41" s="53">
        <v>12.86</v>
      </c>
      <c r="U41" s="5"/>
      <c r="V41" s="47">
        <v>20</v>
      </c>
      <c r="W41" s="47">
        <v>2</v>
      </c>
      <c r="X41" s="47">
        <v>9</v>
      </c>
      <c r="Y41" s="47">
        <f t="shared" si="4"/>
        <v>2</v>
      </c>
      <c r="Z41" s="47" t="str">
        <f t="shared" si="5"/>
        <v>20_2</v>
      </c>
      <c r="AA41" s="53">
        <v>13.27</v>
      </c>
      <c r="AB41" s="463"/>
      <c r="AC41" s="47">
        <v>20</v>
      </c>
      <c r="AD41" s="47">
        <v>2</v>
      </c>
      <c r="AE41" s="47">
        <v>9</v>
      </c>
      <c r="AF41" s="47">
        <f t="shared" si="6"/>
        <v>2</v>
      </c>
      <c r="AG41" s="47" t="str">
        <f t="shared" si="7"/>
        <v>20_2</v>
      </c>
      <c r="AH41" s="47">
        <v>13.67</v>
      </c>
      <c r="AI41" s="463"/>
      <c r="AJ41" s="47">
        <v>20</v>
      </c>
      <c r="AK41" s="47">
        <v>2</v>
      </c>
      <c r="AL41" s="47">
        <v>9</v>
      </c>
      <c r="AM41" s="47">
        <f t="shared" si="8"/>
        <v>2</v>
      </c>
      <c r="AN41" s="47" t="str">
        <f t="shared" si="9"/>
        <v>20_2</v>
      </c>
      <c r="AO41" s="47">
        <v>14.47</v>
      </c>
      <c r="AP41" s="474"/>
      <c r="AQ41" s="47">
        <v>20</v>
      </c>
      <c r="AR41" s="47">
        <v>2</v>
      </c>
      <c r="AS41" s="47">
        <v>9</v>
      </c>
      <c r="AT41" s="47">
        <f t="shared" si="10"/>
        <v>2</v>
      </c>
      <c r="AU41" s="47" t="str">
        <f t="shared" si="11"/>
        <v>20_2</v>
      </c>
      <c r="AV41" s="47">
        <v>14.95</v>
      </c>
      <c r="AW41" s="475"/>
      <c r="AX41" s="47">
        <v>20</v>
      </c>
      <c r="AY41" s="47">
        <v>2</v>
      </c>
      <c r="AZ41" s="47">
        <v>9</v>
      </c>
      <c r="BA41" s="47">
        <f t="shared" si="12"/>
        <v>2</v>
      </c>
      <c r="BB41" s="47" t="str">
        <f t="shared" si="13"/>
        <v>20_2</v>
      </c>
      <c r="BC41" s="47">
        <v>15.43</v>
      </c>
      <c r="BD41" s="45"/>
      <c r="BE41" s="47">
        <v>20</v>
      </c>
      <c r="BF41" s="47">
        <v>2</v>
      </c>
      <c r="BG41" s="47">
        <v>9</v>
      </c>
      <c r="BH41" s="47">
        <f t="shared" si="20"/>
        <v>2</v>
      </c>
      <c r="BI41" s="47" t="str">
        <f t="shared" si="21"/>
        <v>20_2</v>
      </c>
      <c r="BJ41" s="47">
        <v>16.05</v>
      </c>
      <c r="BK41" s="621"/>
      <c r="BL41" s="47">
        <v>20</v>
      </c>
      <c r="BM41" s="47">
        <v>2</v>
      </c>
      <c r="BN41" s="47">
        <v>9</v>
      </c>
      <c r="BO41" s="47">
        <f t="shared" si="14"/>
        <v>2</v>
      </c>
      <c r="BP41" s="47" t="s">
        <v>452</v>
      </c>
      <c r="BQ41" s="47" t="str">
        <f t="shared" si="15"/>
        <v>20_2</v>
      </c>
      <c r="BR41" s="49">
        <f t="shared" si="23"/>
        <v>15.43</v>
      </c>
      <c r="BS41" s="49">
        <f t="shared" si="24"/>
        <v>16.05</v>
      </c>
      <c r="BT41" s="456">
        <f t="shared" si="25"/>
        <v>15.74</v>
      </c>
      <c r="BU41" s="5"/>
      <c r="BV41" s="5"/>
      <c r="BW41" s="5"/>
      <c r="BX41" s="5"/>
      <c r="BY41" s="5"/>
      <c r="BZ41" s="6"/>
    </row>
    <row r="42" spans="1:79" x14ac:dyDescent="0.25">
      <c r="A42" s="47">
        <v>20</v>
      </c>
      <c r="B42" s="47">
        <v>2</v>
      </c>
      <c r="C42" s="47">
        <v>9</v>
      </c>
      <c r="D42" s="47">
        <f t="shared" si="18"/>
        <v>2</v>
      </c>
      <c r="E42" s="47" t="str">
        <f t="shared" si="19"/>
        <v>20_2</v>
      </c>
      <c r="F42" s="53">
        <v>12.06</v>
      </c>
      <c r="G42" s="47"/>
      <c r="H42" s="47">
        <v>20</v>
      </c>
      <c r="I42" s="47">
        <v>3</v>
      </c>
      <c r="J42" s="47">
        <v>10</v>
      </c>
      <c r="K42" s="47">
        <f t="shared" si="0"/>
        <v>3</v>
      </c>
      <c r="L42" s="47" t="str">
        <f t="shared" si="1"/>
        <v>20_3</v>
      </c>
      <c r="M42" s="53">
        <v>12.83</v>
      </c>
      <c r="N42" s="35"/>
      <c r="O42" s="47">
        <v>20</v>
      </c>
      <c r="P42" s="47">
        <v>3</v>
      </c>
      <c r="Q42" s="47">
        <v>10</v>
      </c>
      <c r="R42" s="47">
        <f t="shared" si="2"/>
        <v>3</v>
      </c>
      <c r="S42" s="47" t="str">
        <f t="shared" si="3"/>
        <v>20_3</v>
      </c>
      <c r="T42" s="53">
        <v>13.22</v>
      </c>
      <c r="U42" s="35"/>
      <c r="V42" s="47">
        <v>20</v>
      </c>
      <c r="W42" s="47">
        <v>3</v>
      </c>
      <c r="X42" s="47">
        <v>10</v>
      </c>
      <c r="Y42" s="47">
        <f t="shared" si="4"/>
        <v>3</v>
      </c>
      <c r="Z42" s="47" t="str">
        <f t="shared" si="5"/>
        <v>20_3</v>
      </c>
      <c r="AA42" s="53">
        <v>13.64</v>
      </c>
      <c r="AB42" s="463"/>
      <c r="AC42" s="47">
        <v>20</v>
      </c>
      <c r="AD42" s="47">
        <v>3</v>
      </c>
      <c r="AE42" s="47">
        <v>10</v>
      </c>
      <c r="AF42" s="47">
        <f t="shared" si="6"/>
        <v>3</v>
      </c>
      <c r="AG42" s="47" t="str">
        <f t="shared" si="7"/>
        <v>20_3</v>
      </c>
      <c r="AH42" s="47">
        <v>14.05</v>
      </c>
      <c r="AI42" s="463"/>
      <c r="AJ42" s="47">
        <v>20</v>
      </c>
      <c r="AK42" s="47">
        <v>3</v>
      </c>
      <c r="AL42" s="47">
        <v>10</v>
      </c>
      <c r="AM42" s="47">
        <f t="shared" si="8"/>
        <v>3</v>
      </c>
      <c r="AN42" s="47" t="str">
        <f t="shared" si="9"/>
        <v>20_3</v>
      </c>
      <c r="AO42" s="47">
        <v>14.85</v>
      </c>
      <c r="AP42" s="474"/>
      <c r="AQ42" s="47">
        <v>20</v>
      </c>
      <c r="AR42" s="47">
        <v>3</v>
      </c>
      <c r="AS42" s="47">
        <v>10</v>
      </c>
      <c r="AT42" s="47">
        <f t="shared" si="10"/>
        <v>3</v>
      </c>
      <c r="AU42" s="47" t="str">
        <f t="shared" si="11"/>
        <v>20_3</v>
      </c>
      <c r="AV42" s="47">
        <v>15.33</v>
      </c>
      <c r="AW42" s="475"/>
      <c r="AX42" s="47">
        <v>20</v>
      </c>
      <c r="AY42" s="47">
        <v>3</v>
      </c>
      <c r="AZ42" s="47">
        <v>10</v>
      </c>
      <c r="BA42" s="47">
        <f t="shared" si="12"/>
        <v>3</v>
      </c>
      <c r="BB42" s="47" t="str">
        <f t="shared" si="13"/>
        <v>20_3</v>
      </c>
      <c r="BC42" s="47">
        <v>15.81</v>
      </c>
      <c r="BD42" s="45"/>
      <c r="BE42" s="47">
        <v>20</v>
      </c>
      <c r="BF42" s="47">
        <v>3</v>
      </c>
      <c r="BG42" s="47">
        <v>10</v>
      </c>
      <c r="BH42" s="47">
        <f t="shared" si="20"/>
        <v>3</v>
      </c>
      <c r="BI42" s="47" t="str">
        <f t="shared" si="21"/>
        <v>20_3</v>
      </c>
      <c r="BJ42" s="47">
        <v>16.440000000000001</v>
      </c>
      <c r="BK42" s="621"/>
      <c r="BL42" s="47">
        <v>20</v>
      </c>
      <c r="BM42" s="47">
        <v>3</v>
      </c>
      <c r="BN42" s="47">
        <v>10</v>
      </c>
      <c r="BO42" s="47">
        <f t="shared" si="14"/>
        <v>3</v>
      </c>
      <c r="BP42" s="47" t="s">
        <v>453</v>
      </c>
      <c r="BQ42" s="47" t="str">
        <f t="shared" si="15"/>
        <v>20_3</v>
      </c>
      <c r="BR42" s="49">
        <f t="shared" si="23"/>
        <v>15.81</v>
      </c>
      <c r="BS42" s="49">
        <f t="shared" si="24"/>
        <v>16.440000000000001</v>
      </c>
      <c r="BT42" s="456">
        <f t="shared" si="25"/>
        <v>16.125</v>
      </c>
      <c r="BU42" s="35"/>
      <c r="BV42" s="35"/>
      <c r="BW42" s="5"/>
      <c r="BX42" s="5"/>
      <c r="BY42" s="37"/>
      <c r="BZ42" s="129"/>
      <c r="CA42" s="32"/>
    </row>
    <row r="43" spans="1:79" x14ac:dyDescent="0.25">
      <c r="A43" s="47">
        <v>20</v>
      </c>
      <c r="B43" s="47">
        <v>3</v>
      </c>
      <c r="C43" s="47">
        <v>10</v>
      </c>
      <c r="D43" s="47">
        <f t="shared" si="18"/>
        <v>3</v>
      </c>
      <c r="E43" s="47" t="str">
        <f t="shared" si="19"/>
        <v>20_3</v>
      </c>
      <c r="F43" s="53">
        <v>12.4</v>
      </c>
      <c r="G43" s="47"/>
      <c r="H43" s="47">
        <v>20</v>
      </c>
      <c r="I43" s="47">
        <v>4</v>
      </c>
      <c r="J43" s="47">
        <v>11</v>
      </c>
      <c r="K43" s="47">
        <f t="shared" si="0"/>
        <v>4</v>
      </c>
      <c r="L43" s="47" t="str">
        <f t="shared" si="1"/>
        <v>20_4</v>
      </c>
      <c r="M43" s="53">
        <v>13.22</v>
      </c>
      <c r="N43" s="31"/>
      <c r="O43" s="47">
        <v>20</v>
      </c>
      <c r="P43" s="47">
        <v>4</v>
      </c>
      <c r="Q43" s="47">
        <v>11</v>
      </c>
      <c r="R43" s="47">
        <f t="shared" si="2"/>
        <v>4</v>
      </c>
      <c r="S43" s="47" t="str">
        <f t="shared" si="3"/>
        <v>20_4</v>
      </c>
      <c r="T43" s="53">
        <v>13.62</v>
      </c>
      <c r="U43" s="31"/>
      <c r="V43" s="47">
        <v>20</v>
      </c>
      <c r="W43" s="47">
        <v>4</v>
      </c>
      <c r="X43" s="47">
        <v>11</v>
      </c>
      <c r="Y43" s="47">
        <f t="shared" si="4"/>
        <v>4</v>
      </c>
      <c r="Z43" s="47" t="str">
        <f t="shared" si="5"/>
        <v>20_4</v>
      </c>
      <c r="AA43" s="53">
        <v>14.06</v>
      </c>
      <c r="AB43" s="463"/>
      <c r="AC43" s="47">
        <v>20</v>
      </c>
      <c r="AD43" s="47">
        <v>4</v>
      </c>
      <c r="AE43" s="47">
        <v>11</v>
      </c>
      <c r="AF43" s="47">
        <f t="shared" si="6"/>
        <v>4</v>
      </c>
      <c r="AG43" s="47" t="str">
        <f t="shared" si="7"/>
        <v>20_4</v>
      </c>
      <c r="AH43" s="47">
        <v>14.48</v>
      </c>
      <c r="AI43" s="463"/>
      <c r="AJ43" s="47">
        <v>20</v>
      </c>
      <c r="AK43" s="47">
        <v>4</v>
      </c>
      <c r="AL43" s="47">
        <v>11</v>
      </c>
      <c r="AM43" s="47">
        <f t="shared" si="8"/>
        <v>4</v>
      </c>
      <c r="AN43" s="47" t="str">
        <f t="shared" si="9"/>
        <v>20_4</v>
      </c>
      <c r="AO43" s="47">
        <v>15.28</v>
      </c>
      <c r="AP43" s="474"/>
      <c r="AQ43" s="47">
        <v>20</v>
      </c>
      <c r="AR43" s="47">
        <v>4</v>
      </c>
      <c r="AS43" s="47">
        <v>11</v>
      </c>
      <c r="AT43" s="47">
        <f t="shared" si="10"/>
        <v>4</v>
      </c>
      <c r="AU43" s="47" t="str">
        <f t="shared" si="11"/>
        <v>20_4</v>
      </c>
      <c r="AV43" s="47">
        <v>15.76</v>
      </c>
      <c r="AW43" s="475"/>
      <c r="AX43" s="47">
        <v>20</v>
      </c>
      <c r="AY43" s="47">
        <v>4</v>
      </c>
      <c r="AZ43" s="47">
        <v>11</v>
      </c>
      <c r="BA43" s="47">
        <f t="shared" si="12"/>
        <v>4</v>
      </c>
      <c r="BB43" s="47" t="str">
        <f t="shared" si="13"/>
        <v>20_4</v>
      </c>
      <c r="BC43" s="47">
        <v>16.239999999999998</v>
      </c>
      <c r="BD43" s="45"/>
      <c r="BE43" s="47">
        <v>20</v>
      </c>
      <c r="BF43" s="47">
        <v>4</v>
      </c>
      <c r="BG43" s="47">
        <v>11</v>
      </c>
      <c r="BH43" s="47">
        <f t="shared" si="20"/>
        <v>4</v>
      </c>
      <c r="BI43" s="47" t="str">
        <f t="shared" si="21"/>
        <v>20_4</v>
      </c>
      <c r="BJ43" s="47">
        <v>16.89</v>
      </c>
      <c r="BK43" s="621"/>
      <c r="BL43" s="47">
        <v>20</v>
      </c>
      <c r="BM43" s="47">
        <v>4</v>
      </c>
      <c r="BN43" s="47">
        <v>11</v>
      </c>
      <c r="BO43" s="47">
        <f t="shared" si="14"/>
        <v>4</v>
      </c>
      <c r="BP43" s="47" t="s">
        <v>454</v>
      </c>
      <c r="BQ43" s="47" t="str">
        <f t="shared" si="15"/>
        <v>20_4</v>
      </c>
      <c r="BR43" s="49">
        <f t="shared" si="23"/>
        <v>16.239999999999998</v>
      </c>
      <c r="BS43" s="49">
        <f t="shared" si="24"/>
        <v>16.89</v>
      </c>
      <c r="BT43" s="456">
        <f t="shared" si="25"/>
        <v>16.564999999999998</v>
      </c>
      <c r="BU43" s="121"/>
      <c r="BV43" s="121"/>
      <c r="BW43" s="122"/>
      <c r="BX43" s="122"/>
      <c r="BY43" s="31"/>
      <c r="BZ43" s="127"/>
      <c r="CA43" s="33"/>
    </row>
    <row r="44" spans="1:79" x14ac:dyDescent="0.25">
      <c r="A44" s="47">
        <v>20</v>
      </c>
      <c r="B44" s="47">
        <v>4</v>
      </c>
      <c r="C44" s="47">
        <v>11</v>
      </c>
      <c r="D44" s="47">
        <f t="shared" si="18"/>
        <v>4</v>
      </c>
      <c r="E44" s="47" t="str">
        <f t="shared" si="19"/>
        <v>20_4</v>
      </c>
      <c r="F44" s="53">
        <v>12.78</v>
      </c>
      <c r="G44" s="47"/>
      <c r="H44" s="47">
        <v>20</v>
      </c>
      <c r="I44" s="47">
        <v>5</v>
      </c>
      <c r="J44" s="47">
        <v>12</v>
      </c>
      <c r="K44" s="47">
        <f t="shared" si="0"/>
        <v>5</v>
      </c>
      <c r="L44" s="47" t="str">
        <f t="shared" si="1"/>
        <v>20_5</v>
      </c>
      <c r="M44" s="53">
        <v>13.63</v>
      </c>
      <c r="N44" s="28"/>
      <c r="O44" s="47">
        <v>20</v>
      </c>
      <c r="P44" s="47">
        <v>5</v>
      </c>
      <c r="Q44" s="47">
        <v>12</v>
      </c>
      <c r="R44" s="47">
        <f t="shared" si="2"/>
        <v>5</v>
      </c>
      <c r="S44" s="47" t="str">
        <f t="shared" si="3"/>
        <v>20_5</v>
      </c>
      <c r="T44" s="53">
        <v>14.04</v>
      </c>
      <c r="U44" s="28"/>
      <c r="V44" s="47">
        <v>20</v>
      </c>
      <c r="W44" s="47">
        <v>5</v>
      </c>
      <c r="X44" s="47">
        <v>12</v>
      </c>
      <c r="Y44" s="47">
        <f t="shared" si="4"/>
        <v>5</v>
      </c>
      <c r="Z44" s="47" t="str">
        <f t="shared" si="5"/>
        <v>20_5</v>
      </c>
      <c r="AA44" s="53">
        <v>14.5</v>
      </c>
      <c r="AB44" s="463"/>
      <c r="AC44" s="47">
        <v>20</v>
      </c>
      <c r="AD44" s="47">
        <v>5</v>
      </c>
      <c r="AE44" s="47">
        <v>12</v>
      </c>
      <c r="AF44" s="47">
        <f t="shared" si="6"/>
        <v>5</v>
      </c>
      <c r="AG44" s="47" t="str">
        <f t="shared" si="7"/>
        <v>20_5</v>
      </c>
      <c r="AH44" s="47">
        <v>14.93</v>
      </c>
      <c r="AI44" s="463"/>
      <c r="AJ44" s="47">
        <v>20</v>
      </c>
      <c r="AK44" s="47">
        <v>5</v>
      </c>
      <c r="AL44" s="47">
        <v>12</v>
      </c>
      <c r="AM44" s="47">
        <f t="shared" si="8"/>
        <v>5</v>
      </c>
      <c r="AN44" s="47" t="str">
        <f t="shared" si="9"/>
        <v>20_5</v>
      </c>
      <c r="AO44" s="47">
        <v>15.73</v>
      </c>
      <c r="AP44" s="474"/>
      <c r="AQ44" s="47">
        <v>20</v>
      </c>
      <c r="AR44" s="47">
        <v>5</v>
      </c>
      <c r="AS44" s="47">
        <v>12</v>
      </c>
      <c r="AT44" s="47">
        <f t="shared" si="10"/>
        <v>5</v>
      </c>
      <c r="AU44" s="47" t="str">
        <f t="shared" si="11"/>
        <v>20_5</v>
      </c>
      <c r="AV44" s="47">
        <v>16.21</v>
      </c>
      <c r="AW44" s="475"/>
      <c r="AX44" s="47">
        <v>20</v>
      </c>
      <c r="AY44" s="47">
        <v>5</v>
      </c>
      <c r="AZ44" s="47">
        <v>12</v>
      </c>
      <c r="BA44" s="47">
        <f t="shared" si="12"/>
        <v>5</v>
      </c>
      <c r="BB44" s="47" t="str">
        <f t="shared" si="13"/>
        <v>20_5</v>
      </c>
      <c r="BC44" s="47">
        <v>16.690000000000001</v>
      </c>
      <c r="BD44" s="45"/>
      <c r="BE44" s="47">
        <v>20</v>
      </c>
      <c r="BF44" s="47">
        <v>5</v>
      </c>
      <c r="BG44" s="47">
        <v>12</v>
      </c>
      <c r="BH44" s="47">
        <f t="shared" si="20"/>
        <v>5</v>
      </c>
      <c r="BI44" s="47" t="str">
        <f t="shared" si="21"/>
        <v>20_5</v>
      </c>
      <c r="BJ44" s="47">
        <v>17.36</v>
      </c>
      <c r="BK44" s="621"/>
      <c r="BL44" s="47">
        <v>20</v>
      </c>
      <c r="BM44" s="47">
        <v>5</v>
      </c>
      <c r="BN44" s="47">
        <v>12</v>
      </c>
      <c r="BO44" s="47">
        <f t="shared" si="14"/>
        <v>5</v>
      </c>
      <c r="BP44" s="47" t="s">
        <v>455</v>
      </c>
      <c r="BQ44" s="47" t="str">
        <f t="shared" si="15"/>
        <v>20_5</v>
      </c>
      <c r="BR44" s="49">
        <f t="shared" si="23"/>
        <v>16.690000000000001</v>
      </c>
      <c r="BS44" s="49">
        <f t="shared" si="24"/>
        <v>17.36</v>
      </c>
      <c r="BT44" s="456">
        <f t="shared" si="25"/>
        <v>17.024999999999999</v>
      </c>
      <c r="BU44" s="28"/>
      <c r="BV44" s="119"/>
      <c r="BW44" s="5"/>
      <c r="BX44" s="5"/>
      <c r="BY44" s="4"/>
      <c r="BZ44" s="126"/>
      <c r="CA44" s="30"/>
    </row>
    <row r="45" spans="1:79" x14ac:dyDescent="0.25">
      <c r="A45" s="47">
        <v>20</v>
      </c>
      <c r="B45" s="47">
        <v>5</v>
      </c>
      <c r="C45" s="47">
        <v>12</v>
      </c>
      <c r="D45" s="47">
        <f t="shared" si="18"/>
        <v>5</v>
      </c>
      <c r="E45" s="47" t="str">
        <f t="shared" si="19"/>
        <v>20_5</v>
      </c>
      <c r="F45" s="53">
        <v>13.17</v>
      </c>
      <c r="G45" s="47"/>
      <c r="H45" s="47">
        <v>20</v>
      </c>
      <c r="I45" s="47">
        <v>6</v>
      </c>
      <c r="J45" s="47">
        <v>13</v>
      </c>
      <c r="K45" s="47">
        <f t="shared" si="0"/>
        <v>6</v>
      </c>
      <c r="L45" s="47" t="str">
        <f t="shared" si="1"/>
        <v>20_6</v>
      </c>
      <c r="M45" s="53">
        <v>14.09</v>
      </c>
      <c r="N45" s="28"/>
      <c r="O45" s="47">
        <v>20</v>
      </c>
      <c r="P45" s="47">
        <v>6</v>
      </c>
      <c r="Q45" s="47">
        <v>13</v>
      </c>
      <c r="R45" s="47">
        <f t="shared" si="2"/>
        <v>6</v>
      </c>
      <c r="S45" s="47" t="str">
        <f t="shared" si="3"/>
        <v>20_6</v>
      </c>
      <c r="T45" s="53">
        <v>14.52</v>
      </c>
      <c r="U45" s="28"/>
      <c r="V45" s="47">
        <v>20</v>
      </c>
      <c r="W45" s="47">
        <v>6</v>
      </c>
      <c r="X45" s="47">
        <v>13</v>
      </c>
      <c r="Y45" s="47">
        <f t="shared" si="4"/>
        <v>6</v>
      </c>
      <c r="Z45" s="47" t="str">
        <f t="shared" si="5"/>
        <v>20_6</v>
      </c>
      <c r="AA45" s="53">
        <v>14.99</v>
      </c>
      <c r="AB45" s="463"/>
      <c r="AC45" s="47">
        <v>20</v>
      </c>
      <c r="AD45" s="47">
        <v>6</v>
      </c>
      <c r="AE45" s="47">
        <v>13</v>
      </c>
      <c r="AF45" s="47">
        <f t="shared" si="6"/>
        <v>6</v>
      </c>
      <c r="AG45" s="47" t="str">
        <f t="shared" si="7"/>
        <v>20_6</v>
      </c>
      <c r="AH45" s="47">
        <v>15.44</v>
      </c>
      <c r="AI45" s="463"/>
      <c r="AJ45" s="47">
        <v>20</v>
      </c>
      <c r="AK45" s="47">
        <v>6</v>
      </c>
      <c r="AL45" s="47">
        <v>13</v>
      </c>
      <c r="AM45" s="47">
        <f t="shared" si="8"/>
        <v>6</v>
      </c>
      <c r="AN45" s="47" t="str">
        <f t="shared" si="9"/>
        <v>20_6</v>
      </c>
      <c r="AO45" s="47">
        <v>16.239999999999998</v>
      </c>
      <c r="AP45" s="474"/>
      <c r="AQ45" s="47">
        <v>20</v>
      </c>
      <c r="AR45" s="47">
        <v>6</v>
      </c>
      <c r="AS45" s="47">
        <v>13</v>
      </c>
      <c r="AT45" s="47">
        <f t="shared" si="10"/>
        <v>6</v>
      </c>
      <c r="AU45" s="47" t="str">
        <f t="shared" si="11"/>
        <v>20_6</v>
      </c>
      <c r="AV45" s="47">
        <v>16.72</v>
      </c>
      <c r="AW45" s="475"/>
      <c r="AX45" s="47">
        <v>20</v>
      </c>
      <c r="AY45" s="47">
        <v>6</v>
      </c>
      <c r="AZ45" s="47">
        <v>13</v>
      </c>
      <c r="BA45" s="47">
        <f t="shared" si="12"/>
        <v>6</v>
      </c>
      <c r="BB45" s="47" t="str">
        <f t="shared" si="13"/>
        <v>20_6</v>
      </c>
      <c r="BC45" s="47">
        <v>17.2</v>
      </c>
      <c r="BD45" s="45"/>
      <c r="BE45" s="47">
        <v>20</v>
      </c>
      <c r="BF45" s="47">
        <v>6</v>
      </c>
      <c r="BG45" s="47">
        <v>13</v>
      </c>
      <c r="BH45" s="47">
        <f t="shared" si="20"/>
        <v>6</v>
      </c>
      <c r="BI45" s="47" t="str">
        <f t="shared" si="21"/>
        <v>20_6</v>
      </c>
      <c r="BJ45" s="47">
        <v>17.88</v>
      </c>
      <c r="BK45" s="621"/>
      <c r="BL45" s="47">
        <v>20</v>
      </c>
      <c r="BM45" s="47">
        <v>6</v>
      </c>
      <c r="BN45" s="47">
        <v>13</v>
      </c>
      <c r="BO45" s="47">
        <f t="shared" si="14"/>
        <v>6</v>
      </c>
      <c r="BP45" s="47" t="s">
        <v>456</v>
      </c>
      <c r="BQ45" s="47" t="str">
        <f t="shared" si="15"/>
        <v>20_6</v>
      </c>
      <c r="BR45" s="49">
        <f t="shared" si="23"/>
        <v>17.2</v>
      </c>
      <c r="BS45" s="49">
        <f t="shared" si="24"/>
        <v>17.88</v>
      </c>
      <c r="BT45" s="456">
        <f t="shared" si="25"/>
        <v>17.54</v>
      </c>
      <c r="BU45" s="28"/>
      <c r="BV45" s="119"/>
      <c r="BW45" s="5"/>
      <c r="BX45" s="5"/>
      <c r="BY45" s="4"/>
      <c r="BZ45" s="126"/>
      <c r="CA45" s="30"/>
    </row>
    <row r="46" spans="1:79" x14ac:dyDescent="0.25">
      <c r="A46" s="47">
        <v>20</v>
      </c>
      <c r="B46" s="47">
        <v>6</v>
      </c>
      <c r="C46" s="47">
        <v>13</v>
      </c>
      <c r="D46" s="47">
        <f t="shared" si="18"/>
        <v>6</v>
      </c>
      <c r="E46" s="47" t="str">
        <f t="shared" si="19"/>
        <v>20_6</v>
      </c>
      <c r="F46" s="53">
        <v>13.62</v>
      </c>
      <c r="G46" s="47"/>
      <c r="H46" s="47">
        <v>20</v>
      </c>
      <c r="I46" s="47">
        <v>7</v>
      </c>
      <c r="J46" s="47">
        <v>14</v>
      </c>
      <c r="K46" s="47">
        <f t="shared" si="0"/>
        <v>7</v>
      </c>
      <c r="L46" s="47" t="str">
        <f t="shared" si="1"/>
        <v>20_7</v>
      </c>
      <c r="M46" s="53">
        <v>14.56</v>
      </c>
      <c r="N46" s="28"/>
      <c r="O46" s="47">
        <v>20</v>
      </c>
      <c r="P46" s="47">
        <v>7</v>
      </c>
      <c r="Q46" s="47">
        <v>14</v>
      </c>
      <c r="R46" s="47">
        <f t="shared" si="2"/>
        <v>7</v>
      </c>
      <c r="S46" s="47" t="str">
        <f t="shared" si="3"/>
        <v>20_7</v>
      </c>
      <c r="T46" s="53">
        <v>14.99</v>
      </c>
      <c r="U46" s="28"/>
      <c r="V46" s="47">
        <v>20</v>
      </c>
      <c r="W46" s="47">
        <v>7</v>
      </c>
      <c r="X46" s="47">
        <v>14</v>
      </c>
      <c r="Y46" s="47">
        <f t="shared" si="4"/>
        <v>7</v>
      </c>
      <c r="Z46" s="47" t="str">
        <f t="shared" si="5"/>
        <v>20_7</v>
      </c>
      <c r="AA46" s="53">
        <v>15.48</v>
      </c>
      <c r="AB46" s="463"/>
      <c r="AC46" s="47">
        <v>20</v>
      </c>
      <c r="AD46" s="47">
        <v>7</v>
      </c>
      <c r="AE46" s="47">
        <v>14</v>
      </c>
      <c r="AF46" s="47">
        <f t="shared" si="6"/>
        <v>7</v>
      </c>
      <c r="AG46" s="47" t="str">
        <f t="shared" si="7"/>
        <v>20_7</v>
      </c>
      <c r="AH46" s="47">
        <v>15.94</v>
      </c>
      <c r="AI46" s="463"/>
      <c r="AJ46" s="47">
        <v>20</v>
      </c>
      <c r="AK46" s="47">
        <v>7</v>
      </c>
      <c r="AL46" s="47">
        <v>14</v>
      </c>
      <c r="AM46" s="47">
        <f t="shared" si="8"/>
        <v>7</v>
      </c>
      <c r="AN46" s="47" t="str">
        <f t="shared" si="9"/>
        <v>20_7</v>
      </c>
      <c r="AO46" s="47">
        <v>16.739999999999998</v>
      </c>
      <c r="AP46" s="474"/>
      <c r="AQ46" s="47">
        <v>20</v>
      </c>
      <c r="AR46" s="47">
        <v>7</v>
      </c>
      <c r="AS46" s="47">
        <v>14</v>
      </c>
      <c r="AT46" s="47">
        <f t="shared" si="10"/>
        <v>7</v>
      </c>
      <c r="AU46" s="47" t="str">
        <f t="shared" si="11"/>
        <v>20_7</v>
      </c>
      <c r="AV46" s="47">
        <v>17.22</v>
      </c>
      <c r="AW46" s="475"/>
      <c r="AX46" s="47">
        <v>20</v>
      </c>
      <c r="AY46" s="47">
        <v>7</v>
      </c>
      <c r="AZ46" s="47">
        <v>14</v>
      </c>
      <c r="BA46" s="47">
        <f t="shared" si="12"/>
        <v>7</v>
      </c>
      <c r="BB46" s="47" t="str">
        <f t="shared" si="13"/>
        <v>20_7</v>
      </c>
      <c r="BC46" s="47">
        <v>17.7</v>
      </c>
      <c r="BD46" s="45"/>
      <c r="BE46" s="47">
        <v>20</v>
      </c>
      <c r="BF46" s="47">
        <v>7</v>
      </c>
      <c r="BG46" s="47">
        <v>14</v>
      </c>
      <c r="BH46" s="47">
        <f t="shared" si="20"/>
        <v>7</v>
      </c>
      <c r="BI46" s="47" t="str">
        <f t="shared" si="21"/>
        <v>20_7</v>
      </c>
      <c r="BJ46" s="47">
        <v>18.41</v>
      </c>
      <c r="BK46" s="621"/>
      <c r="BL46" s="47">
        <v>20</v>
      </c>
      <c r="BM46" s="47">
        <v>7</v>
      </c>
      <c r="BN46" s="47">
        <v>14</v>
      </c>
      <c r="BO46" s="47">
        <f t="shared" si="14"/>
        <v>7</v>
      </c>
      <c r="BP46" s="47" t="s">
        <v>457</v>
      </c>
      <c r="BQ46" s="47" t="str">
        <f t="shared" si="15"/>
        <v>20_7</v>
      </c>
      <c r="BR46" s="49">
        <f t="shared" si="23"/>
        <v>17.7</v>
      </c>
      <c r="BS46" s="49">
        <f t="shared" si="24"/>
        <v>18.41</v>
      </c>
      <c r="BT46" s="456">
        <f t="shared" si="25"/>
        <v>18.055</v>
      </c>
      <c r="BU46" s="28"/>
      <c r="BV46" s="119"/>
      <c r="BW46" s="5"/>
      <c r="BX46" s="5"/>
      <c r="BY46" s="49"/>
      <c r="BZ46" s="126"/>
      <c r="CA46" s="30"/>
    </row>
    <row r="47" spans="1:79" x14ac:dyDescent="0.25">
      <c r="A47" s="47">
        <v>20</v>
      </c>
      <c r="B47" s="47">
        <v>7</v>
      </c>
      <c r="C47" s="47">
        <v>14</v>
      </c>
      <c r="D47" s="47">
        <f t="shared" si="18"/>
        <v>7</v>
      </c>
      <c r="E47" s="47" t="str">
        <f t="shared" si="19"/>
        <v>20_7</v>
      </c>
      <c r="F47" s="53">
        <v>14.06</v>
      </c>
      <c r="G47" s="47"/>
      <c r="H47" s="47">
        <v>20</v>
      </c>
      <c r="I47" s="47">
        <v>8</v>
      </c>
      <c r="J47" s="47">
        <v>15</v>
      </c>
      <c r="K47" s="47">
        <f t="shared" si="0"/>
        <v>8</v>
      </c>
      <c r="L47" s="47" t="str">
        <f t="shared" si="1"/>
        <v>20_8</v>
      </c>
      <c r="M47" s="53">
        <v>14.98</v>
      </c>
      <c r="N47" s="28"/>
      <c r="O47" s="47">
        <v>20</v>
      </c>
      <c r="P47" s="47">
        <v>8</v>
      </c>
      <c r="Q47" s="47">
        <v>15</v>
      </c>
      <c r="R47" s="47">
        <f t="shared" si="2"/>
        <v>8</v>
      </c>
      <c r="S47" s="47" t="str">
        <f t="shared" si="3"/>
        <v>20_8</v>
      </c>
      <c r="T47" s="53">
        <v>15.43</v>
      </c>
      <c r="U47" s="28"/>
      <c r="V47" s="47">
        <v>20</v>
      </c>
      <c r="W47" s="47">
        <v>8</v>
      </c>
      <c r="X47" s="47">
        <v>15</v>
      </c>
      <c r="Y47" s="47">
        <f t="shared" si="4"/>
        <v>8</v>
      </c>
      <c r="Z47" s="47" t="str">
        <f t="shared" si="5"/>
        <v>20_8</v>
      </c>
      <c r="AA47" s="53">
        <v>15.93</v>
      </c>
      <c r="AB47" s="463"/>
      <c r="AC47" s="47">
        <v>20</v>
      </c>
      <c r="AD47" s="47">
        <v>8</v>
      </c>
      <c r="AE47" s="47">
        <v>15</v>
      </c>
      <c r="AF47" s="47">
        <f t="shared" si="6"/>
        <v>8</v>
      </c>
      <c r="AG47" s="47" t="str">
        <f t="shared" si="7"/>
        <v>20_8</v>
      </c>
      <c r="AH47" s="47">
        <v>16.41</v>
      </c>
      <c r="AI47" s="463"/>
      <c r="AJ47" s="47">
        <v>20</v>
      </c>
      <c r="AK47" s="47">
        <v>8</v>
      </c>
      <c r="AL47" s="47">
        <v>15</v>
      </c>
      <c r="AM47" s="47">
        <f t="shared" si="8"/>
        <v>8</v>
      </c>
      <c r="AN47" s="47" t="str">
        <f t="shared" si="9"/>
        <v>20_8</v>
      </c>
      <c r="AO47" s="47">
        <v>17.23</v>
      </c>
      <c r="AP47" s="474"/>
      <c r="AQ47" s="47">
        <v>20</v>
      </c>
      <c r="AR47" s="47">
        <v>8</v>
      </c>
      <c r="AS47" s="47">
        <v>15</v>
      </c>
      <c r="AT47" s="47">
        <f t="shared" si="10"/>
        <v>8</v>
      </c>
      <c r="AU47" s="47" t="str">
        <f t="shared" si="11"/>
        <v>20_8</v>
      </c>
      <c r="AV47" s="47">
        <v>17.71</v>
      </c>
      <c r="AW47" s="475"/>
      <c r="AX47" s="47">
        <v>20</v>
      </c>
      <c r="AY47" s="47">
        <v>8</v>
      </c>
      <c r="AZ47" s="47">
        <v>15</v>
      </c>
      <c r="BA47" s="47">
        <f t="shared" si="12"/>
        <v>8</v>
      </c>
      <c r="BB47" s="47" t="str">
        <f t="shared" si="13"/>
        <v>20_8</v>
      </c>
      <c r="BC47" s="47">
        <v>18.190000000000001</v>
      </c>
      <c r="BD47" s="45"/>
      <c r="BE47" s="47">
        <v>20</v>
      </c>
      <c r="BF47" s="47">
        <v>8</v>
      </c>
      <c r="BG47" s="47">
        <v>15</v>
      </c>
      <c r="BH47" s="47">
        <f t="shared" si="20"/>
        <v>8</v>
      </c>
      <c r="BI47" s="47" t="str">
        <f t="shared" si="21"/>
        <v>20_8</v>
      </c>
      <c r="BJ47" s="47">
        <v>18.920000000000002</v>
      </c>
      <c r="BK47" s="621"/>
      <c r="BL47" s="47">
        <v>20</v>
      </c>
      <c r="BM47" s="47">
        <v>8</v>
      </c>
      <c r="BN47" s="47">
        <v>15</v>
      </c>
      <c r="BO47" s="47">
        <f t="shared" si="14"/>
        <v>8</v>
      </c>
      <c r="BP47" s="47" t="s">
        <v>458</v>
      </c>
      <c r="BQ47" s="47" t="str">
        <f t="shared" si="15"/>
        <v>20_8</v>
      </c>
      <c r="BR47" s="49">
        <f t="shared" si="23"/>
        <v>18.190000000000001</v>
      </c>
      <c r="BS47" s="49">
        <f t="shared" si="24"/>
        <v>18.920000000000002</v>
      </c>
      <c r="BT47" s="456">
        <f t="shared" si="25"/>
        <v>18.555</v>
      </c>
      <c r="BU47" s="28"/>
      <c r="BV47" s="119"/>
      <c r="BW47" s="5"/>
      <c r="BX47" s="5"/>
      <c r="BY47" s="49"/>
      <c r="BZ47" s="126"/>
      <c r="CA47" s="30"/>
    </row>
    <row r="48" spans="1:79" x14ac:dyDescent="0.25">
      <c r="A48" s="47">
        <v>20</v>
      </c>
      <c r="B48" s="47">
        <v>8</v>
      </c>
      <c r="C48" s="47">
        <v>15</v>
      </c>
      <c r="D48" s="47">
        <f t="shared" si="18"/>
        <v>8</v>
      </c>
      <c r="E48" s="47" t="str">
        <f t="shared" si="19"/>
        <v>20_8</v>
      </c>
      <c r="F48" s="53">
        <v>14.48</v>
      </c>
      <c r="G48" s="47"/>
      <c r="H48" s="47">
        <v>25</v>
      </c>
      <c r="I48" s="47" t="s">
        <v>435</v>
      </c>
      <c r="J48" s="47">
        <v>6</v>
      </c>
      <c r="K48" s="47" t="str">
        <f t="shared" si="0"/>
        <v>Aanloopperiodiek_0</v>
      </c>
      <c r="L48" s="47" t="str">
        <f t="shared" si="1"/>
        <v>25_Aanloopperiodiek_0</v>
      </c>
      <c r="M48" s="53">
        <v>11.56</v>
      </c>
      <c r="N48" s="28"/>
      <c r="O48" s="47">
        <v>25</v>
      </c>
      <c r="P48" s="47" t="s">
        <v>435</v>
      </c>
      <c r="Q48" s="47">
        <v>6</v>
      </c>
      <c r="R48" s="47" t="str">
        <f t="shared" si="2"/>
        <v>Aanloopperiodiek_0</v>
      </c>
      <c r="S48" s="47" t="str">
        <f t="shared" si="3"/>
        <v>25_Aanloopperiodiek_0</v>
      </c>
      <c r="T48" s="53">
        <v>11.9</v>
      </c>
      <c r="U48" s="28"/>
      <c r="V48" s="47">
        <v>25</v>
      </c>
      <c r="W48" s="47" t="s">
        <v>435</v>
      </c>
      <c r="X48" s="47">
        <v>6</v>
      </c>
      <c r="Y48" s="47" t="str">
        <f t="shared" si="4"/>
        <v>Aanloopperiodiek_0</v>
      </c>
      <c r="Z48" s="47" t="str">
        <f t="shared" si="5"/>
        <v>25_Aanloopperiodiek_0</v>
      </c>
      <c r="AA48" s="53" t="s">
        <v>417</v>
      </c>
      <c r="AB48" s="463"/>
      <c r="AC48" s="47">
        <v>25</v>
      </c>
      <c r="AD48" s="47" t="s">
        <v>435</v>
      </c>
      <c r="AE48" s="47">
        <v>6</v>
      </c>
      <c r="AF48" s="47" t="str">
        <f t="shared" si="6"/>
        <v>Aanloopperiodiek_0</v>
      </c>
      <c r="AG48" s="47" t="str">
        <f t="shared" si="7"/>
        <v>25_Aanloopperiodiek_0</v>
      </c>
      <c r="AH48" s="47" t="s">
        <v>417</v>
      </c>
      <c r="AI48" s="463"/>
      <c r="AJ48" s="47">
        <v>25</v>
      </c>
      <c r="AK48" s="47" t="s">
        <v>435</v>
      </c>
      <c r="AL48" s="47">
        <v>6</v>
      </c>
      <c r="AM48" s="47" t="str">
        <f t="shared" si="8"/>
        <v>Aanloopperiodiek_0</v>
      </c>
      <c r="AN48" s="47" t="str">
        <f t="shared" si="9"/>
        <v>25_Aanloopperiodiek_0</v>
      </c>
      <c r="AO48" s="47" t="s">
        <v>417</v>
      </c>
      <c r="AP48" s="474"/>
      <c r="AQ48" s="47">
        <v>25</v>
      </c>
      <c r="AR48" s="47" t="s">
        <v>435</v>
      </c>
      <c r="AS48" s="47">
        <v>6</v>
      </c>
      <c r="AT48" s="47" t="str">
        <f t="shared" si="10"/>
        <v>Aanloopperiodiek_0</v>
      </c>
      <c r="AU48" s="47" t="str">
        <f t="shared" si="11"/>
        <v>25_Aanloopperiodiek_0</v>
      </c>
      <c r="AV48" s="47" t="s">
        <v>417</v>
      </c>
      <c r="AW48" s="475"/>
      <c r="AX48" s="47">
        <v>25</v>
      </c>
      <c r="AY48" s="47" t="s">
        <v>435</v>
      </c>
      <c r="AZ48" s="47">
        <v>6</v>
      </c>
      <c r="BA48" s="47" t="str">
        <f t="shared" si="12"/>
        <v>Aanloopperiodiek_0</v>
      </c>
      <c r="BB48" s="47" t="str">
        <f t="shared" si="13"/>
        <v>25_Aanloopperiodiek_0</v>
      </c>
      <c r="BC48" s="47" t="s">
        <v>417</v>
      </c>
      <c r="BD48" s="45"/>
      <c r="BE48" s="47">
        <v>25</v>
      </c>
      <c r="BF48" s="47" t="s">
        <v>435</v>
      </c>
      <c r="BG48" s="47">
        <v>6</v>
      </c>
      <c r="BH48" s="47" t="str">
        <f t="shared" si="20"/>
        <v>Aanloopperiodiek_0</v>
      </c>
      <c r="BI48" s="47" t="str">
        <f t="shared" si="21"/>
        <v>25_Aanloopperiodiek_0</v>
      </c>
      <c r="BJ48" s="47" t="s">
        <v>417</v>
      </c>
      <c r="BK48" s="621"/>
      <c r="BL48" s="47">
        <v>25</v>
      </c>
      <c r="BM48" s="47" t="s">
        <v>435</v>
      </c>
      <c r="BN48" s="47">
        <v>6</v>
      </c>
      <c r="BO48" s="47" t="str">
        <f t="shared" si="14"/>
        <v>Aanloopperiodiek_0</v>
      </c>
      <c r="BP48" s="47" t="s">
        <v>459</v>
      </c>
      <c r="BQ48" s="47" t="str">
        <f t="shared" si="15"/>
        <v>25_Aanloopperiodiek_0</v>
      </c>
      <c r="BR48" s="49" t="str">
        <f t="shared" si="23"/>
        <v>vervalt</v>
      </c>
      <c r="BS48" s="49" t="str">
        <f t="shared" si="24"/>
        <v>vervalt</v>
      </c>
      <c r="BT48" s="456" t="str">
        <f t="shared" si="25"/>
        <v>vervalt</v>
      </c>
      <c r="BU48" s="28"/>
      <c r="BV48" s="119"/>
      <c r="BW48" s="5"/>
      <c r="BX48" s="5"/>
      <c r="BY48" s="49"/>
      <c r="BZ48" s="126"/>
      <c r="CA48" s="30"/>
    </row>
    <row r="49" spans="1:79" x14ac:dyDescent="0.25">
      <c r="A49" s="47">
        <v>25</v>
      </c>
      <c r="B49" s="47" t="s">
        <v>435</v>
      </c>
      <c r="C49" s="47">
        <v>6</v>
      </c>
      <c r="D49" s="47" t="str">
        <f t="shared" si="18"/>
        <v>Aanloopperiodiek_0</v>
      </c>
      <c r="E49" s="47" t="str">
        <f t="shared" si="19"/>
        <v>25_Aanloopperiodiek_0</v>
      </c>
      <c r="F49" s="53">
        <v>11.17</v>
      </c>
      <c r="G49" s="47"/>
      <c r="H49" s="47">
        <v>25</v>
      </c>
      <c r="I49" s="47" t="s">
        <v>437</v>
      </c>
      <c r="J49" s="47">
        <v>7</v>
      </c>
      <c r="K49" s="47" t="str">
        <f t="shared" si="0"/>
        <v>Aanloopperiodiek_1</v>
      </c>
      <c r="L49" s="47" t="str">
        <f t="shared" si="1"/>
        <v>25_Aanloopperiodiek_1</v>
      </c>
      <c r="M49" s="53">
        <v>11.86</v>
      </c>
      <c r="N49" s="28"/>
      <c r="O49" s="47">
        <v>25</v>
      </c>
      <c r="P49" s="47" t="s">
        <v>437</v>
      </c>
      <c r="Q49" s="47">
        <v>7</v>
      </c>
      <c r="R49" s="47" t="str">
        <f t="shared" si="2"/>
        <v>Aanloopperiodiek_1</v>
      </c>
      <c r="S49" s="47" t="str">
        <f t="shared" si="3"/>
        <v>25_Aanloopperiodiek_1</v>
      </c>
      <c r="T49" s="53">
        <v>12.22</v>
      </c>
      <c r="U49" s="28"/>
      <c r="V49" s="47">
        <v>25</v>
      </c>
      <c r="W49" s="47" t="s">
        <v>437</v>
      </c>
      <c r="X49" s="47">
        <v>7</v>
      </c>
      <c r="Y49" s="47" t="str">
        <f t="shared" si="4"/>
        <v>Aanloopperiodiek_1</v>
      </c>
      <c r="Z49" s="47" t="str">
        <f t="shared" si="5"/>
        <v>25_Aanloopperiodiek_1</v>
      </c>
      <c r="AA49" s="53" t="s">
        <v>417</v>
      </c>
      <c r="AB49" s="463"/>
      <c r="AC49" s="47">
        <v>25</v>
      </c>
      <c r="AD49" s="47" t="s">
        <v>437</v>
      </c>
      <c r="AE49" s="47">
        <v>7</v>
      </c>
      <c r="AF49" s="47" t="str">
        <f t="shared" si="6"/>
        <v>Aanloopperiodiek_1</v>
      </c>
      <c r="AG49" s="47" t="str">
        <f t="shared" si="7"/>
        <v>25_Aanloopperiodiek_1</v>
      </c>
      <c r="AH49" s="47" t="s">
        <v>417</v>
      </c>
      <c r="AI49" s="463"/>
      <c r="AJ49" s="47">
        <v>25</v>
      </c>
      <c r="AK49" s="47" t="s">
        <v>437</v>
      </c>
      <c r="AL49" s="47">
        <v>7</v>
      </c>
      <c r="AM49" s="47" t="str">
        <f t="shared" si="8"/>
        <v>Aanloopperiodiek_1</v>
      </c>
      <c r="AN49" s="47" t="str">
        <f t="shared" si="9"/>
        <v>25_Aanloopperiodiek_1</v>
      </c>
      <c r="AO49" s="47" t="s">
        <v>417</v>
      </c>
      <c r="AP49" s="474"/>
      <c r="AQ49" s="47">
        <v>25</v>
      </c>
      <c r="AR49" s="47" t="s">
        <v>437</v>
      </c>
      <c r="AS49" s="47">
        <v>7</v>
      </c>
      <c r="AT49" s="47" t="str">
        <f t="shared" si="10"/>
        <v>Aanloopperiodiek_1</v>
      </c>
      <c r="AU49" s="47" t="str">
        <f t="shared" si="11"/>
        <v>25_Aanloopperiodiek_1</v>
      </c>
      <c r="AV49" s="47" t="s">
        <v>417</v>
      </c>
      <c r="AW49" s="475"/>
      <c r="AX49" s="47">
        <v>25</v>
      </c>
      <c r="AY49" s="47" t="s">
        <v>437</v>
      </c>
      <c r="AZ49" s="47">
        <v>7</v>
      </c>
      <c r="BA49" s="47" t="str">
        <f t="shared" si="12"/>
        <v>Aanloopperiodiek_1</v>
      </c>
      <c r="BB49" s="47" t="str">
        <f t="shared" si="13"/>
        <v>25_Aanloopperiodiek_1</v>
      </c>
      <c r="BC49" s="47" t="s">
        <v>417</v>
      </c>
      <c r="BD49" s="45"/>
      <c r="BE49" s="47">
        <v>25</v>
      </c>
      <c r="BF49" s="47" t="s">
        <v>437</v>
      </c>
      <c r="BG49" s="47">
        <v>7</v>
      </c>
      <c r="BH49" s="47" t="str">
        <f t="shared" si="20"/>
        <v>Aanloopperiodiek_1</v>
      </c>
      <c r="BI49" s="47" t="str">
        <f t="shared" si="21"/>
        <v>25_Aanloopperiodiek_1</v>
      </c>
      <c r="BJ49" s="47" t="s">
        <v>417</v>
      </c>
      <c r="BK49" s="621"/>
      <c r="BL49" s="47">
        <v>25</v>
      </c>
      <c r="BM49" s="47" t="s">
        <v>437</v>
      </c>
      <c r="BN49" s="47">
        <v>7</v>
      </c>
      <c r="BO49" s="47" t="str">
        <f t="shared" si="14"/>
        <v>Aanloopperiodiek_1</v>
      </c>
      <c r="BP49" s="47" t="s">
        <v>460</v>
      </c>
      <c r="BQ49" s="47" t="str">
        <f t="shared" si="15"/>
        <v>25_Aanloopperiodiek_1</v>
      </c>
      <c r="BR49" s="49" t="str">
        <f t="shared" si="23"/>
        <v>vervalt</v>
      </c>
      <c r="BS49" s="49" t="str">
        <f t="shared" si="24"/>
        <v>vervalt</v>
      </c>
      <c r="BT49" s="456" t="str">
        <f t="shared" si="25"/>
        <v>vervalt</v>
      </c>
      <c r="BU49" s="28"/>
      <c r="BV49" s="119"/>
      <c r="BW49" s="5"/>
      <c r="BX49" s="5"/>
      <c r="BY49" s="49"/>
      <c r="BZ49" s="126"/>
      <c r="CA49" s="30"/>
    </row>
    <row r="50" spans="1:79" x14ac:dyDescent="0.25">
      <c r="A50" s="47">
        <v>25</v>
      </c>
      <c r="B50" s="47" t="s">
        <v>437</v>
      </c>
      <c r="C50" s="47">
        <v>7</v>
      </c>
      <c r="D50" s="47" t="str">
        <f t="shared" si="18"/>
        <v>Aanloopperiodiek_1</v>
      </c>
      <c r="E50" s="47" t="str">
        <f t="shared" si="19"/>
        <v>25_Aanloopperiodiek_1</v>
      </c>
      <c r="F50" s="53">
        <v>11.46</v>
      </c>
      <c r="G50" s="47"/>
      <c r="H50" s="47">
        <v>25</v>
      </c>
      <c r="I50" s="47">
        <v>0</v>
      </c>
      <c r="J50" s="47">
        <v>8</v>
      </c>
      <c r="K50" s="47">
        <f t="shared" si="0"/>
        <v>0</v>
      </c>
      <c r="L50" s="47" t="str">
        <f t="shared" si="1"/>
        <v>25_0</v>
      </c>
      <c r="M50" s="53">
        <v>12.16</v>
      </c>
      <c r="N50" s="28"/>
      <c r="O50" s="47">
        <v>25</v>
      </c>
      <c r="P50" s="47">
        <v>0</v>
      </c>
      <c r="Q50" s="47">
        <v>8</v>
      </c>
      <c r="R50" s="47">
        <f t="shared" si="2"/>
        <v>0</v>
      </c>
      <c r="S50" s="47" t="str">
        <f t="shared" si="3"/>
        <v>25_0</v>
      </c>
      <c r="T50" s="53">
        <v>12.52</v>
      </c>
      <c r="U50" s="28"/>
      <c r="V50" s="47">
        <v>25</v>
      </c>
      <c r="W50" s="47" t="s">
        <v>461</v>
      </c>
      <c r="X50" s="47">
        <v>8</v>
      </c>
      <c r="Y50" s="47" t="str">
        <f t="shared" si="4"/>
        <v>zij-instroomperiodiek</v>
      </c>
      <c r="Z50" s="47" t="str">
        <f t="shared" si="5"/>
        <v>25_zij-instroomperiodiek</v>
      </c>
      <c r="AA50" s="53">
        <v>12.94</v>
      </c>
      <c r="AB50" s="463"/>
      <c r="AC50" s="47">
        <v>25</v>
      </c>
      <c r="AD50" s="47" t="s">
        <v>461</v>
      </c>
      <c r="AE50" s="47">
        <v>8</v>
      </c>
      <c r="AF50" s="47" t="str">
        <f t="shared" si="6"/>
        <v>zij-instroomperiodiek</v>
      </c>
      <c r="AG50" s="47" t="str">
        <f t="shared" si="7"/>
        <v>25_zij-instroomperiodiek</v>
      </c>
      <c r="AH50" s="47">
        <v>13.33</v>
      </c>
      <c r="AI50" s="463"/>
      <c r="AJ50" s="47">
        <v>25</v>
      </c>
      <c r="AK50" s="47" t="s">
        <v>461</v>
      </c>
      <c r="AL50" s="47">
        <v>8</v>
      </c>
      <c r="AM50" s="47" t="str">
        <f t="shared" si="8"/>
        <v>zij-instroomperiodiek</v>
      </c>
      <c r="AN50" s="47" t="str">
        <f t="shared" si="9"/>
        <v>25_zij-instroomperiodiek</v>
      </c>
      <c r="AO50" s="47">
        <v>14.13</v>
      </c>
      <c r="AP50" s="474"/>
      <c r="AQ50" s="47">
        <v>25</v>
      </c>
      <c r="AR50" s="47" t="s">
        <v>461</v>
      </c>
      <c r="AS50" s="47">
        <v>8</v>
      </c>
      <c r="AT50" s="47" t="str">
        <f t="shared" si="10"/>
        <v>zij-instroomperiodiek</v>
      </c>
      <c r="AU50" s="47" t="str">
        <f t="shared" si="11"/>
        <v>25_zij-instroomperiodiek</v>
      </c>
      <c r="AV50" s="47">
        <v>14.61</v>
      </c>
      <c r="AW50" s="475"/>
      <c r="AX50" s="47">
        <v>25</v>
      </c>
      <c r="AY50" s="47" t="s">
        <v>461</v>
      </c>
      <c r="AZ50" s="47">
        <v>8</v>
      </c>
      <c r="BA50" s="47" t="str">
        <f t="shared" si="12"/>
        <v>zij-instroomperiodiek</v>
      </c>
      <c r="BB50" s="47" t="str">
        <f t="shared" si="13"/>
        <v>25_zij-instroomperiodiek</v>
      </c>
      <c r="BC50" s="47">
        <v>15.08</v>
      </c>
      <c r="BD50" s="45"/>
      <c r="BE50" s="47">
        <v>25</v>
      </c>
      <c r="BF50" s="47" t="s">
        <v>461</v>
      </c>
      <c r="BG50" s="47">
        <v>8</v>
      </c>
      <c r="BH50" s="47" t="str">
        <f t="shared" si="20"/>
        <v>zij-instroomperiodiek</v>
      </c>
      <c r="BI50" s="47" t="str">
        <f t="shared" si="21"/>
        <v>25_zij-instroomperiodiek</v>
      </c>
      <c r="BJ50" s="47">
        <v>15.69</v>
      </c>
      <c r="BK50" s="621"/>
      <c r="BL50" s="47">
        <v>25</v>
      </c>
      <c r="BM50" s="47" t="s">
        <v>461</v>
      </c>
      <c r="BN50" s="47">
        <v>8</v>
      </c>
      <c r="BO50" s="47" t="str">
        <f t="shared" si="14"/>
        <v>zij-instroomperiodiek</v>
      </c>
      <c r="BP50" s="47" t="s">
        <v>462</v>
      </c>
      <c r="BQ50" s="47" t="str">
        <f t="shared" si="15"/>
        <v>25_zij-instroomperiodiek</v>
      </c>
      <c r="BR50" s="49">
        <f t="shared" si="23"/>
        <v>15.08</v>
      </c>
      <c r="BS50" s="49">
        <f t="shared" si="24"/>
        <v>15.69</v>
      </c>
      <c r="BT50" s="456">
        <f t="shared" si="25"/>
        <v>15.385</v>
      </c>
      <c r="BU50" s="28"/>
      <c r="BV50" s="119"/>
      <c r="BW50" s="5"/>
      <c r="BX50" s="5"/>
      <c r="BY50" s="49"/>
      <c r="BZ50" s="126"/>
      <c r="CA50" s="30"/>
    </row>
    <row r="51" spans="1:79" x14ac:dyDescent="0.25">
      <c r="A51" s="47">
        <v>25</v>
      </c>
      <c r="B51" s="47">
        <v>0</v>
      </c>
      <c r="C51" s="47">
        <v>8</v>
      </c>
      <c r="D51" s="47">
        <f t="shared" si="18"/>
        <v>0</v>
      </c>
      <c r="E51" s="47" t="str">
        <f t="shared" si="19"/>
        <v>25_0</v>
      </c>
      <c r="F51" s="53">
        <v>11.75</v>
      </c>
      <c r="G51" s="47"/>
      <c r="H51" s="47">
        <v>25</v>
      </c>
      <c r="I51" s="47">
        <v>1</v>
      </c>
      <c r="J51" s="47">
        <v>9</v>
      </c>
      <c r="K51" s="47">
        <f t="shared" si="0"/>
        <v>1</v>
      </c>
      <c r="L51" s="47" t="str">
        <f t="shared" si="1"/>
        <v>25_1</v>
      </c>
      <c r="M51" s="53">
        <v>12.48</v>
      </c>
      <c r="N51" s="28"/>
      <c r="O51" s="47">
        <v>25</v>
      </c>
      <c r="P51" s="47">
        <v>1</v>
      </c>
      <c r="Q51" s="47">
        <v>9</v>
      </c>
      <c r="R51" s="47">
        <f t="shared" si="2"/>
        <v>1</v>
      </c>
      <c r="S51" s="47" t="str">
        <f t="shared" si="3"/>
        <v>25_1</v>
      </c>
      <c r="T51" s="53">
        <v>12.86</v>
      </c>
      <c r="U51" s="28"/>
      <c r="V51" s="47">
        <v>25</v>
      </c>
      <c r="W51" s="47">
        <v>1</v>
      </c>
      <c r="X51" s="47">
        <v>9</v>
      </c>
      <c r="Y51" s="47">
        <f t="shared" si="4"/>
        <v>1</v>
      </c>
      <c r="Z51" s="47" t="str">
        <f t="shared" si="5"/>
        <v>25_1</v>
      </c>
      <c r="AA51" s="53">
        <v>13.27</v>
      </c>
      <c r="AB51" s="463"/>
      <c r="AC51" s="47">
        <v>25</v>
      </c>
      <c r="AD51" s="47">
        <v>1</v>
      </c>
      <c r="AE51" s="47">
        <v>9</v>
      </c>
      <c r="AF51" s="47">
        <f t="shared" si="6"/>
        <v>1</v>
      </c>
      <c r="AG51" s="47" t="str">
        <f t="shared" si="7"/>
        <v>25_1</v>
      </c>
      <c r="AH51" s="47">
        <v>13.67</v>
      </c>
      <c r="AI51" s="463"/>
      <c r="AJ51" s="47">
        <v>25</v>
      </c>
      <c r="AK51" s="47">
        <v>1</v>
      </c>
      <c r="AL51" s="47">
        <v>9</v>
      </c>
      <c r="AM51" s="47">
        <f t="shared" si="8"/>
        <v>1</v>
      </c>
      <c r="AN51" s="47" t="str">
        <f t="shared" si="9"/>
        <v>25_1</v>
      </c>
      <c r="AO51" s="47">
        <v>14.47</v>
      </c>
      <c r="AP51" s="474"/>
      <c r="AQ51" s="47">
        <v>25</v>
      </c>
      <c r="AR51" s="47">
        <v>1</v>
      </c>
      <c r="AS51" s="47">
        <v>9</v>
      </c>
      <c r="AT51" s="47">
        <f t="shared" si="10"/>
        <v>1</v>
      </c>
      <c r="AU51" s="47" t="str">
        <f t="shared" si="11"/>
        <v>25_1</v>
      </c>
      <c r="AV51" s="47">
        <v>14.95</v>
      </c>
      <c r="AW51" s="475"/>
      <c r="AX51" s="47">
        <v>25</v>
      </c>
      <c r="AY51" s="47">
        <v>1</v>
      </c>
      <c r="AZ51" s="47">
        <v>9</v>
      </c>
      <c r="BA51" s="47">
        <f t="shared" si="12"/>
        <v>1</v>
      </c>
      <c r="BB51" s="47" t="str">
        <f t="shared" si="13"/>
        <v>25_1</v>
      </c>
      <c r="BC51" s="47">
        <v>15.43</v>
      </c>
      <c r="BD51" s="45"/>
      <c r="BE51" s="47">
        <v>25</v>
      </c>
      <c r="BF51" s="47">
        <v>1</v>
      </c>
      <c r="BG51" s="47">
        <v>9</v>
      </c>
      <c r="BH51" s="47">
        <f t="shared" si="20"/>
        <v>1</v>
      </c>
      <c r="BI51" s="47" t="str">
        <f t="shared" si="21"/>
        <v>25_1</v>
      </c>
      <c r="BJ51" s="47">
        <v>16.05</v>
      </c>
      <c r="BK51" s="621"/>
      <c r="BL51" s="47">
        <v>25</v>
      </c>
      <c r="BM51" s="47">
        <v>1</v>
      </c>
      <c r="BN51" s="47">
        <v>9</v>
      </c>
      <c r="BO51" s="47">
        <f t="shared" si="14"/>
        <v>1</v>
      </c>
      <c r="BP51" s="47" t="s">
        <v>463</v>
      </c>
      <c r="BQ51" s="47" t="str">
        <f t="shared" si="15"/>
        <v>25_1</v>
      </c>
      <c r="BR51" s="49">
        <f t="shared" si="23"/>
        <v>15.43</v>
      </c>
      <c r="BS51" s="49">
        <f t="shared" si="24"/>
        <v>16.05</v>
      </c>
      <c r="BT51" s="456">
        <f t="shared" si="25"/>
        <v>15.74</v>
      </c>
      <c r="BU51" s="28"/>
      <c r="BV51" s="119"/>
      <c r="BW51" s="5"/>
      <c r="BX51" s="5"/>
      <c r="BY51" s="49"/>
      <c r="BZ51" s="126"/>
      <c r="CA51" s="30"/>
    </row>
    <row r="52" spans="1:79" x14ac:dyDescent="0.25">
      <c r="A52" s="47">
        <v>25</v>
      </c>
      <c r="B52" s="47">
        <v>1</v>
      </c>
      <c r="C52" s="47">
        <v>9</v>
      </c>
      <c r="D52" s="47">
        <f t="shared" si="18"/>
        <v>1</v>
      </c>
      <c r="E52" s="47" t="str">
        <f t="shared" si="19"/>
        <v>25_1</v>
      </c>
      <c r="F52" s="53">
        <v>12.06</v>
      </c>
      <c r="G52" s="47"/>
      <c r="H52" s="47">
        <v>25</v>
      </c>
      <c r="I52" s="47">
        <v>2</v>
      </c>
      <c r="J52" s="47">
        <v>10</v>
      </c>
      <c r="K52" s="47">
        <f t="shared" si="0"/>
        <v>2</v>
      </c>
      <c r="L52" s="47" t="str">
        <f t="shared" si="1"/>
        <v>25_2</v>
      </c>
      <c r="M52" s="53">
        <v>12.83</v>
      </c>
      <c r="N52" s="28"/>
      <c r="O52" s="47">
        <v>25</v>
      </c>
      <c r="P52" s="47">
        <v>2</v>
      </c>
      <c r="Q52" s="47">
        <v>10</v>
      </c>
      <c r="R52" s="47">
        <f t="shared" si="2"/>
        <v>2</v>
      </c>
      <c r="S52" s="47" t="str">
        <f t="shared" si="3"/>
        <v>25_2</v>
      </c>
      <c r="T52" s="53">
        <v>13.22</v>
      </c>
      <c r="U52" s="28"/>
      <c r="V52" s="47">
        <v>25</v>
      </c>
      <c r="W52" s="47">
        <v>2</v>
      </c>
      <c r="X52" s="47">
        <v>10</v>
      </c>
      <c r="Y52" s="47">
        <f t="shared" si="4"/>
        <v>2</v>
      </c>
      <c r="Z52" s="47" t="str">
        <f t="shared" si="5"/>
        <v>25_2</v>
      </c>
      <c r="AA52" s="53">
        <v>13.64</v>
      </c>
      <c r="AB52" s="463"/>
      <c r="AC52" s="47">
        <v>25</v>
      </c>
      <c r="AD52" s="47">
        <v>2</v>
      </c>
      <c r="AE52" s="47">
        <v>10</v>
      </c>
      <c r="AF52" s="47">
        <f t="shared" si="6"/>
        <v>2</v>
      </c>
      <c r="AG52" s="47" t="str">
        <f t="shared" si="7"/>
        <v>25_2</v>
      </c>
      <c r="AH52" s="47">
        <v>14.05</v>
      </c>
      <c r="AI52" s="463"/>
      <c r="AJ52" s="47">
        <v>25</v>
      </c>
      <c r="AK52" s="47">
        <v>2</v>
      </c>
      <c r="AL52" s="47">
        <v>10</v>
      </c>
      <c r="AM52" s="47">
        <f t="shared" si="8"/>
        <v>2</v>
      </c>
      <c r="AN52" s="47" t="str">
        <f t="shared" si="9"/>
        <v>25_2</v>
      </c>
      <c r="AO52" s="47">
        <v>14.85</v>
      </c>
      <c r="AP52" s="474"/>
      <c r="AQ52" s="47">
        <v>25</v>
      </c>
      <c r="AR52" s="47">
        <v>2</v>
      </c>
      <c r="AS52" s="47">
        <v>10</v>
      </c>
      <c r="AT52" s="47">
        <f t="shared" si="10"/>
        <v>2</v>
      </c>
      <c r="AU52" s="47" t="str">
        <f t="shared" si="11"/>
        <v>25_2</v>
      </c>
      <c r="AV52" s="47">
        <v>15.33</v>
      </c>
      <c r="AW52" s="475"/>
      <c r="AX52" s="47">
        <v>25</v>
      </c>
      <c r="AY52" s="47">
        <v>2</v>
      </c>
      <c r="AZ52" s="47">
        <v>10</v>
      </c>
      <c r="BA52" s="47">
        <f t="shared" si="12"/>
        <v>2</v>
      </c>
      <c r="BB52" s="47" t="str">
        <f t="shared" si="13"/>
        <v>25_2</v>
      </c>
      <c r="BC52" s="47">
        <v>15.81</v>
      </c>
      <c r="BD52" s="45"/>
      <c r="BE52" s="47">
        <v>25</v>
      </c>
      <c r="BF52" s="47">
        <v>2</v>
      </c>
      <c r="BG52" s="47">
        <v>10</v>
      </c>
      <c r="BH52" s="47">
        <f t="shared" si="20"/>
        <v>2</v>
      </c>
      <c r="BI52" s="47" t="str">
        <f t="shared" si="21"/>
        <v>25_2</v>
      </c>
      <c r="BJ52" s="47">
        <v>16.440000000000001</v>
      </c>
      <c r="BK52" s="621"/>
      <c r="BL52" s="47">
        <v>25</v>
      </c>
      <c r="BM52" s="47">
        <v>2</v>
      </c>
      <c r="BN52" s="47">
        <v>10</v>
      </c>
      <c r="BO52" s="47">
        <f t="shared" si="14"/>
        <v>2</v>
      </c>
      <c r="BP52" s="47" t="s">
        <v>464</v>
      </c>
      <c r="BQ52" s="47" t="str">
        <f t="shared" si="15"/>
        <v>25_2</v>
      </c>
      <c r="BR52" s="49">
        <f t="shared" si="23"/>
        <v>15.81</v>
      </c>
      <c r="BS52" s="49">
        <f t="shared" si="24"/>
        <v>16.440000000000001</v>
      </c>
      <c r="BT52" s="456">
        <f t="shared" si="25"/>
        <v>16.125</v>
      </c>
      <c r="BU52" s="28"/>
      <c r="BV52" s="119"/>
      <c r="BW52" s="5"/>
      <c r="BX52" s="5"/>
      <c r="BY52" s="49"/>
      <c r="BZ52" s="126"/>
      <c r="CA52" s="30"/>
    </row>
    <row r="53" spans="1:79" x14ac:dyDescent="0.25">
      <c r="A53" s="47">
        <v>25</v>
      </c>
      <c r="B53" s="47">
        <v>2</v>
      </c>
      <c r="C53" s="47">
        <v>10</v>
      </c>
      <c r="D53" s="47">
        <f t="shared" si="18"/>
        <v>2</v>
      </c>
      <c r="E53" s="47" t="str">
        <f t="shared" si="19"/>
        <v>25_2</v>
      </c>
      <c r="F53" s="53">
        <v>12.4</v>
      </c>
      <c r="G53" s="47"/>
      <c r="H53" s="47">
        <v>25</v>
      </c>
      <c r="I53" s="47">
        <v>3</v>
      </c>
      <c r="J53" s="47">
        <v>11</v>
      </c>
      <c r="K53" s="47">
        <f t="shared" si="0"/>
        <v>3</v>
      </c>
      <c r="L53" s="47" t="str">
        <f t="shared" si="1"/>
        <v>25_3</v>
      </c>
      <c r="M53" s="53">
        <v>13.23</v>
      </c>
      <c r="N53" s="28"/>
      <c r="O53" s="47">
        <v>25</v>
      </c>
      <c r="P53" s="47">
        <v>3</v>
      </c>
      <c r="Q53" s="47">
        <v>11</v>
      </c>
      <c r="R53" s="47">
        <f t="shared" si="2"/>
        <v>3</v>
      </c>
      <c r="S53" s="47" t="str">
        <f t="shared" si="3"/>
        <v>25_3</v>
      </c>
      <c r="T53" s="53">
        <v>13.62</v>
      </c>
      <c r="U53" s="28"/>
      <c r="V53" s="47">
        <v>25</v>
      </c>
      <c r="W53" s="47">
        <v>3</v>
      </c>
      <c r="X53" s="47">
        <v>11</v>
      </c>
      <c r="Y53" s="47">
        <f t="shared" si="4"/>
        <v>3</v>
      </c>
      <c r="Z53" s="47" t="str">
        <f t="shared" si="5"/>
        <v>25_3</v>
      </c>
      <c r="AA53" s="53">
        <v>14.06</v>
      </c>
      <c r="AB53" s="463"/>
      <c r="AC53" s="47">
        <v>25</v>
      </c>
      <c r="AD53" s="47">
        <v>3</v>
      </c>
      <c r="AE53" s="47">
        <v>11</v>
      </c>
      <c r="AF53" s="47">
        <f t="shared" si="6"/>
        <v>3</v>
      </c>
      <c r="AG53" s="47" t="str">
        <f t="shared" si="7"/>
        <v>25_3</v>
      </c>
      <c r="AH53" s="47">
        <v>14.48</v>
      </c>
      <c r="AI53" s="463"/>
      <c r="AJ53" s="47">
        <v>25</v>
      </c>
      <c r="AK53" s="47">
        <v>3</v>
      </c>
      <c r="AL53" s="47">
        <v>11</v>
      </c>
      <c r="AM53" s="47">
        <f t="shared" si="8"/>
        <v>3</v>
      </c>
      <c r="AN53" s="47" t="str">
        <f t="shared" si="9"/>
        <v>25_3</v>
      </c>
      <c r="AO53" s="47">
        <v>15.28</v>
      </c>
      <c r="AP53" s="474"/>
      <c r="AQ53" s="47">
        <v>25</v>
      </c>
      <c r="AR53" s="47">
        <v>3</v>
      </c>
      <c r="AS53" s="47">
        <v>11</v>
      </c>
      <c r="AT53" s="47">
        <f t="shared" si="10"/>
        <v>3</v>
      </c>
      <c r="AU53" s="47" t="str">
        <f t="shared" si="11"/>
        <v>25_3</v>
      </c>
      <c r="AV53" s="47">
        <v>15.76</v>
      </c>
      <c r="AW53" s="475"/>
      <c r="AX53" s="47">
        <v>25</v>
      </c>
      <c r="AY53" s="47">
        <v>3</v>
      </c>
      <c r="AZ53" s="47">
        <v>11</v>
      </c>
      <c r="BA53" s="47">
        <f t="shared" si="12"/>
        <v>3</v>
      </c>
      <c r="BB53" s="47" t="str">
        <f t="shared" si="13"/>
        <v>25_3</v>
      </c>
      <c r="BC53" s="47">
        <v>16.239999999999998</v>
      </c>
      <c r="BD53" s="45"/>
      <c r="BE53" s="47">
        <v>25</v>
      </c>
      <c r="BF53" s="47">
        <v>3</v>
      </c>
      <c r="BG53" s="47">
        <v>11</v>
      </c>
      <c r="BH53" s="47">
        <f t="shared" si="20"/>
        <v>3</v>
      </c>
      <c r="BI53" s="47" t="str">
        <f t="shared" si="21"/>
        <v>25_3</v>
      </c>
      <c r="BJ53" s="47">
        <v>16.89</v>
      </c>
      <c r="BK53" s="621"/>
      <c r="BL53" s="47">
        <v>25</v>
      </c>
      <c r="BM53" s="47">
        <v>3</v>
      </c>
      <c r="BN53" s="47">
        <v>11</v>
      </c>
      <c r="BO53" s="47">
        <f t="shared" si="14"/>
        <v>3</v>
      </c>
      <c r="BP53" s="47" t="s">
        <v>465</v>
      </c>
      <c r="BQ53" s="47" t="str">
        <f t="shared" si="15"/>
        <v>25_3</v>
      </c>
      <c r="BR53" s="49">
        <f t="shared" si="23"/>
        <v>16.239999999999998</v>
      </c>
      <c r="BS53" s="49">
        <f t="shared" si="24"/>
        <v>16.89</v>
      </c>
      <c r="BT53" s="456">
        <f t="shared" si="25"/>
        <v>16.564999999999998</v>
      </c>
      <c r="BU53" s="28"/>
      <c r="BV53" s="119"/>
      <c r="BW53" s="5"/>
      <c r="BX53" s="5"/>
      <c r="BY53" s="49"/>
      <c r="BZ53" s="126"/>
      <c r="CA53" s="30"/>
    </row>
    <row r="54" spans="1:79" x14ac:dyDescent="0.25">
      <c r="A54" s="47">
        <v>25</v>
      </c>
      <c r="B54" s="47">
        <v>3</v>
      </c>
      <c r="C54" s="47">
        <v>11</v>
      </c>
      <c r="D54" s="47">
        <f t="shared" si="18"/>
        <v>3</v>
      </c>
      <c r="E54" s="47" t="str">
        <f t="shared" si="19"/>
        <v>25_3</v>
      </c>
      <c r="F54" s="53">
        <v>12.78</v>
      </c>
      <c r="G54" s="47"/>
      <c r="H54" s="47">
        <v>25</v>
      </c>
      <c r="I54" s="47">
        <v>4</v>
      </c>
      <c r="J54" s="47">
        <v>12</v>
      </c>
      <c r="K54" s="47">
        <f t="shared" si="0"/>
        <v>4</v>
      </c>
      <c r="L54" s="47" t="str">
        <f t="shared" si="1"/>
        <v>25_4</v>
      </c>
      <c r="M54" s="53">
        <v>13.63</v>
      </c>
      <c r="N54" s="28"/>
      <c r="O54" s="47">
        <v>25</v>
      </c>
      <c r="P54" s="47">
        <v>4</v>
      </c>
      <c r="Q54" s="47">
        <v>12</v>
      </c>
      <c r="R54" s="47">
        <f t="shared" si="2"/>
        <v>4</v>
      </c>
      <c r="S54" s="47" t="str">
        <f t="shared" si="3"/>
        <v>25_4</v>
      </c>
      <c r="T54" s="53">
        <v>14.04</v>
      </c>
      <c r="U54" s="28"/>
      <c r="V54" s="47">
        <v>25</v>
      </c>
      <c r="W54" s="47">
        <v>4</v>
      </c>
      <c r="X54" s="47">
        <v>12</v>
      </c>
      <c r="Y54" s="47">
        <f t="shared" si="4"/>
        <v>4</v>
      </c>
      <c r="Z54" s="47" t="str">
        <f t="shared" si="5"/>
        <v>25_4</v>
      </c>
      <c r="AA54" s="53">
        <v>14.5</v>
      </c>
      <c r="AB54" s="463"/>
      <c r="AC54" s="47">
        <v>25</v>
      </c>
      <c r="AD54" s="47">
        <v>4</v>
      </c>
      <c r="AE54" s="47">
        <v>12</v>
      </c>
      <c r="AF54" s="47">
        <f t="shared" si="6"/>
        <v>4</v>
      </c>
      <c r="AG54" s="47" t="str">
        <f t="shared" si="7"/>
        <v>25_4</v>
      </c>
      <c r="AH54" s="47">
        <v>14.93</v>
      </c>
      <c r="AI54" s="463"/>
      <c r="AJ54" s="47">
        <v>25</v>
      </c>
      <c r="AK54" s="47">
        <v>4</v>
      </c>
      <c r="AL54" s="47">
        <v>12</v>
      </c>
      <c r="AM54" s="47">
        <f t="shared" si="8"/>
        <v>4</v>
      </c>
      <c r="AN54" s="47" t="str">
        <f t="shared" si="9"/>
        <v>25_4</v>
      </c>
      <c r="AO54" s="47">
        <v>15.73</v>
      </c>
      <c r="AP54" s="474"/>
      <c r="AQ54" s="47">
        <v>25</v>
      </c>
      <c r="AR54" s="47">
        <v>4</v>
      </c>
      <c r="AS54" s="47">
        <v>12</v>
      </c>
      <c r="AT54" s="47">
        <f t="shared" si="10"/>
        <v>4</v>
      </c>
      <c r="AU54" s="47" t="str">
        <f t="shared" si="11"/>
        <v>25_4</v>
      </c>
      <c r="AV54" s="47">
        <v>16.21</v>
      </c>
      <c r="AW54" s="475"/>
      <c r="AX54" s="47">
        <v>25</v>
      </c>
      <c r="AY54" s="47">
        <v>4</v>
      </c>
      <c r="AZ54" s="47">
        <v>12</v>
      </c>
      <c r="BA54" s="47">
        <f t="shared" si="12"/>
        <v>4</v>
      </c>
      <c r="BB54" s="47" t="str">
        <f t="shared" si="13"/>
        <v>25_4</v>
      </c>
      <c r="BC54" s="47">
        <v>16.690000000000001</v>
      </c>
      <c r="BD54" s="45"/>
      <c r="BE54" s="47">
        <v>25</v>
      </c>
      <c r="BF54" s="47">
        <v>4</v>
      </c>
      <c r="BG54" s="47">
        <v>12</v>
      </c>
      <c r="BH54" s="47">
        <f t="shared" si="20"/>
        <v>4</v>
      </c>
      <c r="BI54" s="47" t="str">
        <f t="shared" si="21"/>
        <v>25_4</v>
      </c>
      <c r="BJ54" s="47">
        <v>17.36</v>
      </c>
      <c r="BK54" s="621"/>
      <c r="BL54" s="47">
        <v>25</v>
      </c>
      <c r="BM54" s="47">
        <v>4</v>
      </c>
      <c r="BN54" s="47">
        <v>12</v>
      </c>
      <c r="BO54" s="47">
        <f t="shared" si="14"/>
        <v>4</v>
      </c>
      <c r="BP54" s="47" t="s">
        <v>466</v>
      </c>
      <c r="BQ54" s="47" t="str">
        <f t="shared" si="15"/>
        <v>25_4</v>
      </c>
      <c r="BR54" s="49">
        <f t="shared" si="23"/>
        <v>16.690000000000001</v>
      </c>
      <c r="BS54" s="49">
        <f t="shared" si="24"/>
        <v>17.36</v>
      </c>
      <c r="BT54" s="456">
        <f t="shared" si="25"/>
        <v>17.024999999999999</v>
      </c>
      <c r="BU54" s="28"/>
      <c r="BV54" s="119"/>
      <c r="BW54" s="5"/>
      <c r="BX54" s="5"/>
      <c r="BY54" s="49"/>
      <c r="BZ54" s="126"/>
      <c r="CA54" s="30"/>
    </row>
    <row r="55" spans="1:79" x14ac:dyDescent="0.25">
      <c r="A55" s="47">
        <v>25</v>
      </c>
      <c r="B55" s="47">
        <v>4</v>
      </c>
      <c r="C55" s="47">
        <v>12</v>
      </c>
      <c r="D55" s="47">
        <f t="shared" si="18"/>
        <v>4</v>
      </c>
      <c r="E55" s="47" t="str">
        <f t="shared" si="19"/>
        <v>25_4</v>
      </c>
      <c r="F55" s="53">
        <v>13.17</v>
      </c>
      <c r="G55" s="47"/>
      <c r="H55" s="47">
        <v>25</v>
      </c>
      <c r="I55" s="47">
        <v>5</v>
      </c>
      <c r="J55" s="47">
        <v>13</v>
      </c>
      <c r="K55" s="47">
        <f t="shared" si="0"/>
        <v>5</v>
      </c>
      <c r="L55" s="47" t="str">
        <f t="shared" si="1"/>
        <v>25_5</v>
      </c>
      <c r="M55" s="53">
        <v>14.09</v>
      </c>
      <c r="N55" s="28"/>
      <c r="O55" s="47">
        <v>25</v>
      </c>
      <c r="P55" s="47">
        <v>5</v>
      </c>
      <c r="Q55" s="47">
        <v>13</v>
      </c>
      <c r="R55" s="47">
        <f t="shared" si="2"/>
        <v>5</v>
      </c>
      <c r="S55" s="47" t="str">
        <f t="shared" si="3"/>
        <v>25_5</v>
      </c>
      <c r="T55" s="53">
        <v>14.52</v>
      </c>
      <c r="U55" s="28"/>
      <c r="V55" s="47">
        <v>25</v>
      </c>
      <c r="W55" s="47">
        <v>5</v>
      </c>
      <c r="X55" s="47">
        <v>13</v>
      </c>
      <c r="Y55" s="47">
        <f t="shared" si="4"/>
        <v>5</v>
      </c>
      <c r="Z55" s="47" t="str">
        <f t="shared" si="5"/>
        <v>25_5</v>
      </c>
      <c r="AA55" s="53">
        <v>14.99</v>
      </c>
      <c r="AB55" s="463"/>
      <c r="AC55" s="47">
        <v>25</v>
      </c>
      <c r="AD55" s="47">
        <v>5</v>
      </c>
      <c r="AE55" s="47">
        <v>13</v>
      </c>
      <c r="AF55" s="47">
        <f t="shared" si="6"/>
        <v>5</v>
      </c>
      <c r="AG55" s="47" t="str">
        <f t="shared" si="7"/>
        <v>25_5</v>
      </c>
      <c r="AH55" s="47">
        <v>15.44</v>
      </c>
      <c r="AI55" s="463"/>
      <c r="AJ55" s="47">
        <v>25</v>
      </c>
      <c r="AK55" s="47">
        <v>5</v>
      </c>
      <c r="AL55" s="47">
        <v>13</v>
      </c>
      <c r="AM55" s="47">
        <f t="shared" si="8"/>
        <v>5</v>
      </c>
      <c r="AN55" s="47" t="str">
        <f t="shared" si="9"/>
        <v>25_5</v>
      </c>
      <c r="AO55" s="47">
        <v>16.239999999999998</v>
      </c>
      <c r="AP55" s="474"/>
      <c r="AQ55" s="47">
        <v>25</v>
      </c>
      <c r="AR55" s="47">
        <v>5</v>
      </c>
      <c r="AS55" s="47">
        <v>13</v>
      </c>
      <c r="AT55" s="47">
        <f t="shared" si="10"/>
        <v>5</v>
      </c>
      <c r="AU55" s="47" t="str">
        <f t="shared" si="11"/>
        <v>25_5</v>
      </c>
      <c r="AV55" s="47">
        <v>16.72</v>
      </c>
      <c r="AW55" s="475"/>
      <c r="AX55" s="47">
        <v>25</v>
      </c>
      <c r="AY55" s="47">
        <v>5</v>
      </c>
      <c r="AZ55" s="47">
        <v>13</v>
      </c>
      <c r="BA55" s="47">
        <f t="shared" si="12"/>
        <v>5</v>
      </c>
      <c r="BB55" s="47" t="str">
        <f t="shared" si="13"/>
        <v>25_5</v>
      </c>
      <c r="BC55" s="47">
        <v>17.2</v>
      </c>
      <c r="BD55" s="45"/>
      <c r="BE55" s="47">
        <v>25</v>
      </c>
      <c r="BF55" s="47">
        <v>5</v>
      </c>
      <c r="BG55" s="47">
        <v>13</v>
      </c>
      <c r="BH55" s="47">
        <f t="shared" si="20"/>
        <v>5</v>
      </c>
      <c r="BI55" s="47" t="str">
        <f t="shared" si="21"/>
        <v>25_5</v>
      </c>
      <c r="BJ55" s="47">
        <v>17.88</v>
      </c>
      <c r="BK55" s="621"/>
      <c r="BL55" s="47">
        <v>25</v>
      </c>
      <c r="BM55" s="47">
        <v>5</v>
      </c>
      <c r="BN55" s="47">
        <v>13</v>
      </c>
      <c r="BO55" s="47">
        <f t="shared" si="14"/>
        <v>5</v>
      </c>
      <c r="BP55" s="47" t="s">
        <v>467</v>
      </c>
      <c r="BQ55" s="47" t="str">
        <f t="shared" si="15"/>
        <v>25_5</v>
      </c>
      <c r="BR55" s="49">
        <f t="shared" si="23"/>
        <v>17.2</v>
      </c>
      <c r="BS55" s="49">
        <f t="shared" si="24"/>
        <v>17.88</v>
      </c>
      <c r="BT55" s="456">
        <f t="shared" si="25"/>
        <v>17.54</v>
      </c>
      <c r="BU55" s="28"/>
      <c r="BV55" s="119"/>
      <c r="BW55" s="5"/>
      <c r="BX55" s="5"/>
      <c r="BY55" s="49"/>
      <c r="BZ55" s="126"/>
      <c r="CA55" s="30"/>
    </row>
    <row r="56" spans="1:79" x14ac:dyDescent="0.25">
      <c r="A56" s="47">
        <v>25</v>
      </c>
      <c r="B56" s="47">
        <v>5</v>
      </c>
      <c r="C56" s="47">
        <v>13</v>
      </c>
      <c r="D56" s="47">
        <f t="shared" si="18"/>
        <v>5</v>
      </c>
      <c r="E56" s="47" t="str">
        <f t="shared" si="19"/>
        <v>25_5</v>
      </c>
      <c r="F56" s="53">
        <v>13.62</v>
      </c>
      <c r="G56" s="47"/>
      <c r="H56" s="47">
        <v>25</v>
      </c>
      <c r="I56" s="47">
        <v>6</v>
      </c>
      <c r="J56" s="47">
        <v>14</v>
      </c>
      <c r="K56" s="47">
        <f t="shared" si="0"/>
        <v>6</v>
      </c>
      <c r="L56" s="47" t="str">
        <f t="shared" si="1"/>
        <v>25_6</v>
      </c>
      <c r="M56" s="53">
        <v>14.56</v>
      </c>
      <c r="N56" s="28"/>
      <c r="O56" s="47">
        <v>25</v>
      </c>
      <c r="P56" s="47">
        <v>6</v>
      </c>
      <c r="Q56" s="47">
        <v>14</v>
      </c>
      <c r="R56" s="47">
        <f t="shared" si="2"/>
        <v>6</v>
      </c>
      <c r="S56" s="47" t="str">
        <f t="shared" si="3"/>
        <v>25_6</v>
      </c>
      <c r="T56" s="53">
        <v>14.99</v>
      </c>
      <c r="U56" s="28"/>
      <c r="V56" s="47">
        <v>25</v>
      </c>
      <c r="W56" s="47">
        <v>6</v>
      </c>
      <c r="X56" s="47">
        <v>14</v>
      </c>
      <c r="Y56" s="47">
        <f t="shared" si="4"/>
        <v>6</v>
      </c>
      <c r="Z56" s="47" t="str">
        <f t="shared" si="5"/>
        <v>25_6</v>
      </c>
      <c r="AA56" s="53">
        <v>15.48</v>
      </c>
      <c r="AB56" s="463"/>
      <c r="AC56" s="47">
        <v>25</v>
      </c>
      <c r="AD56" s="47">
        <v>6</v>
      </c>
      <c r="AE56" s="47">
        <v>14</v>
      </c>
      <c r="AF56" s="47">
        <f t="shared" si="6"/>
        <v>6</v>
      </c>
      <c r="AG56" s="47" t="str">
        <f t="shared" si="7"/>
        <v>25_6</v>
      </c>
      <c r="AH56" s="47">
        <v>15.94</v>
      </c>
      <c r="AI56" s="463"/>
      <c r="AJ56" s="47">
        <v>25</v>
      </c>
      <c r="AK56" s="47">
        <v>6</v>
      </c>
      <c r="AL56" s="47">
        <v>14</v>
      </c>
      <c r="AM56" s="47">
        <f t="shared" si="8"/>
        <v>6</v>
      </c>
      <c r="AN56" s="47" t="str">
        <f t="shared" si="9"/>
        <v>25_6</v>
      </c>
      <c r="AO56" s="47">
        <v>16.739999999999998</v>
      </c>
      <c r="AP56" s="474"/>
      <c r="AQ56" s="47">
        <v>25</v>
      </c>
      <c r="AR56" s="47">
        <v>6</v>
      </c>
      <c r="AS56" s="47">
        <v>14</v>
      </c>
      <c r="AT56" s="47">
        <f t="shared" si="10"/>
        <v>6</v>
      </c>
      <c r="AU56" s="47" t="str">
        <f t="shared" si="11"/>
        <v>25_6</v>
      </c>
      <c r="AV56" s="47">
        <v>17.22</v>
      </c>
      <c r="AW56" s="475"/>
      <c r="AX56" s="47">
        <v>25</v>
      </c>
      <c r="AY56" s="47">
        <v>6</v>
      </c>
      <c r="AZ56" s="47">
        <v>14</v>
      </c>
      <c r="BA56" s="47">
        <f t="shared" si="12"/>
        <v>6</v>
      </c>
      <c r="BB56" s="47" t="str">
        <f t="shared" si="13"/>
        <v>25_6</v>
      </c>
      <c r="BC56" s="47">
        <v>17.7</v>
      </c>
      <c r="BD56" s="45"/>
      <c r="BE56" s="47">
        <v>25</v>
      </c>
      <c r="BF56" s="47">
        <v>6</v>
      </c>
      <c r="BG56" s="47">
        <v>14</v>
      </c>
      <c r="BH56" s="47">
        <f t="shared" si="20"/>
        <v>6</v>
      </c>
      <c r="BI56" s="47" t="str">
        <f t="shared" si="21"/>
        <v>25_6</v>
      </c>
      <c r="BJ56" s="47">
        <v>18.41</v>
      </c>
      <c r="BK56" s="621"/>
      <c r="BL56" s="47">
        <v>25</v>
      </c>
      <c r="BM56" s="47">
        <v>6</v>
      </c>
      <c r="BN56" s="47">
        <v>14</v>
      </c>
      <c r="BO56" s="47">
        <f t="shared" si="14"/>
        <v>6</v>
      </c>
      <c r="BP56" s="47" t="s">
        <v>468</v>
      </c>
      <c r="BQ56" s="47" t="str">
        <f t="shared" si="15"/>
        <v>25_6</v>
      </c>
      <c r="BR56" s="49">
        <f t="shared" si="23"/>
        <v>17.7</v>
      </c>
      <c r="BS56" s="49">
        <f t="shared" si="24"/>
        <v>18.41</v>
      </c>
      <c r="BT56" s="456">
        <f t="shared" si="25"/>
        <v>18.055</v>
      </c>
      <c r="BU56" s="28"/>
      <c r="BV56" s="119"/>
      <c r="BW56" s="5"/>
      <c r="BX56" s="5"/>
      <c r="BY56" s="49"/>
      <c r="BZ56" s="126"/>
      <c r="CA56" s="30"/>
    </row>
    <row r="57" spans="1:79" x14ac:dyDescent="0.25">
      <c r="A57" s="47">
        <v>25</v>
      </c>
      <c r="B57" s="47">
        <v>6</v>
      </c>
      <c r="C57" s="47">
        <v>14</v>
      </c>
      <c r="D57" s="47">
        <f t="shared" si="18"/>
        <v>6</v>
      </c>
      <c r="E57" s="47" t="str">
        <f t="shared" si="19"/>
        <v>25_6</v>
      </c>
      <c r="F57" s="53">
        <v>14.06</v>
      </c>
      <c r="G57" s="47"/>
      <c r="H57" s="47">
        <v>25</v>
      </c>
      <c r="I57" s="47">
        <v>7</v>
      </c>
      <c r="J57" s="47">
        <v>15</v>
      </c>
      <c r="K57" s="47">
        <f t="shared" si="0"/>
        <v>7</v>
      </c>
      <c r="L57" s="47" t="str">
        <f t="shared" si="1"/>
        <v>25_7</v>
      </c>
      <c r="M57" s="53">
        <v>14.98</v>
      </c>
      <c r="N57" s="5"/>
      <c r="O57" s="47">
        <v>25</v>
      </c>
      <c r="P57" s="47">
        <v>7</v>
      </c>
      <c r="Q57" s="47">
        <v>15</v>
      </c>
      <c r="R57" s="47">
        <f t="shared" si="2"/>
        <v>7</v>
      </c>
      <c r="S57" s="47" t="str">
        <f t="shared" si="3"/>
        <v>25_7</v>
      </c>
      <c r="T57" s="53">
        <v>15.43</v>
      </c>
      <c r="U57" s="5"/>
      <c r="V57" s="47">
        <v>25</v>
      </c>
      <c r="W57" s="47">
        <v>7</v>
      </c>
      <c r="X57" s="47">
        <v>15</v>
      </c>
      <c r="Y57" s="47">
        <f t="shared" si="4"/>
        <v>7</v>
      </c>
      <c r="Z57" s="47" t="str">
        <f t="shared" si="5"/>
        <v>25_7</v>
      </c>
      <c r="AA57" s="53">
        <v>15.93</v>
      </c>
      <c r="AB57" s="463"/>
      <c r="AC57" s="47">
        <v>25</v>
      </c>
      <c r="AD57" s="47">
        <v>7</v>
      </c>
      <c r="AE57" s="47">
        <v>15</v>
      </c>
      <c r="AF57" s="47">
        <f t="shared" si="6"/>
        <v>7</v>
      </c>
      <c r="AG57" s="47" t="str">
        <f t="shared" si="7"/>
        <v>25_7</v>
      </c>
      <c r="AH57" s="47">
        <v>16.41</v>
      </c>
      <c r="AI57" s="463"/>
      <c r="AJ57" s="47">
        <v>25</v>
      </c>
      <c r="AK57" s="47">
        <v>7</v>
      </c>
      <c r="AL57" s="47">
        <v>15</v>
      </c>
      <c r="AM57" s="47">
        <f t="shared" si="8"/>
        <v>7</v>
      </c>
      <c r="AN57" s="47" t="str">
        <f t="shared" si="9"/>
        <v>25_7</v>
      </c>
      <c r="AO57" s="47">
        <v>17.23</v>
      </c>
      <c r="AP57" s="474"/>
      <c r="AQ57" s="47">
        <v>25</v>
      </c>
      <c r="AR57" s="47">
        <v>7</v>
      </c>
      <c r="AS57" s="47">
        <v>15</v>
      </c>
      <c r="AT57" s="47">
        <f t="shared" si="10"/>
        <v>7</v>
      </c>
      <c r="AU57" s="47" t="str">
        <f t="shared" si="11"/>
        <v>25_7</v>
      </c>
      <c r="AV57" s="47">
        <v>17.71</v>
      </c>
      <c r="AW57" s="475"/>
      <c r="AX57" s="47">
        <v>25</v>
      </c>
      <c r="AY57" s="47">
        <v>7</v>
      </c>
      <c r="AZ57" s="47">
        <v>15</v>
      </c>
      <c r="BA57" s="47">
        <f t="shared" si="12"/>
        <v>7</v>
      </c>
      <c r="BB57" s="47" t="str">
        <f t="shared" si="13"/>
        <v>25_7</v>
      </c>
      <c r="BC57" s="47">
        <v>18.190000000000001</v>
      </c>
      <c r="BD57" s="45"/>
      <c r="BE57" s="47">
        <v>25</v>
      </c>
      <c r="BF57" s="47">
        <v>7</v>
      </c>
      <c r="BG57" s="47">
        <v>15</v>
      </c>
      <c r="BH57" s="47">
        <f t="shared" si="20"/>
        <v>7</v>
      </c>
      <c r="BI57" s="47" t="str">
        <f t="shared" si="21"/>
        <v>25_7</v>
      </c>
      <c r="BJ57" s="47">
        <v>18.920000000000002</v>
      </c>
      <c r="BK57" s="621"/>
      <c r="BL57" s="47">
        <v>25</v>
      </c>
      <c r="BM57" s="47">
        <v>7</v>
      </c>
      <c r="BN57" s="47">
        <v>15</v>
      </c>
      <c r="BO57" s="47">
        <f t="shared" si="14"/>
        <v>7</v>
      </c>
      <c r="BP57" s="47" t="s">
        <v>469</v>
      </c>
      <c r="BQ57" s="47" t="str">
        <f t="shared" si="15"/>
        <v>25_7</v>
      </c>
      <c r="BR57" s="49">
        <f t="shared" si="23"/>
        <v>18.190000000000001</v>
      </c>
      <c r="BS57" s="49">
        <f t="shared" si="24"/>
        <v>18.920000000000002</v>
      </c>
      <c r="BT57" s="456">
        <f t="shared" si="25"/>
        <v>18.555</v>
      </c>
      <c r="BU57" s="28"/>
      <c r="BV57" s="119"/>
      <c r="BW57" s="5"/>
      <c r="BX57" s="5"/>
      <c r="BY57" s="4"/>
      <c r="BZ57" s="6"/>
    </row>
    <row r="58" spans="1:79" x14ac:dyDescent="0.25">
      <c r="A58" s="47">
        <v>25</v>
      </c>
      <c r="B58" s="47">
        <v>7</v>
      </c>
      <c r="C58" s="47">
        <v>15</v>
      </c>
      <c r="D58" s="47">
        <f t="shared" si="18"/>
        <v>7</v>
      </c>
      <c r="E58" s="47" t="str">
        <f t="shared" si="19"/>
        <v>25_7</v>
      </c>
      <c r="F58" s="53">
        <v>14.48</v>
      </c>
      <c r="G58" s="47"/>
      <c r="H58" s="47">
        <v>25</v>
      </c>
      <c r="I58" s="47">
        <v>8</v>
      </c>
      <c r="J58" s="47">
        <v>16</v>
      </c>
      <c r="K58" s="47">
        <f t="shared" si="0"/>
        <v>8</v>
      </c>
      <c r="L58" s="47" t="str">
        <f t="shared" si="1"/>
        <v>25_8</v>
      </c>
      <c r="M58" s="53">
        <v>15.46</v>
      </c>
      <c r="N58" s="5"/>
      <c r="O58" s="47">
        <v>25</v>
      </c>
      <c r="P58" s="47">
        <v>8</v>
      </c>
      <c r="Q58" s="47">
        <v>16</v>
      </c>
      <c r="R58" s="47">
        <f t="shared" si="2"/>
        <v>8</v>
      </c>
      <c r="S58" s="47" t="str">
        <f t="shared" si="3"/>
        <v>25_8</v>
      </c>
      <c r="T58" s="53">
        <v>15.93</v>
      </c>
      <c r="U58" s="5"/>
      <c r="V58" s="47">
        <v>25</v>
      </c>
      <c r="W58" s="47">
        <v>8</v>
      </c>
      <c r="X58" s="47">
        <v>16</v>
      </c>
      <c r="Y58" s="47">
        <f t="shared" si="4"/>
        <v>8</v>
      </c>
      <c r="Z58" s="47" t="str">
        <f t="shared" si="5"/>
        <v>25_8</v>
      </c>
      <c r="AA58" s="53">
        <v>16.440000000000001</v>
      </c>
      <c r="AB58" s="463"/>
      <c r="AC58" s="47">
        <v>25</v>
      </c>
      <c r="AD58" s="47">
        <v>8</v>
      </c>
      <c r="AE58" s="47">
        <v>16</v>
      </c>
      <c r="AF58" s="47">
        <f t="shared" si="6"/>
        <v>8</v>
      </c>
      <c r="AG58" s="47" t="str">
        <f t="shared" si="7"/>
        <v>25_8</v>
      </c>
      <c r="AH58" s="47">
        <v>16.940000000000001</v>
      </c>
      <c r="AI58" s="463"/>
      <c r="AJ58" s="47">
        <v>25</v>
      </c>
      <c r="AK58" s="47">
        <v>8</v>
      </c>
      <c r="AL58" s="47">
        <v>16</v>
      </c>
      <c r="AM58" s="47">
        <f t="shared" si="8"/>
        <v>8</v>
      </c>
      <c r="AN58" s="47" t="str">
        <f t="shared" si="9"/>
        <v>25_8</v>
      </c>
      <c r="AO58" s="47">
        <v>17.78</v>
      </c>
      <c r="AP58" s="474"/>
      <c r="AQ58" s="47">
        <v>25</v>
      </c>
      <c r="AR58" s="47">
        <v>8</v>
      </c>
      <c r="AS58" s="47">
        <v>16</v>
      </c>
      <c r="AT58" s="47">
        <f t="shared" si="10"/>
        <v>8</v>
      </c>
      <c r="AU58" s="47" t="str">
        <f t="shared" si="11"/>
        <v>25_8</v>
      </c>
      <c r="AV58" s="47">
        <v>18.260000000000002</v>
      </c>
      <c r="AW58" s="475"/>
      <c r="AX58" s="47">
        <v>25</v>
      </c>
      <c r="AY58" s="47">
        <v>8</v>
      </c>
      <c r="AZ58" s="47">
        <v>16</v>
      </c>
      <c r="BA58" s="47">
        <f t="shared" si="12"/>
        <v>8</v>
      </c>
      <c r="BB58" s="47" t="str">
        <f t="shared" si="13"/>
        <v>25_8</v>
      </c>
      <c r="BC58" s="47">
        <v>18.739999999999998</v>
      </c>
      <c r="BD58" s="45"/>
      <c r="BE58" s="47">
        <v>25</v>
      </c>
      <c r="BF58" s="47">
        <v>8</v>
      </c>
      <c r="BG58" s="47">
        <v>16</v>
      </c>
      <c r="BH58" s="47">
        <f t="shared" si="20"/>
        <v>8</v>
      </c>
      <c r="BI58" s="47" t="str">
        <f t="shared" si="21"/>
        <v>25_8</v>
      </c>
      <c r="BJ58" s="47">
        <v>19.489999999999998</v>
      </c>
      <c r="BK58" s="621"/>
      <c r="BL58" s="47">
        <v>25</v>
      </c>
      <c r="BM58" s="47">
        <v>8</v>
      </c>
      <c r="BN58" s="47">
        <v>16</v>
      </c>
      <c r="BO58" s="47">
        <f t="shared" si="14"/>
        <v>8</v>
      </c>
      <c r="BP58" s="47" t="s">
        <v>470</v>
      </c>
      <c r="BQ58" s="47" t="str">
        <f t="shared" si="15"/>
        <v>25_8</v>
      </c>
      <c r="BR58" s="49">
        <f t="shared" si="23"/>
        <v>18.739999999999998</v>
      </c>
      <c r="BS58" s="49">
        <f t="shared" si="24"/>
        <v>19.489999999999998</v>
      </c>
      <c r="BT58" s="456">
        <f t="shared" si="25"/>
        <v>19.114999999999998</v>
      </c>
      <c r="BU58" s="5"/>
      <c r="BV58" s="5"/>
      <c r="BW58" s="5"/>
      <c r="BX58" s="5"/>
      <c r="BY58" s="4"/>
      <c r="BZ58" s="6"/>
    </row>
    <row r="59" spans="1:79" x14ac:dyDescent="0.25">
      <c r="A59" s="47">
        <v>25</v>
      </c>
      <c r="B59" s="47">
        <v>8</v>
      </c>
      <c r="C59" s="47">
        <v>16</v>
      </c>
      <c r="D59" s="47">
        <f t="shared" si="18"/>
        <v>8</v>
      </c>
      <c r="E59" s="47" t="str">
        <f t="shared" si="19"/>
        <v>25_8</v>
      </c>
      <c r="F59" s="53">
        <v>14.94</v>
      </c>
      <c r="G59" s="47"/>
      <c r="H59" s="47">
        <v>25</v>
      </c>
      <c r="I59" s="47">
        <v>9</v>
      </c>
      <c r="J59" s="47">
        <v>17</v>
      </c>
      <c r="K59" s="47">
        <f t="shared" si="0"/>
        <v>9</v>
      </c>
      <c r="L59" s="47" t="str">
        <f t="shared" si="1"/>
        <v>25_9</v>
      </c>
      <c r="M59" s="53">
        <v>15.85</v>
      </c>
      <c r="N59" s="5"/>
      <c r="O59" s="47">
        <v>25</v>
      </c>
      <c r="P59" s="47">
        <v>9</v>
      </c>
      <c r="Q59" s="47">
        <v>17</v>
      </c>
      <c r="R59" s="47">
        <f t="shared" si="2"/>
        <v>9</v>
      </c>
      <c r="S59" s="47" t="str">
        <f t="shared" si="3"/>
        <v>25_9</v>
      </c>
      <c r="T59" s="53">
        <v>16.329999999999998</v>
      </c>
      <c r="U59" s="5"/>
      <c r="V59" s="47">
        <v>25</v>
      </c>
      <c r="W59" s="47">
        <v>9</v>
      </c>
      <c r="X59" s="47">
        <v>17</v>
      </c>
      <c r="Y59" s="47">
        <f t="shared" si="4"/>
        <v>9</v>
      </c>
      <c r="Z59" s="47" t="str">
        <f t="shared" si="5"/>
        <v>25_9</v>
      </c>
      <c r="AA59" s="53">
        <v>16.86</v>
      </c>
      <c r="AB59" s="463"/>
      <c r="AC59" s="47">
        <v>25</v>
      </c>
      <c r="AD59" s="47">
        <v>9</v>
      </c>
      <c r="AE59" s="47">
        <v>17</v>
      </c>
      <c r="AF59" s="47">
        <f t="shared" si="6"/>
        <v>9</v>
      </c>
      <c r="AG59" s="47" t="str">
        <f t="shared" si="7"/>
        <v>25_9</v>
      </c>
      <c r="AH59" s="47">
        <v>17.37</v>
      </c>
      <c r="AI59" s="463"/>
      <c r="AJ59" s="47">
        <v>25</v>
      </c>
      <c r="AK59" s="47">
        <v>9</v>
      </c>
      <c r="AL59" s="47">
        <v>17</v>
      </c>
      <c r="AM59" s="47">
        <f t="shared" si="8"/>
        <v>9</v>
      </c>
      <c r="AN59" s="47" t="str">
        <f t="shared" si="9"/>
        <v>25_9</v>
      </c>
      <c r="AO59" s="47">
        <v>18.239999999999998</v>
      </c>
      <c r="AP59" s="474"/>
      <c r="AQ59" s="47">
        <v>25</v>
      </c>
      <c r="AR59" s="47">
        <v>9</v>
      </c>
      <c r="AS59" s="47">
        <v>17</v>
      </c>
      <c r="AT59" s="47">
        <f t="shared" si="10"/>
        <v>9</v>
      </c>
      <c r="AU59" s="47" t="str">
        <f t="shared" si="11"/>
        <v>25_9</v>
      </c>
      <c r="AV59" s="47">
        <v>18.71</v>
      </c>
      <c r="AW59" s="475"/>
      <c r="AX59" s="47">
        <v>25</v>
      </c>
      <c r="AY59" s="47">
        <v>9</v>
      </c>
      <c r="AZ59" s="47">
        <v>17</v>
      </c>
      <c r="BA59" s="47">
        <f t="shared" si="12"/>
        <v>9</v>
      </c>
      <c r="BB59" s="47" t="str">
        <f t="shared" si="13"/>
        <v>25_9</v>
      </c>
      <c r="BC59" s="47">
        <v>19.190000000000001</v>
      </c>
      <c r="BD59" s="45"/>
      <c r="BE59" s="47">
        <v>25</v>
      </c>
      <c r="BF59" s="47">
        <v>9</v>
      </c>
      <c r="BG59" s="47">
        <v>17</v>
      </c>
      <c r="BH59" s="47">
        <f t="shared" si="20"/>
        <v>9</v>
      </c>
      <c r="BI59" s="47" t="str">
        <f t="shared" si="21"/>
        <v>25_9</v>
      </c>
      <c r="BJ59" s="47">
        <v>19.96</v>
      </c>
      <c r="BK59" s="621"/>
      <c r="BL59" s="47">
        <v>25</v>
      </c>
      <c r="BM59" s="47">
        <v>9</v>
      </c>
      <c r="BN59" s="47">
        <v>17</v>
      </c>
      <c r="BO59" s="47">
        <f t="shared" si="14"/>
        <v>9</v>
      </c>
      <c r="BP59" s="47" t="s">
        <v>471</v>
      </c>
      <c r="BQ59" s="47" t="str">
        <f t="shared" si="15"/>
        <v>25_9</v>
      </c>
      <c r="BR59" s="49">
        <f t="shared" si="23"/>
        <v>19.190000000000001</v>
      </c>
      <c r="BS59" s="49">
        <f t="shared" si="24"/>
        <v>19.96</v>
      </c>
      <c r="BT59" s="456">
        <f t="shared" si="25"/>
        <v>19.575000000000003</v>
      </c>
      <c r="BU59" s="5"/>
      <c r="BV59" s="5"/>
      <c r="BW59" s="5"/>
      <c r="BX59" s="5"/>
      <c r="BY59" s="5"/>
      <c r="BZ59" s="6"/>
    </row>
    <row r="60" spans="1:79" x14ac:dyDescent="0.25">
      <c r="A60" s="47">
        <v>25</v>
      </c>
      <c r="B60" s="47">
        <v>9</v>
      </c>
      <c r="C60" s="47">
        <v>17</v>
      </c>
      <c r="D60" s="47">
        <f t="shared" si="18"/>
        <v>9</v>
      </c>
      <c r="E60" s="47" t="str">
        <f t="shared" si="19"/>
        <v>25_9</v>
      </c>
      <c r="F60" s="53">
        <v>15.32</v>
      </c>
      <c r="G60" s="47"/>
      <c r="H60" s="47">
        <v>30</v>
      </c>
      <c r="I60" s="47" t="s">
        <v>435</v>
      </c>
      <c r="J60" s="47">
        <v>6</v>
      </c>
      <c r="K60" s="47" t="str">
        <f t="shared" si="0"/>
        <v>Aanloopperiodiek_0</v>
      </c>
      <c r="L60" s="47" t="str">
        <f t="shared" si="1"/>
        <v>30_Aanloopperiodiek_0</v>
      </c>
      <c r="M60" s="53">
        <v>11.56</v>
      </c>
      <c r="N60" s="35"/>
      <c r="O60" s="47">
        <v>30</v>
      </c>
      <c r="P60" s="47" t="s">
        <v>435</v>
      </c>
      <c r="Q60" s="47">
        <v>6</v>
      </c>
      <c r="R60" s="47" t="str">
        <f t="shared" si="2"/>
        <v>Aanloopperiodiek_0</v>
      </c>
      <c r="S60" s="47" t="str">
        <f t="shared" si="3"/>
        <v>30_Aanloopperiodiek_0</v>
      </c>
      <c r="T60" s="53">
        <v>11.9</v>
      </c>
      <c r="U60" s="35"/>
      <c r="V60" s="47">
        <v>30</v>
      </c>
      <c r="W60" s="47" t="s">
        <v>435</v>
      </c>
      <c r="X60" s="47">
        <v>6</v>
      </c>
      <c r="Y60" s="47" t="str">
        <f t="shared" si="4"/>
        <v>Aanloopperiodiek_0</v>
      </c>
      <c r="Z60" s="47" t="str">
        <f t="shared" si="5"/>
        <v>30_Aanloopperiodiek_0</v>
      </c>
      <c r="AA60" s="53" t="s">
        <v>417</v>
      </c>
      <c r="AB60" s="463"/>
      <c r="AC60" s="47">
        <v>30</v>
      </c>
      <c r="AD60" s="47" t="s">
        <v>435</v>
      </c>
      <c r="AE60" s="47">
        <v>6</v>
      </c>
      <c r="AF60" s="47" t="str">
        <f t="shared" si="6"/>
        <v>Aanloopperiodiek_0</v>
      </c>
      <c r="AG60" s="47" t="str">
        <f t="shared" si="7"/>
        <v>30_Aanloopperiodiek_0</v>
      </c>
      <c r="AH60" s="47" t="s">
        <v>417</v>
      </c>
      <c r="AI60" s="463"/>
      <c r="AJ60" s="47">
        <v>30</v>
      </c>
      <c r="AK60" s="47" t="s">
        <v>435</v>
      </c>
      <c r="AL60" s="47">
        <v>6</v>
      </c>
      <c r="AM60" s="47" t="str">
        <f t="shared" si="8"/>
        <v>Aanloopperiodiek_0</v>
      </c>
      <c r="AN60" s="47" t="str">
        <f t="shared" si="9"/>
        <v>30_Aanloopperiodiek_0</v>
      </c>
      <c r="AO60" s="47" t="s">
        <v>417</v>
      </c>
      <c r="AP60" s="474"/>
      <c r="AQ60" s="47">
        <v>30</v>
      </c>
      <c r="AR60" s="47" t="s">
        <v>435</v>
      </c>
      <c r="AS60" s="47">
        <v>6</v>
      </c>
      <c r="AT60" s="47" t="str">
        <f t="shared" si="10"/>
        <v>Aanloopperiodiek_0</v>
      </c>
      <c r="AU60" s="47" t="str">
        <f t="shared" si="11"/>
        <v>30_Aanloopperiodiek_0</v>
      </c>
      <c r="AV60" s="47" t="s">
        <v>417</v>
      </c>
      <c r="AW60" s="475"/>
      <c r="AX60" s="47">
        <v>30</v>
      </c>
      <c r="AY60" s="47" t="s">
        <v>435</v>
      </c>
      <c r="AZ60" s="47">
        <v>6</v>
      </c>
      <c r="BA60" s="47" t="str">
        <f t="shared" si="12"/>
        <v>Aanloopperiodiek_0</v>
      </c>
      <c r="BB60" s="47" t="str">
        <f t="shared" si="13"/>
        <v>30_Aanloopperiodiek_0</v>
      </c>
      <c r="BC60" s="47" t="s">
        <v>417</v>
      </c>
      <c r="BD60" s="45"/>
      <c r="BE60" s="47">
        <v>30</v>
      </c>
      <c r="BF60" s="47" t="s">
        <v>435</v>
      </c>
      <c r="BG60" s="47">
        <v>7</v>
      </c>
      <c r="BH60" s="47" t="str">
        <f t="shared" si="20"/>
        <v>Aanloopperiodiek_0</v>
      </c>
      <c r="BI60" s="47" t="str">
        <f t="shared" si="21"/>
        <v>30_Aanloopperiodiek_0</v>
      </c>
      <c r="BJ60" s="47" t="s">
        <v>417</v>
      </c>
      <c r="BK60" s="621"/>
      <c r="BL60" s="47">
        <v>30</v>
      </c>
      <c r="BM60" s="47" t="s">
        <v>435</v>
      </c>
      <c r="BN60" s="47">
        <v>6</v>
      </c>
      <c r="BO60" s="47" t="str">
        <f t="shared" si="14"/>
        <v>Aanloopperiodiek_0</v>
      </c>
      <c r="BP60" s="47" t="s">
        <v>472</v>
      </c>
      <c r="BQ60" s="47" t="str">
        <f t="shared" si="15"/>
        <v>30_Aanloopperiodiek_0</v>
      </c>
      <c r="BR60" s="49" t="str">
        <f t="shared" si="23"/>
        <v>vervalt</v>
      </c>
      <c r="BS60" s="49" t="str">
        <f t="shared" si="24"/>
        <v>vervalt</v>
      </c>
      <c r="BT60" s="456" t="str">
        <f t="shared" si="25"/>
        <v>vervalt</v>
      </c>
      <c r="BU60" s="35"/>
      <c r="BV60" s="35"/>
      <c r="BW60" s="5"/>
      <c r="BX60" s="5"/>
      <c r="BY60" s="37"/>
      <c r="BZ60" s="129"/>
      <c r="CA60" s="32"/>
    </row>
    <row r="61" spans="1:79" x14ac:dyDescent="0.25">
      <c r="A61" s="47">
        <v>30</v>
      </c>
      <c r="B61" s="47" t="s">
        <v>435</v>
      </c>
      <c r="C61" s="47">
        <v>6</v>
      </c>
      <c r="D61" s="47" t="str">
        <f t="shared" si="18"/>
        <v>Aanloopperiodiek_0</v>
      </c>
      <c r="E61" s="47" t="str">
        <f t="shared" si="19"/>
        <v>30_Aanloopperiodiek_0</v>
      </c>
      <c r="F61" s="53">
        <v>11.17</v>
      </c>
      <c r="G61" s="47"/>
      <c r="H61" s="47">
        <v>30</v>
      </c>
      <c r="I61" s="47" t="s">
        <v>437</v>
      </c>
      <c r="J61" s="47">
        <v>7</v>
      </c>
      <c r="K61" s="47" t="str">
        <f t="shared" si="0"/>
        <v>Aanloopperiodiek_1</v>
      </c>
      <c r="L61" s="47" t="str">
        <f t="shared" si="1"/>
        <v>30_Aanloopperiodiek_1</v>
      </c>
      <c r="M61" s="53">
        <v>11.86</v>
      </c>
      <c r="N61" s="37"/>
      <c r="O61" s="47">
        <v>30</v>
      </c>
      <c r="P61" s="47" t="s">
        <v>437</v>
      </c>
      <c r="Q61" s="47">
        <v>7</v>
      </c>
      <c r="R61" s="47" t="str">
        <f t="shared" si="2"/>
        <v>Aanloopperiodiek_1</v>
      </c>
      <c r="S61" s="47" t="str">
        <f t="shared" si="3"/>
        <v>30_Aanloopperiodiek_1</v>
      </c>
      <c r="T61" s="53">
        <v>12.22</v>
      </c>
      <c r="U61" s="37"/>
      <c r="V61" s="47">
        <v>30</v>
      </c>
      <c r="W61" s="47" t="s">
        <v>437</v>
      </c>
      <c r="X61" s="47">
        <v>7</v>
      </c>
      <c r="Y61" s="47" t="str">
        <f t="shared" si="4"/>
        <v>Aanloopperiodiek_1</v>
      </c>
      <c r="Z61" s="47" t="str">
        <f t="shared" si="5"/>
        <v>30_Aanloopperiodiek_1</v>
      </c>
      <c r="AA61" s="53" t="s">
        <v>417</v>
      </c>
      <c r="AB61" s="463"/>
      <c r="AC61" s="47">
        <v>30</v>
      </c>
      <c r="AD61" s="47" t="s">
        <v>437</v>
      </c>
      <c r="AE61" s="47">
        <v>7</v>
      </c>
      <c r="AF61" s="47" t="str">
        <f t="shared" si="6"/>
        <v>Aanloopperiodiek_1</v>
      </c>
      <c r="AG61" s="47" t="str">
        <f t="shared" si="7"/>
        <v>30_Aanloopperiodiek_1</v>
      </c>
      <c r="AH61" s="47" t="s">
        <v>417</v>
      </c>
      <c r="AI61" s="463"/>
      <c r="AJ61" s="47">
        <v>30</v>
      </c>
      <c r="AK61" s="47" t="s">
        <v>437</v>
      </c>
      <c r="AL61" s="47">
        <v>7</v>
      </c>
      <c r="AM61" s="47" t="str">
        <f t="shared" si="8"/>
        <v>Aanloopperiodiek_1</v>
      </c>
      <c r="AN61" s="47" t="str">
        <f t="shared" si="9"/>
        <v>30_Aanloopperiodiek_1</v>
      </c>
      <c r="AO61" s="47" t="s">
        <v>417</v>
      </c>
      <c r="AP61" s="474"/>
      <c r="AQ61" s="47">
        <v>30</v>
      </c>
      <c r="AR61" s="47" t="s">
        <v>437</v>
      </c>
      <c r="AS61" s="47">
        <v>7</v>
      </c>
      <c r="AT61" s="47" t="str">
        <f t="shared" si="10"/>
        <v>Aanloopperiodiek_1</v>
      </c>
      <c r="AU61" s="47" t="str">
        <f t="shared" si="11"/>
        <v>30_Aanloopperiodiek_1</v>
      </c>
      <c r="AV61" s="47" t="s">
        <v>417</v>
      </c>
      <c r="AW61" s="475"/>
      <c r="AX61" s="47">
        <v>30</v>
      </c>
      <c r="AY61" s="47" t="s">
        <v>437</v>
      </c>
      <c r="AZ61" s="47">
        <v>7</v>
      </c>
      <c r="BA61" s="47" t="str">
        <f t="shared" si="12"/>
        <v>Aanloopperiodiek_1</v>
      </c>
      <c r="BB61" s="47" t="str">
        <f t="shared" si="13"/>
        <v>30_Aanloopperiodiek_1</v>
      </c>
      <c r="BC61" s="47" t="s">
        <v>417</v>
      </c>
      <c r="BD61" s="45"/>
      <c r="BE61" s="47">
        <v>30</v>
      </c>
      <c r="BF61" s="47" t="s">
        <v>437</v>
      </c>
      <c r="BG61" s="47">
        <v>8</v>
      </c>
      <c r="BH61" s="47" t="str">
        <f t="shared" si="20"/>
        <v>Aanloopperiodiek_1</v>
      </c>
      <c r="BI61" s="47" t="str">
        <f t="shared" si="21"/>
        <v>30_Aanloopperiodiek_1</v>
      </c>
      <c r="BJ61" s="47" t="s">
        <v>417</v>
      </c>
      <c r="BK61" s="621"/>
      <c r="BL61" s="47">
        <v>30</v>
      </c>
      <c r="BM61" s="47" t="s">
        <v>437</v>
      </c>
      <c r="BN61" s="47">
        <v>7</v>
      </c>
      <c r="BO61" s="47" t="str">
        <f t="shared" si="14"/>
        <v>Aanloopperiodiek_1</v>
      </c>
      <c r="BP61" s="47" t="s">
        <v>473</v>
      </c>
      <c r="BQ61" s="47" t="str">
        <f t="shared" si="15"/>
        <v>30_Aanloopperiodiek_1</v>
      </c>
      <c r="BR61" s="49" t="str">
        <f t="shared" si="23"/>
        <v>vervalt</v>
      </c>
      <c r="BS61" s="49" t="str">
        <f t="shared" si="24"/>
        <v>vervalt</v>
      </c>
      <c r="BT61" s="456" t="str">
        <f t="shared" si="25"/>
        <v>vervalt</v>
      </c>
      <c r="BU61" s="37"/>
      <c r="BV61" s="37"/>
      <c r="BW61" s="122"/>
      <c r="BX61" s="122"/>
      <c r="BY61" s="37"/>
      <c r="BZ61" s="130"/>
      <c r="CA61" s="36"/>
    </row>
    <row r="62" spans="1:79" x14ac:dyDescent="0.25">
      <c r="A62" s="47">
        <v>30</v>
      </c>
      <c r="B62" s="47" t="s">
        <v>437</v>
      </c>
      <c r="C62" s="47">
        <v>7</v>
      </c>
      <c r="D62" s="47" t="str">
        <f t="shared" si="18"/>
        <v>Aanloopperiodiek_1</v>
      </c>
      <c r="E62" s="47" t="str">
        <f t="shared" si="19"/>
        <v>30_Aanloopperiodiek_1</v>
      </c>
      <c r="F62" s="53">
        <v>11.46</v>
      </c>
      <c r="G62" s="47"/>
      <c r="H62" s="47">
        <v>30</v>
      </c>
      <c r="I62" s="47">
        <v>0</v>
      </c>
      <c r="J62" s="47">
        <v>8</v>
      </c>
      <c r="K62" s="47">
        <f t="shared" si="0"/>
        <v>0</v>
      </c>
      <c r="L62" s="47" t="str">
        <f t="shared" si="1"/>
        <v>30_0</v>
      </c>
      <c r="M62" s="53">
        <v>12.16</v>
      </c>
      <c r="N62" s="28"/>
      <c r="O62" s="47">
        <v>30</v>
      </c>
      <c r="P62" s="47">
        <v>0</v>
      </c>
      <c r="Q62" s="47">
        <v>8</v>
      </c>
      <c r="R62" s="47">
        <f t="shared" si="2"/>
        <v>0</v>
      </c>
      <c r="S62" s="47" t="str">
        <f t="shared" si="3"/>
        <v>30_0</v>
      </c>
      <c r="T62" s="53">
        <v>12.52</v>
      </c>
      <c r="U62" s="28"/>
      <c r="V62" s="47">
        <v>30</v>
      </c>
      <c r="W62" s="47" t="s">
        <v>461</v>
      </c>
      <c r="X62" s="47">
        <v>8</v>
      </c>
      <c r="Y62" s="47" t="str">
        <f t="shared" si="4"/>
        <v>zij-instroomperiodiek</v>
      </c>
      <c r="Z62" s="47" t="str">
        <f t="shared" si="5"/>
        <v>30_zij-instroomperiodiek</v>
      </c>
      <c r="AA62" s="53">
        <v>12.94</v>
      </c>
      <c r="AB62" s="463"/>
      <c r="AC62" s="47">
        <v>30</v>
      </c>
      <c r="AD62" s="47" t="s">
        <v>461</v>
      </c>
      <c r="AE62" s="47">
        <v>8</v>
      </c>
      <c r="AF62" s="47" t="str">
        <f t="shared" si="6"/>
        <v>zij-instroomperiodiek</v>
      </c>
      <c r="AG62" s="47" t="str">
        <f t="shared" si="7"/>
        <v>30_zij-instroomperiodiek</v>
      </c>
      <c r="AH62" s="47">
        <v>13.33</v>
      </c>
      <c r="AI62" s="463"/>
      <c r="AJ62" s="47">
        <v>30</v>
      </c>
      <c r="AK62" s="47" t="s">
        <v>461</v>
      </c>
      <c r="AL62" s="47">
        <v>8</v>
      </c>
      <c r="AM62" s="47" t="str">
        <f t="shared" si="8"/>
        <v>zij-instroomperiodiek</v>
      </c>
      <c r="AN62" s="47" t="str">
        <f t="shared" si="9"/>
        <v>30_zij-instroomperiodiek</v>
      </c>
      <c r="AO62" s="47">
        <v>14.13</v>
      </c>
      <c r="AP62" s="474"/>
      <c r="AQ62" s="47">
        <v>30</v>
      </c>
      <c r="AR62" s="47" t="s">
        <v>461</v>
      </c>
      <c r="AS62" s="47">
        <v>8</v>
      </c>
      <c r="AT62" s="47" t="str">
        <f t="shared" si="10"/>
        <v>zij-instroomperiodiek</v>
      </c>
      <c r="AU62" s="47" t="str">
        <f t="shared" si="11"/>
        <v>30_zij-instroomperiodiek</v>
      </c>
      <c r="AV62" s="47">
        <v>14.61</v>
      </c>
      <c r="AW62" s="475"/>
      <c r="AX62" s="47">
        <v>30</v>
      </c>
      <c r="AY62" s="47" t="s">
        <v>461</v>
      </c>
      <c r="AZ62" s="47">
        <v>8</v>
      </c>
      <c r="BA62" s="47" t="str">
        <f t="shared" si="12"/>
        <v>zij-instroomperiodiek</v>
      </c>
      <c r="BB62" s="47" t="str">
        <f t="shared" si="13"/>
        <v>30_zij-instroomperiodiek</v>
      </c>
      <c r="BC62" s="47">
        <v>15.08</v>
      </c>
      <c r="BD62" s="45"/>
      <c r="BE62" s="47">
        <v>30</v>
      </c>
      <c r="BF62" s="47" t="s">
        <v>461</v>
      </c>
      <c r="BG62" s="47">
        <v>9</v>
      </c>
      <c r="BH62" s="47" t="str">
        <f t="shared" si="20"/>
        <v>zij-instroomperiodiek</v>
      </c>
      <c r="BI62" s="47" t="str">
        <f t="shared" si="21"/>
        <v>30_zij-instroomperiodiek</v>
      </c>
      <c r="BJ62" s="47">
        <v>16.05</v>
      </c>
      <c r="BK62" s="621"/>
      <c r="BL62" s="47">
        <v>30</v>
      </c>
      <c r="BM62" s="47" t="s">
        <v>461</v>
      </c>
      <c r="BN62" s="47">
        <v>8</v>
      </c>
      <c r="BO62" s="47" t="str">
        <f t="shared" si="14"/>
        <v>zij-instroomperiodiek</v>
      </c>
      <c r="BP62" s="47" t="s">
        <v>474</v>
      </c>
      <c r="BQ62" s="47" t="str">
        <f t="shared" si="15"/>
        <v>30_zij-instroomperiodiek</v>
      </c>
      <c r="BR62" s="49">
        <f t="shared" si="23"/>
        <v>15.08</v>
      </c>
      <c r="BS62" s="49">
        <f t="shared" si="24"/>
        <v>16.05</v>
      </c>
      <c r="BT62" s="456">
        <f t="shared" si="25"/>
        <v>15.565000000000001</v>
      </c>
      <c r="BU62" s="28"/>
      <c r="BV62" s="119"/>
      <c r="BW62" s="5"/>
      <c r="BX62" s="5"/>
      <c r="BY62" s="4"/>
      <c r="BZ62" s="126"/>
      <c r="CA62" s="30"/>
    </row>
    <row r="63" spans="1:79" x14ac:dyDescent="0.25">
      <c r="A63" s="47">
        <v>30</v>
      </c>
      <c r="B63" s="47">
        <v>0</v>
      </c>
      <c r="C63" s="47">
        <v>8</v>
      </c>
      <c r="D63" s="47">
        <f t="shared" si="18"/>
        <v>0</v>
      </c>
      <c r="E63" s="47" t="str">
        <f t="shared" si="19"/>
        <v>30_0</v>
      </c>
      <c r="F63" s="53">
        <v>11.75</v>
      </c>
      <c r="G63" s="47"/>
      <c r="H63" s="47">
        <v>30</v>
      </c>
      <c r="I63" s="47">
        <v>1</v>
      </c>
      <c r="J63" s="47">
        <v>9</v>
      </c>
      <c r="K63" s="47">
        <f t="shared" si="0"/>
        <v>1</v>
      </c>
      <c r="L63" s="47" t="str">
        <f t="shared" si="1"/>
        <v>30_1</v>
      </c>
      <c r="M63" s="53">
        <v>12.48</v>
      </c>
      <c r="N63" s="28"/>
      <c r="O63" s="47">
        <v>30</v>
      </c>
      <c r="P63" s="47">
        <v>1</v>
      </c>
      <c r="Q63" s="47">
        <v>9</v>
      </c>
      <c r="R63" s="47">
        <f t="shared" si="2"/>
        <v>1</v>
      </c>
      <c r="S63" s="47" t="str">
        <f t="shared" si="3"/>
        <v>30_1</v>
      </c>
      <c r="T63" s="53">
        <v>12.86</v>
      </c>
      <c r="U63" s="28"/>
      <c r="V63" s="47">
        <v>30</v>
      </c>
      <c r="W63" s="47">
        <v>1</v>
      </c>
      <c r="X63" s="47">
        <v>9</v>
      </c>
      <c r="Y63" s="47">
        <f t="shared" si="4"/>
        <v>1</v>
      </c>
      <c r="Z63" s="47" t="str">
        <f t="shared" si="5"/>
        <v>30_1</v>
      </c>
      <c r="AA63" s="53">
        <v>13.27</v>
      </c>
      <c r="AB63" s="463"/>
      <c r="AC63" s="47">
        <v>30</v>
      </c>
      <c r="AD63" s="47">
        <v>1</v>
      </c>
      <c r="AE63" s="47">
        <v>9</v>
      </c>
      <c r="AF63" s="47">
        <f t="shared" si="6"/>
        <v>1</v>
      </c>
      <c r="AG63" s="47" t="str">
        <f t="shared" si="7"/>
        <v>30_1</v>
      </c>
      <c r="AH63" s="47">
        <v>13.67</v>
      </c>
      <c r="AI63" s="463"/>
      <c r="AJ63" s="47">
        <v>30</v>
      </c>
      <c r="AK63" s="47">
        <v>1</v>
      </c>
      <c r="AL63" s="47">
        <v>9</v>
      </c>
      <c r="AM63" s="47">
        <f t="shared" si="8"/>
        <v>1</v>
      </c>
      <c r="AN63" s="47" t="str">
        <f t="shared" si="9"/>
        <v>30_1</v>
      </c>
      <c r="AO63" s="47">
        <v>14.47</v>
      </c>
      <c r="AP63" s="474"/>
      <c r="AQ63" s="47">
        <v>30</v>
      </c>
      <c r="AR63" s="47">
        <v>1</v>
      </c>
      <c r="AS63" s="47">
        <v>9</v>
      </c>
      <c r="AT63" s="47">
        <f t="shared" si="10"/>
        <v>1</v>
      </c>
      <c r="AU63" s="47" t="str">
        <f t="shared" si="11"/>
        <v>30_1</v>
      </c>
      <c r="AV63" s="47">
        <v>14.95</v>
      </c>
      <c r="AW63" s="475"/>
      <c r="AX63" s="47">
        <v>30</v>
      </c>
      <c r="AY63" s="47">
        <v>1</v>
      </c>
      <c r="AZ63" s="47">
        <v>9</v>
      </c>
      <c r="BA63" s="47">
        <f t="shared" si="12"/>
        <v>1</v>
      </c>
      <c r="BB63" s="47" t="str">
        <f t="shared" si="13"/>
        <v>30_1</v>
      </c>
      <c r="BC63" s="47">
        <v>15.43</v>
      </c>
      <c r="BD63" s="45"/>
      <c r="BE63" s="47">
        <v>30</v>
      </c>
      <c r="BF63" s="47">
        <v>1</v>
      </c>
      <c r="BG63" s="47">
        <v>10</v>
      </c>
      <c r="BH63" s="47">
        <f t="shared" si="20"/>
        <v>1</v>
      </c>
      <c r="BI63" s="47" t="str">
        <f t="shared" si="21"/>
        <v>30_1</v>
      </c>
      <c r="BJ63" s="47">
        <v>16.440000000000001</v>
      </c>
      <c r="BK63" s="621"/>
      <c r="BL63" s="47">
        <v>30</v>
      </c>
      <c r="BM63" s="47">
        <v>1</v>
      </c>
      <c r="BN63" s="47">
        <v>9</v>
      </c>
      <c r="BO63" s="47">
        <f t="shared" si="14"/>
        <v>1</v>
      </c>
      <c r="BP63" s="47" t="s">
        <v>475</v>
      </c>
      <c r="BQ63" s="47" t="str">
        <f t="shared" si="15"/>
        <v>30_1</v>
      </c>
      <c r="BR63" s="49">
        <f t="shared" si="23"/>
        <v>15.43</v>
      </c>
      <c r="BS63" s="49">
        <f t="shared" si="24"/>
        <v>16.440000000000001</v>
      </c>
      <c r="BT63" s="456">
        <f t="shared" si="25"/>
        <v>15.935</v>
      </c>
      <c r="BU63" s="28"/>
      <c r="BV63" s="119"/>
      <c r="BW63" s="5"/>
      <c r="BX63" s="5"/>
      <c r="BY63" s="4"/>
      <c r="BZ63" s="126"/>
      <c r="CA63" s="30"/>
    </row>
    <row r="64" spans="1:79" x14ac:dyDescent="0.25">
      <c r="A64" s="47">
        <v>30</v>
      </c>
      <c r="B64" s="47">
        <v>1</v>
      </c>
      <c r="C64" s="47">
        <v>9</v>
      </c>
      <c r="D64" s="47">
        <f t="shared" si="18"/>
        <v>1</v>
      </c>
      <c r="E64" s="47" t="str">
        <f t="shared" si="19"/>
        <v>30_1</v>
      </c>
      <c r="F64" s="53">
        <v>12.06</v>
      </c>
      <c r="G64" s="47"/>
      <c r="H64" s="47">
        <v>30</v>
      </c>
      <c r="I64" s="47">
        <v>2</v>
      </c>
      <c r="J64" s="47">
        <v>10</v>
      </c>
      <c r="K64" s="47">
        <f t="shared" si="0"/>
        <v>2</v>
      </c>
      <c r="L64" s="47" t="str">
        <f t="shared" si="1"/>
        <v>30_2</v>
      </c>
      <c r="M64" s="53">
        <v>12.83</v>
      </c>
      <c r="N64" s="28"/>
      <c r="O64" s="47">
        <v>30</v>
      </c>
      <c r="P64" s="47">
        <v>2</v>
      </c>
      <c r="Q64" s="47">
        <v>10</v>
      </c>
      <c r="R64" s="47">
        <f t="shared" si="2"/>
        <v>2</v>
      </c>
      <c r="S64" s="47" t="str">
        <f t="shared" si="3"/>
        <v>30_2</v>
      </c>
      <c r="T64" s="53">
        <v>13.22</v>
      </c>
      <c r="U64" s="28"/>
      <c r="V64" s="47">
        <v>30</v>
      </c>
      <c r="W64" s="47">
        <v>2</v>
      </c>
      <c r="X64" s="47">
        <v>10</v>
      </c>
      <c r="Y64" s="47">
        <f t="shared" si="4"/>
        <v>2</v>
      </c>
      <c r="Z64" s="47" t="str">
        <f t="shared" si="5"/>
        <v>30_2</v>
      </c>
      <c r="AA64" s="53">
        <v>13.64</v>
      </c>
      <c r="AB64" s="463"/>
      <c r="AC64" s="47">
        <v>30</v>
      </c>
      <c r="AD64" s="47">
        <v>2</v>
      </c>
      <c r="AE64" s="47">
        <v>10</v>
      </c>
      <c r="AF64" s="47">
        <f t="shared" si="6"/>
        <v>2</v>
      </c>
      <c r="AG64" s="47" t="str">
        <f t="shared" si="7"/>
        <v>30_2</v>
      </c>
      <c r="AH64" s="47">
        <v>14.05</v>
      </c>
      <c r="AI64" s="463"/>
      <c r="AJ64" s="47">
        <v>30</v>
      </c>
      <c r="AK64" s="47">
        <v>2</v>
      </c>
      <c r="AL64" s="47">
        <v>10</v>
      </c>
      <c r="AM64" s="47">
        <f t="shared" si="8"/>
        <v>2</v>
      </c>
      <c r="AN64" s="47" t="str">
        <f t="shared" si="9"/>
        <v>30_2</v>
      </c>
      <c r="AO64" s="47">
        <v>14.85</v>
      </c>
      <c r="AP64" s="474"/>
      <c r="AQ64" s="47">
        <v>30</v>
      </c>
      <c r="AR64" s="47">
        <v>2</v>
      </c>
      <c r="AS64" s="47">
        <v>10</v>
      </c>
      <c r="AT64" s="47">
        <f t="shared" si="10"/>
        <v>2</v>
      </c>
      <c r="AU64" s="47" t="str">
        <f t="shared" si="11"/>
        <v>30_2</v>
      </c>
      <c r="AV64" s="47">
        <v>15.33</v>
      </c>
      <c r="AW64" s="475"/>
      <c r="AX64" s="47">
        <v>30</v>
      </c>
      <c r="AY64" s="47">
        <v>2</v>
      </c>
      <c r="AZ64" s="47">
        <v>10</v>
      </c>
      <c r="BA64" s="47">
        <f t="shared" si="12"/>
        <v>2</v>
      </c>
      <c r="BB64" s="47" t="str">
        <f t="shared" si="13"/>
        <v>30_2</v>
      </c>
      <c r="BC64" s="47">
        <v>15.81</v>
      </c>
      <c r="BD64" s="45"/>
      <c r="BE64" s="47">
        <v>30</v>
      </c>
      <c r="BF64" s="47">
        <v>2</v>
      </c>
      <c r="BG64" s="47">
        <v>11</v>
      </c>
      <c r="BH64" s="47">
        <f t="shared" si="20"/>
        <v>2</v>
      </c>
      <c r="BI64" s="47" t="str">
        <f t="shared" si="21"/>
        <v>30_2</v>
      </c>
      <c r="BJ64" s="47">
        <v>16.89</v>
      </c>
      <c r="BK64" s="621"/>
      <c r="BL64" s="47">
        <v>30</v>
      </c>
      <c r="BM64" s="47">
        <v>2</v>
      </c>
      <c r="BN64" s="47">
        <v>10</v>
      </c>
      <c r="BO64" s="47">
        <f t="shared" si="14"/>
        <v>2</v>
      </c>
      <c r="BP64" s="47" t="s">
        <v>476</v>
      </c>
      <c r="BQ64" s="47" t="str">
        <f t="shared" si="15"/>
        <v>30_2</v>
      </c>
      <c r="BR64" s="49">
        <f t="shared" si="23"/>
        <v>15.81</v>
      </c>
      <c r="BS64" s="49">
        <f t="shared" si="24"/>
        <v>16.89</v>
      </c>
      <c r="BT64" s="456">
        <f t="shared" si="25"/>
        <v>16.350000000000001</v>
      </c>
      <c r="BU64" s="28"/>
      <c r="BV64" s="119"/>
      <c r="BW64" s="5"/>
      <c r="BX64" s="5"/>
      <c r="BY64" s="49"/>
      <c r="BZ64" s="126"/>
      <c r="CA64" s="30"/>
    </row>
    <row r="65" spans="1:79" x14ac:dyDescent="0.25">
      <c r="A65" s="47">
        <v>30</v>
      </c>
      <c r="B65" s="47">
        <v>2</v>
      </c>
      <c r="C65" s="47">
        <v>10</v>
      </c>
      <c r="D65" s="47">
        <f t="shared" si="18"/>
        <v>2</v>
      </c>
      <c r="E65" s="47" t="str">
        <f t="shared" si="19"/>
        <v>30_2</v>
      </c>
      <c r="F65" s="53">
        <v>12.4</v>
      </c>
      <c r="G65" s="47"/>
      <c r="H65" s="47">
        <v>30</v>
      </c>
      <c r="I65" s="47">
        <v>3</v>
      </c>
      <c r="J65" s="47">
        <v>11</v>
      </c>
      <c r="K65" s="47">
        <f t="shared" si="0"/>
        <v>3</v>
      </c>
      <c r="L65" s="47" t="str">
        <f t="shared" si="1"/>
        <v>30_3</v>
      </c>
      <c r="M65" s="53">
        <v>13.22</v>
      </c>
      <c r="N65" s="28"/>
      <c r="O65" s="47">
        <v>30</v>
      </c>
      <c r="P65" s="47">
        <v>3</v>
      </c>
      <c r="Q65" s="47">
        <v>11</v>
      </c>
      <c r="R65" s="47">
        <f t="shared" si="2"/>
        <v>3</v>
      </c>
      <c r="S65" s="47" t="str">
        <f t="shared" si="3"/>
        <v>30_3</v>
      </c>
      <c r="T65" s="53">
        <v>13.62</v>
      </c>
      <c r="U65" s="28"/>
      <c r="V65" s="47">
        <v>30</v>
      </c>
      <c r="W65" s="47">
        <v>3</v>
      </c>
      <c r="X65" s="47">
        <v>11</v>
      </c>
      <c r="Y65" s="47">
        <f t="shared" si="4"/>
        <v>3</v>
      </c>
      <c r="Z65" s="47" t="str">
        <f t="shared" si="5"/>
        <v>30_3</v>
      </c>
      <c r="AA65" s="53">
        <v>14.06</v>
      </c>
      <c r="AB65" s="463"/>
      <c r="AC65" s="47">
        <v>30</v>
      </c>
      <c r="AD65" s="47">
        <v>3</v>
      </c>
      <c r="AE65" s="47">
        <v>11</v>
      </c>
      <c r="AF65" s="47">
        <f t="shared" si="6"/>
        <v>3</v>
      </c>
      <c r="AG65" s="47" t="str">
        <f t="shared" si="7"/>
        <v>30_3</v>
      </c>
      <c r="AH65" s="47">
        <v>14.48</v>
      </c>
      <c r="AI65" s="463"/>
      <c r="AJ65" s="47">
        <v>30</v>
      </c>
      <c r="AK65" s="47">
        <v>3</v>
      </c>
      <c r="AL65" s="47">
        <v>11</v>
      </c>
      <c r="AM65" s="47">
        <f t="shared" si="8"/>
        <v>3</v>
      </c>
      <c r="AN65" s="47" t="str">
        <f t="shared" si="9"/>
        <v>30_3</v>
      </c>
      <c r="AO65" s="47">
        <v>15.28</v>
      </c>
      <c r="AP65" s="474"/>
      <c r="AQ65" s="47">
        <v>30</v>
      </c>
      <c r="AR65" s="47">
        <v>3</v>
      </c>
      <c r="AS65" s="47">
        <v>11</v>
      </c>
      <c r="AT65" s="47">
        <f t="shared" si="10"/>
        <v>3</v>
      </c>
      <c r="AU65" s="47" t="str">
        <f t="shared" si="11"/>
        <v>30_3</v>
      </c>
      <c r="AV65" s="47">
        <v>15.76</v>
      </c>
      <c r="AW65" s="475"/>
      <c r="AX65" s="47">
        <v>30</v>
      </c>
      <c r="AY65" s="47">
        <v>3</v>
      </c>
      <c r="AZ65" s="47">
        <v>11</v>
      </c>
      <c r="BA65" s="47">
        <f t="shared" si="12"/>
        <v>3</v>
      </c>
      <c r="BB65" s="47" t="str">
        <f t="shared" si="13"/>
        <v>30_3</v>
      </c>
      <c r="BC65" s="47">
        <v>16.239999999999998</v>
      </c>
      <c r="BD65" s="45"/>
      <c r="BE65" s="47">
        <v>30</v>
      </c>
      <c r="BF65" s="47">
        <v>3</v>
      </c>
      <c r="BG65" s="47">
        <v>12</v>
      </c>
      <c r="BH65" s="47">
        <f t="shared" si="20"/>
        <v>3</v>
      </c>
      <c r="BI65" s="47" t="str">
        <f t="shared" si="21"/>
        <v>30_3</v>
      </c>
      <c r="BJ65" s="47">
        <v>17.36</v>
      </c>
      <c r="BK65" s="621"/>
      <c r="BL65" s="47">
        <v>30</v>
      </c>
      <c r="BM65" s="47">
        <v>3</v>
      </c>
      <c r="BN65" s="47">
        <v>11</v>
      </c>
      <c r="BO65" s="47">
        <f t="shared" si="14"/>
        <v>3</v>
      </c>
      <c r="BP65" s="47" t="s">
        <v>477</v>
      </c>
      <c r="BQ65" s="47" t="str">
        <f t="shared" si="15"/>
        <v>30_3</v>
      </c>
      <c r="BR65" s="49">
        <f t="shared" si="23"/>
        <v>16.239999999999998</v>
      </c>
      <c r="BS65" s="49">
        <f t="shared" si="24"/>
        <v>17.36</v>
      </c>
      <c r="BT65" s="456">
        <f t="shared" si="25"/>
        <v>16.799999999999997</v>
      </c>
      <c r="BU65" s="28"/>
      <c r="BV65" s="119"/>
      <c r="BW65" s="5"/>
      <c r="BX65" s="5"/>
      <c r="BY65" s="49"/>
      <c r="BZ65" s="126"/>
      <c r="CA65" s="30"/>
    </row>
    <row r="66" spans="1:79" x14ac:dyDescent="0.25">
      <c r="A66" s="47">
        <v>30</v>
      </c>
      <c r="B66" s="47">
        <v>3</v>
      </c>
      <c r="C66" s="47">
        <v>11</v>
      </c>
      <c r="D66" s="47">
        <f t="shared" si="18"/>
        <v>3</v>
      </c>
      <c r="E66" s="47" t="str">
        <f t="shared" si="19"/>
        <v>30_3</v>
      </c>
      <c r="F66" s="53">
        <v>12.78</v>
      </c>
      <c r="G66" s="47"/>
      <c r="H66" s="47">
        <v>30</v>
      </c>
      <c r="I66" s="47">
        <v>4</v>
      </c>
      <c r="J66" s="47">
        <v>12</v>
      </c>
      <c r="K66" s="47">
        <f t="shared" si="0"/>
        <v>4</v>
      </c>
      <c r="L66" s="47" t="str">
        <f t="shared" si="1"/>
        <v>30_4</v>
      </c>
      <c r="M66" s="53">
        <v>13.63</v>
      </c>
      <c r="N66" s="28"/>
      <c r="O66" s="47">
        <v>30</v>
      </c>
      <c r="P66" s="47">
        <v>4</v>
      </c>
      <c r="Q66" s="47">
        <v>12</v>
      </c>
      <c r="R66" s="47">
        <f t="shared" si="2"/>
        <v>4</v>
      </c>
      <c r="S66" s="47" t="str">
        <f t="shared" si="3"/>
        <v>30_4</v>
      </c>
      <c r="T66" s="53">
        <v>14.04</v>
      </c>
      <c r="U66" s="28"/>
      <c r="V66" s="47">
        <v>30</v>
      </c>
      <c r="W66" s="47">
        <v>4</v>
      </c>
      <c r="X66" s="47">
        <v>12</v>
      </c>
      <c r="Y66" s="47">
        <f t="shared" si="4"/>
        <v>4</v>
      </c>
      <c r="Z66" s="47" t="str">
        <f t="shared" si="5"/>
        <v>30_4</v>
      </c>
      <c r="AA66" s="53">
        <v>14.5</v>
      </c>
      <c r="AB66" s="463"/>
      <c r="AC66" s="47">
        <v>30</v>
      </c>
      <c r="AD66" s="47">
        <v>4</v>
      </c>
      <c r="AE66" s="47">
        <v>12</v>
      </c>
      <c r="AF66" s="47">
        <f t="shared" si="6"/>
        <v>4</v>
      </c>
      <c r="AG66" s="47" t="str">
        <f t="shared" si="7"/>
        <v>30_4</v>
      </c>
      <c r="AH66" s="47">
        <v>14.93</v>
      </c>
      <c r="AI66" s="463"/>
      <c r="AJ66" s="47">
        <v>30</v>
      </c>
      <c r="AK66" s="47">
        <v>4</v>
      </c>
      <c r="AL66" s="47">
        <v>12</v>
      </c>
      <c r="AM66" s="47">
        <f t="shared" si="8"/>
        <v>4</v>
      </c>
      <c r="AN66" s="47" t="str">
        <f t="shared" si="9"/>
        <v>30_4</v>
      </c>
      <c r="AO66" s="47">
        <v>15.73</v>
      </c>
      <c r="AP66" s="474"/>
      <c r="AQ66" s="47">
        <v>30</v>
      </c>
      <c r="AR66" s="47">
        <v>4</v>
      </c>
      <c r="AS66" s="47">
        <v>12</v>
      </c>
      <c r="AT66" s="47">
        <f t="shared" si="10"/>
        <v>4</v>
      </c>
      <c r="AU66" s="47" t="str">
        <f t="shared" si="11"/>
        <v>30_4</v>
      </c>
      <c r="AV66" s="47">
        <v>16.21</v>
      </c>
      <c r="AW66" s="475"/>
      <c r="AX66" s="47">
        <v>30</v>
      </c>
      <c r="AY66" s="47">
        <v>4</v>
      </c>
      <c r="AZ66" s="47">
        <v>12</v>
      </c>
      <c r="BA66" s="47">
        <f t="shared" si="12"/>
        <v>4</v>
      </c>
      <c r="BB66" s="47" t="str">
        <f t="shared" si="13"/>
        <v>30_4</v>
      </c>
      <c r="BC66" s="47">
        <v>16.690000000000001</v>
      </c>
      <c r="BD66" s="45"/>
      <c r="BE66" s="47">
        <v>30</v>
      </c>
      <c r="BF66" s="47">
        <v>4</v>
      </c>
      <c r="BG66" s="47">
        <v>13</v>
      </c>
      <c r="BH66" s="47">
        <f t="shared" si="20"/>
        <v>4</v>
      </c>
      <c r="BI66" s="47" t="str">
        <f t="shared" si="21"/>
        <v>30_4</v>
      </c>
      <c r="BJ66" s="47">
        <v>17.88</v>
      </c>
      <c r="BK66" s="621"/>
      <c r="BL66" s="47">
        <v>30</v>
      </c>
      <c r="BM66" s="47">
        <v>4</v>
      </c>
      <c r="BN66" s="47">
        <v>12</v>
      </c>
      <c r="BO66" s="47">
        <f t="shared" si="14"/>
        <v>4</v>
      </c>
      <c r="BP66" s="47" t="s">
        <v>478</v>
      </c>
      <c r="BQ66" s="47" t="str">
        <f t="shared" si="15"/>
        <v>30_4</v>
      </c>
      <c r="BR66" s="49">
        <f t="shared" si="23"/>
        <v>16.690000000000001</v>
      </c>
      <c r="BS66" s="49">
        <f t="shared" si="24"/>
        <v>17.88</v>
      </c>
      <c r="BT66" s="456">
        <f t="shared" si="25"/>
        <v>17.285</v>
      </c>
      <c r="BU66" s="28"/>
      <c r="BV66" s="119"/>
      <c r="BW66" s="5"/>
      <c r="BX66" s="5"/>
      <c r="BY66" s="49"/>
      <c r="BZ66" s="126"/>
      <c r="CA66" s="30"/>
    </row>
    <row r="67" spans="1:79" x14ac:dyDescent="0.25">
      <c r="A67" s="47">
        <v>30</v>
      </c>
      <c r="B67" s="47">
        <v>4</v>
      </c>
      <c r="C67" s="47">
        <v>12</v>
      </c>
      <c r="D67" s="47">
        <f t="shared" si="18"/>
        <v>4</v>
      </c>
      <c r="E67" s="47" t="str">
        <f t="shared" si="19"/>
        <v>30_4</v>
      </c>
      <c r="F67" s="53">
        <v>13.17</v>
      </c>
      <c r="G67" s="47"/>
      <c r="H67" s="47">
        <v>30</v>
      </c>
      <c r="I67" s="47">
        <v>5</v>
      </c>
      <c r="J67" s="47">
        <v>13</v>
      </c>
      <c r="K67" s="47">
        <f t="shared" si="0"/>
        <v>5</v>
      </c>
      <c r="L67" s="47" t="str">
        <f t="shared" si="1"/>
        <v>30_5</v>
      </c>
      <c r="M67" s="53">
        <v>14.09</v>
      </c>
      <c r="N67" s="28"/>
      <c r="O67" s="47">
        <v>30</v>
      </c>
      <c r="P67" s="47">
        <v>5</v>
      </c>
      <c r="Q67" s="47">
        <v>13</v>
      </c>
      <c r="R67" s="47">
        <f t="shared" si="2"/>
        <v>5</v>
      </c>
      <c r="S67" s="47" t="str">
        <f t="shared" si="3"/>
        <v>30_5</v>
      </c>
      <c r="T67" s="53">
        <v>14.52</v>
      </c>
      <c r="U67" s="28"/>
      <c r="V67" s="47">
        <v>30</v>
      </c>
      <c r="W67" s="47">
        <v>5</v>
      </c>
      <c r="X67" s="47">
        <v>13</v>
      </c>
      <c r="Y67" s="47">
        <f t="shared" si="4"/>
        <v>5</v>
      </c>
      <c r="Z67" s="47" t="str">
        <f t="shared" si="5"/>
        <v>30_5</v>
      </c>
      <c r="AA67" s="53">
        <v>14.99</v>
      </c>
      <c r="AB67" s="463"/>
      <c r="AC67" s="47">
        <v>30</v>
      </c>
      <c r="AD67" s="47">
        <v>5</v>
      </c>
      <c r="AE67" s="47">
        <v>13</v>
      </c>
      <c r="AF67" s="47">
        <f t="shared" si="6"/>
        <v>5</v>
      </c>
      <c r="AG67" s="47" t="str">
        <f t="shared" si="7"/>
        <v>30_5</v>
      </c>
      <c r="AH67" s="47">
        <v>15.44</v>
      </c>
      <c r="AI67" s="463"/>
      <c r="AJ67" s="47">
        <v>30</v>
      </c>
      <c r="AK67" s="47">
        <v>5</v>
      </c>
      <c r="AL67" s="47">
        <v>13</v>
      </c>
      <c r="AM67" s="47">
        <f t="shared" si="8"/>
        <v>5</v>
      </c>
      <c r="AN67" s="47" t="str">
        <f t="shared" si="9"/>
        <v>30_5</v>
      </c>
      <c r="AO67" s="47">
        <v>16.239999999999998</v>
      </c>
      <c r="AP67" s="474"/>
      <c r="AQ67" s="47">
        <v>30</v>
      </c>
      <c r="AR67" s="47">
        <v>5</v>
      </c>
      <c r="AS67" s="47">
        <v>13</v>
      </c>
      <c r="AT67" s="47">
        <f t="shared" si="10"/>
        <v>5</v>
      </c>
      <c r="AU67" s="47" t="str">
        <f t="shared" si="11"/>
        <v>30_5</v>
      </c>
      <c r="AV67" s="47">
        <v>16.72</v>
      </c>
      <c r="AW67" s="475"/>
      <c r="AX67" s="47">
        <v>30</v>
      </c>
      <c r="AY67" s="47">
        <v>5</v>
      </c>
      <c r="AZ67" s="47">
        <v>13</v>
      </c>
      <c r="BA67" s="47">
        <f t="shared" si="12"/>
        <v>5</v>
      </c>
      <c r="BB67" s="47" t="str">
        <f t="shared" si="13"/>
        <v>30_5</v>
      </c>
      <c r="BC67" s="47">
        <v>17.2</v>
      </c>
      <c r="BD67" s="45"/>
      <c r="BE67" s="47">
        <v>30</v>
      </c>
      <c r="BF67" s="47">
        <v>5</v>
      </c>
      <c r="BG67" s="47">
        <v>14</v>
      </c>
      <c r="BH67" s="47">
        <f t="shared" si="20"/>
        <v>5</v>
      </c>
      <c r="BI67" s="47" t="str">
        <f t="shared" si="21"/>
        <v>30_5</v>
      </c>
      <c r="BJ67" s="47">
        <v>18.41</v>
      </c>
      <c r="BK67" s="621"/>
      <c r="BL67" s="47">
        <v>30</v>
      </c>
      <c r="BM67" s="47">
        <v>5</v>
      </c>
      <c r="BN67" s="47">
        <v>13</v>
      </c>
      <c r="BO67" s="47">
        <f t="shared" si="14"/>
        <v>5</v>
      </c>
      <c r="BP67" s="47" t="s">
        <v>479</v>
      </c>
      <c r="BQ67" s="47" t="str">
        <f t="shared" si="15"/>
        <v>30_5</v>
      </c>
      <c r="BR67" s="49">
        <f t="shared" si="23"/>
        <v>17.2</v>
      </c>
      <c r="BS67" s="49">
        <f t="shared" si="24"/>
        <v>18.41</v>
      </c>
      <c r="BT67" s="456">
        <f t="shared" si="25"/>
        <v>17.805</v>
      </c>
      <c r="BU67" s="28"/>
      <c r="BV67" s="119"/>
      <c r="BW67" s="5"/>
      <c r="BX67" s="5"/>
      <c r="BY67" s="49"/>
      <c r="BZ67" s="126"/>
      <c r="CA67" s="30"/>
    </row>
    <row r="68" spans="1:79" x14ac:dyDescent="0.25">
      <c r="A68" s="47">
        <v>30</v>
      </c>
      <c r="B68" s="47">
        <v>5</v>
      </c>
      <c r="C68" s="47">
        <v>13</v>
      </c>
      <c r="D68" s="47">
        <f t="shared" si="18"/>
        <v>5</v>
      </c>
      <c r="E68" s="47" t="str">
        <f t="shared" si="19"/>
        <v>30_5</v>
      </c>
      <c r="F68" s="53">
        <v>13.62</v>
      </c>
      <c r="G68" s="47"/>
      <c r="H68" s="47">
        <v>30</v>
      </c>
      <c r="I68" s="47">
        <v>6</v>
      </c>
      <c r="J68" s="47">
        <v>14</v>
      </c>
      <c r="K68" s="47">
        <f t="shared" si="0"/>
        <v>6</v>
      </c>
      <c r="L68" s="47" t="str">
        <f t="shared" si="1"/>
        <v>30_6</v>
      </c>
      <c r="M68" s="53">
        <v>14.56</v>
      </c>
      <c r="N68" s="28"/>
      <c r="O68" s="47">
        <v>30</v>
      </c>
      <c r="P68" s="47">
        <v>6</v>
      </c>
      <c r="Q68" s="47">
        <v>14</v>
      </c>
      <c r="R68" s="47">
        <f t="shared" si="2"/>
        <v>6</v>
      </c>
      <c r="S68" s="47" t="str">
        <f t="shared" si="3"/>
        <v>30_6</v>
      </c>
      <c r="T68" s="53">
        <v>14.99</v>
      </c>
      <c r="U68" s="28"/>
      <c r="V68" s="47">
        <v>30</v>
      </c>
      <c r="W68" s="47">
        <v>6</v>
      </c>
      <c r="X68" s="47">
        <v>14</v>
      </c>
      <c r="Y68" s="47">
        <f t="shared" si="4"/>
        <v>6</v>
      </c>
      <c r="Z68" s="47" t="str">
        <f t="shared" si="5"/>
        <v>30_6</v>
      </c>
      <c r="AA68" s="53">
        <v>15.48</v>
      </c>
      <c r="AB68" s="463"/>
      <c r="AC68" s="47">
        <v>30</v>
      </c>
      <c r="AD68" s="47">
        <v>6</v>
      </c>
      <c r="AE68" s="47">
        <v>14</v>
      </c>
      <c r="AF68" s="47">
        <f t="shared" si="6"/>
        <v>6</v>
      </c>
      <c r="AG68" s="47" t="str">
        <f t="shared" si="7"/>
        <v>30_6</v>
      </c>
      <c r="AH68" s="47">
        <v>15.94</v>
      </c>
      <c r="AI68" s="463"/>
      <c r="AJ68" s="47">
        <v>30</v>
      </c>
      <c r="AK68" s="47">
        <v>6</v>
      </c>
      <c r="AL68" s="47">
        <v>14</v>
      </c>
      <c r="AM68" s="47">
        <f t="shared" si="8"/>
        <v>6</v>
      </c>
      <c r="AN68" s="47" t="str">
        <f t="shared" si="9"/>
        <v>30_6</v>
      </c>
      <c r="AO68" s="47">
        <v>16.739999999999998</v>
      </c>
      <c r="AP68" s="474"/>
      <c r="AQ68" s="47">
        <v>30</v>
      </c>
      <c r="AR68" s="47">
        <v>6</v>
      </c>
      <c r="AS68" s="47">
        <v>14</v>
      </c>
      <c r="AT68" s="47">
        <f t="shared" si="10"/>
        <v>6</v>
      </c>
      <c r="AU68" s="47" t="str">
        <f t="shared" si="11"/>
        <v>30_6</v>
      </c>
      <c r="AV68" s="47">
        <v>17.22</v>
      </c>
      <c r="AW68" s="475"/>
      <c r="AX68" s="47">
        <v>30</v>
      </c>
      <c r="AY68" s="47">
        <v>6</v>
      </c>
      <c r="AZ68" s="47">
        <v>14</v>
      </c>
      <c r="BA68" s="47">
        <f t="shared" si="12"/>
        <v>6</v>
      </c>
      <c r="BB68" s="47" t="str">
        <f t="shared" si="13"/>
        <v>30_6</v>
      </c>
      <c r="BC68" s="47">
        <v>17.7</v>
      </c>
      <c r="BD68" s="45"/>
      <c r="BE68" s="47">
        <v>30</v>
      </c>
      <c r="BF68" s="47">
        <v>6</v>
      </c>
      <c r="BG68" s="47">
        <v>15</v>
      </c>
      <c r="BH68" s="47">
        <f t="shared" si="20"/>
        <v>6</v>
      </c>
      <c r="BI68" s="47" t="str">
        <f t="shared" si="21"/>
        <v>30_6</v>
      </c>
      <c r="BJ68" s="47">
        <v>18.920000000000002</v>
      </c>
      <c r="BK68" s="621"/>
      <c r="BL68" s="47">
        <v>30</v>
      </c>
      <c r="BM68" s="47">
        <v>6</v>
      </c>
      <c r="BN68" s="47">
        <v>14</v>
      </c>
      <c r="BO68" s="47">
        <f t="shared" si="14"/>
        <v>6</v>
      </c>
      <c r="BP68" s="47" t="s">
        <v>480</v>
      </c>
      <c r="BQ68" s="47" t="str">
        <f t="shared" si="15"/>
        <v>30_6</v>
      </c>
      <c r="BR68" s="49">
        <f t="shared" si="23"/>
        <v>17.7</v>
      </c>
      <c r="BS68" s="49">
        <f t="shared" si="24"/>
        <v>18.920000000000002</v>
      </c>
      <c r="BT68" s="456">
        <f t="shared" si="25"/>
        <v>18.310000000000002</v>
      </c>
      <c r="BU68" s="28"/>
      <c r="BV68" s="119"/>
      <c r="BW68" s="5"/>
      <c r="BX68" s="5"/>
      <c r="BY68" s="49"/>
      <c r="BZ68" s="126"/>
      <c r="CA68" s="30"/>
    </row>
    <row r="69" spans="1:79" x14ac:dyDescent="0.25">
      <c r="A69" s="47">
        <v>30</v>
      </c>
      <c r="B69" s="47">
        <v>6</v>
      </c>
      <c r="C69" s="47">
        <v>14</v>
      </c>
      <c r="D69" s="47">
        <f t="shared" si="18"/>
        <v>6</v>
      </c>
      <c r="E69" s="47" t="str">
        <f t="shared" si="19"/>
        <v>30_6</v>
      </c>
      <c r="F69" s="53">
        <v>14.06</v>
      </c>
      <c r="G69" s="47"/>
      <c r="H69" s="47">
        <v>30</v>
      </c>
      <c r="I69" s="47">
        <v>7</v>
      </c>
      <c r="J69" s="47">
        <v>15</v>
      </c>
      <c r="K69" s="47">
        <f t="shared" si="0"/>
        <v>7</v>
      </c>
      <c r="L69" s="47" t="str">
        <f t="shared" si="1"/>
        <v>30_7</v>
      </c>
      <c r="M69" s="53">
        <v>14.98</v>
      </c>
      <c r="N69" s="28"/>
      <c r="O69" s="47">
        <v>30</v>
      </c>
      <c r="P69" s="47">
        <v>7</v>
      </c>
      <c r="Q69" s="47">
        <v>15</v>
      </c>
      <c r="R69" s="47">
        <f t="shared" si="2"/>
        <v>7</v>
      </c>
      <c r="S69" s="47" t="str">
        <f t="shared" si="3"/>
        <v>30_7</v>
      </c>
      <c r="T69" s="53">
        <v>15.43</v>
      </c>
      <c r="U69" s="28"/>
      <c r="V69" s="47">
        <v>30</v>
      </c>
      <c r="W69" s="47">
        <v>7</v>
      </c>
      <c r="X69" s="47">
        <v>15</v>
      </c>
      <c r="Y69" s="47">
        <f t="shared" si="4"/>
        <v>7</v>
      </c>
      <c r="Z69" s="47" t="str">
        <f t="shared" si="5"/>
        <v>30_7</v>
      </c>
      <c r="AA69" s="53">
        <v>15.93</v>
      </c>
      <c r="AB69" s="463"/>
      <c r="AC69" s="47">
        <v>30</v>
      </c>
      <c r="AD69" s="47">
        <v>7</v>
      </c>
      <c r="AE69" s="47">
        <v>15</v>
      </c>
      <c r="AF69" s="47">
        <f t="shared" si="6"/>
        <v>7</v>
      </c>
      <c r="AG69" s="47" t="str">
        <f t="shared" si="7"/>
        <v>30_7</v>
      </c>
      <c r="AH69" s="47">
        <v>16.41</v>
      </c>
      <c r="AI69" s="463"/>
      <c r="AJ69" s="47">
        <v>30</v>
      </c>
      <c r="AK69" s="47">
        <v>7</v>
      </c>
      <c r="AL69" s="47">
        <v>15</v>
      </c>
      <c r="AM69" s="47">
        <f t="shared" si="8"/>
        <v>7</v>
      </c>
      <c r="AN69" s="47" t="str">
        <f t="shared" si="9"/>
        <v>30_7</v>
      </c>
      <c r="AO69" s="47">
        <v>17.23</v>
      </c>
      <c r="AP69" s="474"/>
      <c r="AQ69" s="47">
        <v>30</v>
      </c>
      <c r="AR69" s="47">
        <v>7</v>
      </c>
      <c r="AS69" s="47">
        <v>15</v>
      </c>
      <c r="AT69" s="47">
        <f t="shared" si="10"/>
        <v>7</v>
      </c>
      <c r="AU69" s="47" t="str">
        <f t="shared" si="11"/>
        <v>30_7</v>
      </c>
      <c r="AV69" s="47">
        <v>17.71</v>
      </c>
      <c r="AW69" s="475"/>
      <c r="AX69" s="47">
        <v>30</v>
      </c>
      <c r="AY69" s="47">
        <v>7</v>
      </c>
      <c r="AZ69" s="47">
        <v>15</v>
      </c>
      <c r="BA69" s="47">
        <f t="shared" si="12"/>
        <v>7</v>
      </c>
      <c r="BB69" s="47" t="str">
        <f t="shared" si="13"/>
        <v>30_7</v>
      </c>
      <c r="BC69" s="47">
        <v>18.190000000000001</v>
      </c>
      <c r="BD69" s="45"/>
      <c r="BE69" s="47">
        <v>30</v>
      </c>
      <c r="BF69" s="47">
        <v>7</v>
      </c>
      <c r="BG69" s="47">
        <v>16</v>
      </c>
      <c r="BH69" s="47">
        <f t="shared" si="20"/>
        <v>7</v>
      </c>
      <c r="BI69" s="47" t="str">
        <f t="shared" si="21"/>
        <v>30_7</v>
      </c>
      <c r="BJ69" s="47">
        <v>19.489999999999998</v>
      </c>
      <c r="BK69" s="621"/>
      <c r="BL69" s="47">
        <v>30</v>
      </c>
      <c r="BM69" s="47">
        <v>7</v>
      </c>
      <c r="BN69" s="47">
        <v>15</v>
      </c>
      <c r="BO69" s="47">
        <f t="shared" si="14"/>
        <v>7</v>
      </c>
      <c r="BP69" s="47" t="s">
        <v>481</v>
      </c>
      <c r="BQ69" s="47" t="str">
        <f t="shared" si="15"/>
        <v>30_7</v>
      </c>
      <c r="BR69" s="49">
        <f t="shared" si="23"/>
        <v>18.190000000000001</v>
      </c>
      <c r="BS69" s="49">
        <f t="shared" si="24"/>
        <v>19.489999999999998</v>
      </c>
      <c r="BT69" s="456">
        <f t="shared" si="25"/>
        <v>18.84</v>
      </c>
      <c r="BU69" s="28"/>
      <c r="BV69" s="119"/>
      <c r="BW69" s="5"/>
      <c r="BX69" s="5"/>
      <c r="BY69" s="49"/>
      <c r="BZ69" s="126"/>
      <c r="CA69" s="30"/>
    </row>
    <row r="70" spans="1:79" x14ac:dyDescent="0.25">
      <c r="A70" s="47">
        <v>30</v>
      </c>
      <c r="B70" s="47">
        <v>7</v>
      </c>
      <c r="C70" s="47">
        <v>15</v>
      </c>
      <c r="D70" s="47">
        <f t="shared" si="18"/>
        <v>7</v>
      </c>
      <c r="E70" s="47" t="str">
        <f t="shared" si="19"/>
        <v>30_7</v>
      </c>
      <c r="F70" s="53">
        <v>14.48</v>
      </c>
      <c r="G70" s="47"/>
      <c r="H70" s="47">
        <v>30</v>
      </c>
      <c r="I70" s="47">
        <v>8</v>
      </c>
      <c r="J70" s="47">
        <v>16</v>
      </c>
      <c r="K70" s="47">
        <f t="shared" si="0"/>
        <v>8</v>
      </c>
      <c r="L70" s="47" t="str">
        <f t="shared" si="1"/>
        <v>30_8</v>
      </c>
      <c r="M70" s="53">
        <v>15.46</v>
      </c>
      <c r="N70" s="28"/>
      <c r="O70" s="47">
        <v>30</v>
      </c>
      <c r="P70" s="47">
        <v>8</v>
      </c>
      <c r="Q70" s="47">
        <v>16</v>
      </c>
      <c r="R70" s="47">
        <f t="shared" si="2"/>
        <v>8</v>
      </c>
      <c r="S70" s="47" t="str">
        <f t="shared" si="3"/>
        <v>30_8</v>
      </c>
      <c r="T70" s="53">
        <v>15.93</v>
      </c>
      <c r="U70" s="28"/>
      <c r="V70" s="47">
        <v>30</v>
      </c>
      <c r="W70" s="47">
        <v>8</v>
      </c>
      <c r="X70" s="47">
        <v>16</v>
      </c>
      <c r="Y70" s="47">
        <f t="shared" si="4"/>
        <v>8</v>
      </c>
      <c r="Z70" s="47" t="str">
        <f t="shared" si="5"/>
        <v>30_8</v>
      </c>
      <c r="AA70" s="53">
        <v>16.440000000000001</v>
      </c>
      <c r="AB70" s="463"/>
      <c r="AC70" s="47">
        <v>30</v>
      </c>
      <c r="AD70" s="47">
        <v>8</v>
      </c>
      <c r="AE70" s="47">
        <v>16</v>
      </c>
      <c r="AF70" s="47">
        <f t="shared" si="6"/>
        <v>8</v>
      </c>
      <c r="AG70" s="47" t="str">
        <f t="shared" si="7"/>
        <v>30_8</v>
      </c>
      <c r="AH70" s="47">
        <v>16.940000000000001</v>
      </c>
      <c r="AI70" s="463"/>
      <c r="AJ70" s="47">
        <v>30</v>
      </c>
      <c r="AK70" s="47">
        <v>8</v>
      </c>
      <c r="AL70" s="47">
        <v>16</v>
      </c>
      <c r="AM70" s="47">
        <f t="shared" si="8"/>
        <v>8</v>
      </c>
      <c r="AN70" s="47" t="str">
        <f t="shared" si="9"/>
        <v>30_8</v>
      </c>
      <c r="AO70" s="47">
        <v>17.78</v>
      </c>
      <c r="AP70" s="474"/>
      <c r="AQ70" s="47">
        <v>30</v>
      </c>
      <c r="AR70" s="47">
        <v>8</v>
      </c>
      <c r="AS70" s="47">
        <v>16</v>
      </c>
      <c r="AT70" s="47">
        <f t="shared" si="10"/>
        <v>8</v>
      </c>
      <c r="AU70" s="47" t="str">
        <f t="shared" si="11"/>
        <v>30_8</v>
      </c>
      <c r="AV70" s="47">
        <v>18.260000000000002</v>
      </c>
      <c r="AW70" s="475"/>
      <c r="AX70" s="47">
        <v>30</v>
      </c>
      <c r="AY70" s="47">
        <v>8</v>
      </c>
      <c r="AZ70" s="47">
        <v>16</v>
      </c>
      <c r="BA70" s="47">
        <f t="shared" si="12"/>
        <v>8</v>
      </c>
      <c r="BB70" s="47" t="str">
        <f t="shared" si="13"/>
        <v>30_8</v>
      </c>
      <c r="BC70" s="47">
        <v>18.739999999999998</v>
      </c>
      <c r="BD70" s="45"/>
      <c r="BE70" s="47">
        <v>30</v>
      </c>
      <c r="BF70" s="47">
        <v>8</v>
      </c>
      <c r="BG70" s="47">
        <v>17</v>
      </c>
      <c r="BH70" s="47">
        <f t="shared" si="20"/>
        <v>8</v>
      </c>
      <c r="BI70" s="47" t="str">
        <f t="shared" si="21"/>
        <v>30_8</v>
      </c>
      <c r="BJ70" s="47">
        <v>19.96</v>
      </c>
      <c r="BK70" s="621"/>
      <c r="BL70" s="47">
        <v>30</v>
      </c>
      <c r="BM70" s="47">
        <v>8</v>
      </c>
      <c r="BN70" s="47">
        <v>16</v>
      </c>
      <c r="BO70" s="47">
        <f t="shared" si="14"/>
        <v>8</v>
      </c>
      <c r="BP70" s="47" t="s">
        <v>482</v>
      </c>
      <c r="BQ70" s="47" t="str">
        <f t="shared" si="15"/>
        <v>30_8</v>
      </c>
      <c r="BR70" s="49">
        <f t="shared" si="23"/>
        <v>18.739999999999998</v>
      </c>
      <c r="BS70" s="49">
        <f t="shared" si="24"/>
        <v>19.96</v>
      </c>
      <c r="BT70" s="456">
        <f t="shared" si="25"/>
        <v>19.350000000000001</v>
      </c>
      <c r="BU70" s="28"/>
      <c r="BV70" s="119"/>
      <c r="BW70" s="5"/>
      <c r="BX70" s="5"/>
      <c r="BY70" s="49"/>
      <c r="BZ70" s="126"/>
      <c r="CA70" s="30"/>
    </row>
    <row r="71" spans="1:79" x14ac:dyDescent="0.25">
      <c r="A71" s="47">
        <v>30</v>
      </c>
      <c r="B71" s="47">
        <v>8</v>
      </c>
      <c r="C71" s="47">
        <v>16</v>
      </c>
      <c r="D71" s="47">
        <f t="shared" si="18"/>
        <v>8</v>
      </c>
      <c r="E71" s="47" t="str">
        <f t="shared" si="19"/>
        <v>30_8</v>
      </c>
      <c r="F71" s="53">
        <v>14.94</v>
      </c>
      <c r="G71" s="47"/>
      <c r="H71" s="47">
        <v>30</v>
      </c>
      <c r="I71" s="47">
        <v>9</v>
      </c>
      <c r="J71" s="47">
        <v>17</v>
      </c>
      <c r="K71" s="47">
        <f t="shared" si="0"/>
        <v>9</v>
      </c>
      <c r="L71" s="47" t="str">
        <f t="shared" si="1"/>
        <v>30_9</v>
      </c>
      <c r="M71" s="53">
        <v>15.85</v>
      </c>
      <c r="N71" s="28"/>
      <c r="O71" s="47">
        <v>30</v>
      </c>
      <c r="P71" s="47">
        <v>9</v>
      </c>
      <c r="Q71" s="47">
        <v>17</v>
      </c>
      <c r="R71" s="47">
        <f t="shared" si="2"/>
        <v>9</v>
      </c>
      <c r="S71" s="47" t="str">
        <f t="shared" si="3"/>
        <v>30_9</v>
      </c>
      <c r="T71" s="53">
        <v>16.329999999999998</v>
      </c>
      <c r="U71" s="28"/>
      <c r="V71" s="47">
        <v>30</v>
      </c>
      <c r="W71" s="47">
        <v>9</v>
      </c>
      <c r="X71" s="47">
        <v>17</v>
      </c>
      <c r="Y71" s="47">
        <f t="shared" si="4"/>
        <v>9</v>
      </c>
      <c r="Z71" s="47" t="str">
        <f t="shared" si="5"/>
        <v>30_9</v>
      </c>
      <c r="AA71" s="53">
        <v>16.86</v>
      </c>
      <c r="AB71" s="463"/>
      <c r="AC71" s="47">
        <v>30</v>
      </c>
      <c r="AD71" s="47">
        <v>9</v>
      </c>
      <c r="AE71" s="47">
        <v>17</v>
      </c>
      <c r="AF71" s="47">
        <f t="shared" si="6"/>
        <v>9</v>
      </c>
      <c r="AG71" s="47" t="str">
        <f t="shared" si="7"/>
        <v>30_9</v>
      </c>
      <c r="AH71" s="47">
        <v>17.37</v>
      </c>
      <c r="AI71" s="463"/>
      <c r="AJ71" s="47">
        <v>30</v>
      </c>
      <c r="AK71" s="47">
        <v>9</v>
      </c>
      <c r="AL71" s="47">
        <v>17</v>
      </c>
      <c r="AM71" s="47">
        <f t="shared" si="8"/>
        <v>9</v>
      </c>
      <c r="AN71" s="47" t="str">
        <f t="shared" si="9"/>
        <v>30_9</v>
      </c>
      <c r="AO71" s="47">
        <v>18.239999999999998</v>
      </c>
      <c r="AP71" s="474"/>
      <c r="AQ71" s="47">
        <v>30</v>
      </c>
      <c r="AR71" s="47">
        <v>9</v>
      </c>
      <c r="AS71" s="47">
        <v>17</v>
      </c>
      <c r="AT71" s="47">
        <f t="shared" si="10"/>
        <v>9</v>
      </c>
      <c r="AU71" s="47" t="str">
        <f t="shared" si="11"/>
        <v>30_9</v>
      </c>
      <c r="AV71" s="47">
        <v>18.71</v>
      </c>
      <c r="AW71" s="475"/>
      <c r="AX71" s="47">
        <v>30</v>
      </c>
      <c r="AY71" s="47">
        <v>9</v>
      </c>
      <c r="AZ71" s="47">
        <v>17</v>
      </c>
      <c r="BA71" s="47">
        <f t="shared" si="12"/>
        <v>9</v>
      </c>
      <c r="BB71" s="47" t="str">
        <f t="shared" si="13"/>
        <v>30_9</v>
      </c>
      <c r="BC71" s="47">
        <v>19.190000000000001</v>
      </c>
      <c r="BD71" s="45"/>
      <c r="BE71" s="47">
        <v>30</v>
      </c>
      <c r="BF71" s="47">
        <v>9</v>
      </c>
      <c r="BG71" s="47">
        <v>18</v>
      </c>
      <c r="BH71" s="47">
        <f t="shared" si="20"/>
        <v>9</v>
      </c>
      <c r="BI71" s="47" t="str">
        <f t="shared" si="21"/>
        <v>30_9</v>
      </c>
      <c r="BJ71" s="47">
        <v>20.53</v>
      </c>
      <c r="BK71" s="621"/>
      <c r="BL71" s="47">
        <v>30</v>
      </c>
      <c r="BM71" s="47">
        <v>9</v>
      </c>
      <c r="BN71" s="47">
        <v>17</v>
      </c>
      <c r="BO71" s="47">
        <f t="shared" si="14"/>
        <v>9</v>
      </c>
      <c r="BP71" s="47" t="s">
        <v>483</v>
      </c>
      <c r="BQ71" s="47" t="str">
        <f t="shared" si="15"/>
        <v>30_9</v>
      </c>
      <c r="BR71" s="49">
        <f t="shared" si="23"/>
        <v>19.190000000000001</v>
      </c>
      <c r="BS71" s="49">
        <f t="shared" si="24"/>
        <v>20.53</v>
      </c>
      <c r="BT71" s="456">
        <f t="shared" si="25"/>
        <v>19.86</v>
      </c>
      <c r="BU71" s="28"/>
      <c r="BV71" s="119"/>
      <c r="BW71" s="5"/>
      <c r="BX71" s="5"/>
      <c r="BY71" s="49"/>
      <c r="BZ71" s="126"/>
      <c r="CA71" s="30"/>
    </row>
    <row r="72" spans="1:79" x14ac:dyDescent="0.25">
      <c r="A72" s="47">
        <v>30</v>
      </c>
      <c r="B72" s="47">
        <v>9</v>
      </c>
      <c r="C72" s="47">
        <v>17</v>
      </c>
      <c r="D72" s="47">
        <f t="shared" si="18"/>
        <v>9</v>
      </c>
      <c r="E72" s="47" t="str">
        <f t="shared" si="19"/>
        <v>30_9</v>
      </c>
      <c r="F72" s="53">
        <v>15.32</v>
      </c>
      <c r="G72" s="47"/>
      <c r="H72" s="47">
        <v>30</v>
      </c>
      <c r="I72" s="47">
        <v>10</v>
      </c>
      <c r="J72" s="47">
        <v>18</v>
      </c>
      <c r="K72" s="47">
        <f t="shared" si="0"/>
        <v>10</v>
      </c>
      <c r="L72" s="47" t="str">
        <f t="shared" si="1"/>
        <v>30_10</v>
      </c>
      <c r="M72" s="53">
        <v>16.329999999999998</v>
      </c>
      <c r="N72" s="28"/>
      <c r="O72" s="47">
        <v>30</v>
      </c>
      <c r="P72" s="47">
        <v>10</v>
      </c>
      <c r="Q72" s="47">
        <v>18</v>
      </c>
      <c r="R72" s="47">
        <f t="shared" si="2"/>
        <v>10</v>
      </c>
      <c r="S72" s="47" t="str">
        <f t="shared" si="3"/>
        <v>30_10</v>
      </c>
      <c r="T72" s="53">
        <v>16.82</v>
      </c>
      <c r="U72" s="28"/>
      <c r="V72" s="47">
        <v>30</v>
      </c>
      <c r="W72" s="47">
        <v>10</v>
      </c>
      <c r="X72" s="47">
        <v>18</v>
      </c>
      <c r="Y72" s="47">
        <f t="shared" si="4"/>
        <v>10</v>
      </c>
      <c r="Z72" s="47" t="str">
        <f t="shared" si="5"/>
        <v>30_10</v>
      </c>
      <c r="AA72" s="53">
        <v>17.36</v>
      </c>
      <c r="AB72" s="463"/>
      <c r="AC72" s="47">
        <v>30</v>
      </c>
      <c r="AD72" s="47">
        <v>10</v>
      </c>
      <c r="AE72" s="47">
        <v>18</v>
      </c>
      <c r="AF72" s="47">
        <f t="shared" si="6"/>
        <v>10</v>
      </c>
      <c r="AG72" s="47" t="str">
        <f t="shared" si="7"/>
        <v>30_10</v>
      </c>
      <c r="AH72" s="47">
        <v>17.88</v>
      </c>
      <c r="AI72" s="463"/>
      <c r="AJ72" s="47">
        <v>30</v>
      </c>
      <c r="AK72" s="47">
        <v>10</v>
      </c>
      <c r="AL72" s="47">
        <v>18</v>
      </c>
      <c r="AM72" s="47">
        <f t="shared" si="8"/>
        <v>10</v>
      </c>
      <c r="AN72" s="47" t="str">
        <f t="shared" si="9"/>
        <v>30_10</v>
      </c>
      <c r="AO72" s="47">
        <v>18.78</v>
      </c>
      <c r="AP72" s="474"/>
      <c r="AQ72" s="47">
        <v>30</v>
      </c>
      <c r="AR72" s="47">
        <v>10</v>
      </c>
      <c r="AS72" s="47">
        <v>18</v>
      </c>
      <c r="AT72" s="47">
        <f t="shared" si="10"/>
        <v>10</v>
      </c>
      <c r="AU72" s="47" t="str">
        <f t="shared" si="11"/>
        <v>30_10</v>
      </c>
      <c r="AV72" s="47">
        <v>19.260000000000002</v>
      </c>
      <c r="AW72" s="475"/>
      <c r="AX72" s="47">
        <v>30</v>
      </c>
      <c r="AY72" s="47">
        <v>10</v>
      </c>
      <c r="AZ72" s="47">
        <v>18</v>
      </c>
      <c r="BA72" s="47">
        <f t="shared" si="12"/>
        <v>10</v>
      </c>
      <c r="BB72" s="47" t="str">
        <f t="shared" si="13"/>
        <v>30_10</v>
      </c>
      <c r="BC72" s="47">
        <v>19.739999999999998</v>
      </c>
      <c r="BD72" s="45"/>
      <c r="BE72" s="47">
        <v>30</v>
      </c>
      <c r="BF72" s="47">
        <v>10</v>
      </c>
      <c r="BG72" s="47">
        <v>19</v>
      </c>
      <c r="BH72" s="47">
        <f t="shared" si="20"/>
        <v>10</v>
      </c>
      <c r="BI72" s="47" t="str">
        <f t="shared" si="21"/>
        <v>30_10</v>
      </c>
      <c r="BJ72" s="47">
        <v>21.05</v>
      </c>
      <c r="BK72" s="621"/>
      <c r="BL72" s="47">
        <v>30</v>
      </c>
      <c r="BM72" s="47">
        <v>10</v>
      </c>
      <c r="BN72" s="47">
        <v>18</v>
      </c>
      <c r="BO72" s="47">
        <f t="shared" si="14"/>
        <v>10</v>
      </c>
      <c r="BP72" s="47" t="s">
        <v>484</v>
      </c>
      <c r="BQ72" s="47" t="str">
        <f t="shared" si="15"/>
        <v>30_10</v>
      </c>
      <c r="BR72" s="49">
        <f t="shared" si="23"/>
        <v>19.739999999999998</v>
      </c>
      <c r="BS72" s="49">
        <f t="shared" si="24"/>
        <v>21.05</v>
      </c>
      <c r="BT72" s="456">
        <f t="shared" si="25"/>
        <v>20.395</v>
      </c>
      <c r="BU72" s="28"/>
      <c r="BV72" s="119"/>
      <c r="BW72" s="5"/>
      <c r="BX72" s="5"/>
      <c r="BY72" s="49"/>
      <c r="BZ72" s="126"/>
      <c r="CA72" s="30"/>
    </row>
    <row r="73" spans="1:79" x14ac:dyDescent="0.25">
      <c r="A73" s="47">
        <v>30</v>
      </c>
      <c r="B73" s="47">
        <v>10</v>
      </c>
      <c r="C73" s="47">
        <v>18</v>
      </c>
      <c r="D73" s="47">
        <f t="shared" si="18"/>
        <v>10</v>
      </c>
      <c r="E73" s="47" t="str">
        <f t="shared" si="19"/>
        <v>30_10</v>
      </c>
      <c r="F73" s="53">
        <v>15.77</v>
      </c>
      <c r="G73" s="47"/>
      <c r="H73" s="47">
        <v>35</v>
      </c>
      <c r="I73" s="47" t="s">
        <v>435</v>
      </c>
      <c r="J73" s="47">
        <v>8</v>
      </c>
      <c r="K73" s="47" t="str">
        <f t="shared" si="0"/>
        <v>Aanloopperiodiek_0</v>
      </c>
      <c r="L73" s="47" t="str">
        <f t="shared" si="1"/>
        <v>35_Aanloopperiodiek_0</v>
      </c>
      <c r="M73" s="53">
        <v>12.16</v>
      </c>
      <c r="N73" s="28"/>
      <c r="O73" s="47">
        <v>35</v>
      </c>
      <c r="P73" s="47" t="s">
        <v>435</v>
      </c>
      <c r="Q73" s="47">
        <v>8</v>
      </c>
      <c r="R73" s="47" t="str">
        <f t="shared" si="2"/>
        <v>Aanloopperiodiek_0</v>
      </c>
      <c r="S73" s="47" t="str">
        <f t="shared" si="3"/>
        <v>35_Aanloopperiodiek_0</v>
      </c>
      <c r="T73" s="53">
        <v>12.52</v>
      </c>
      <c r="U73" s="28"/>
      <c r="V73" s="47">
        <v>35</v>
      </c>
      <c r="W73" s="47" t="s">
        <v>435</v>
      </c>
      <c r="X73" s="47">
        <v>8</v>
      </c>
      <c r="Y73" s="47" t="str">
        <f t="shared" si="4"/>
        <v>Aanloopperiodiek_0</v>
      </c>
      <c r="Z73" s="47" t="str">
        <f t="shared" si="5"/>
        <v>35_Aanloopperiodiek_0</v>
      </c>
      <c r="AA73" s="53" t="s">
        <v>417</v>
      </c>
      <c r="AB73" s="463"/>
      <c r="AC73" s="47">
        <v>35</v>
      </c>
      <c r="AD73" s="47" t="s">
        <v>435</v>
      </c>
      <c r="AE73" s="47">
        <v>8</v>
      </c>
      <c r="AF73" s="47" t="str">
        <f t="shared" si="6"/>
        <v>Aanloopperiodiek_0</v>
      </c>
      <c r="AG73" s="47" t="str">
        <f t="shared" si="7"/>
        <v>35_Aanloopperiodiek_0</v>
      </c>
      <c r="AH73" s="47" t="s">
        <v>417</v>
      </c>
      <c r="AI73" s="463"/>
      <c r="AJ73" s="47">
        <v>35</v>
      </c>
      <c r="AK73" s="47" t="s">
        <v>435</v>
      </c>
      <c r="AL73" s="47">
        <v>8</v>
      </c>
      <c r="AM73" s="47" t="str">
        <f t="shared" si="8"/>
        <v>Aanloopperiodiek_0</v>
      </c>
      <c r="AN73" s="47" t="str">
        <f t="shared" si="9"/>
        <v>35_Aanloopperiodiek_0</v>
      </c>
      <c r="AO73" s="47" t="s">
        <v>417</v>
      </c>
      <c r="AP73" s="474"/>
      <c r="AQ73" s="47">
        <v>35</v>
      </c>
      <c r="AR73" s="47" t="s">
        <v>435</v>
      </c>
      <c r="AS73" s="47">
        <v>8</v>
      </c>
      <c r="AT73" s="47" t="str">
        <f t="shared" si="10"/>
        <v>Aanloopperiodiek_0</v>
      </c>
      <c r="AU73" s="47" t="str">
        <f t="shared" si="11"/>
        <v>35_Aanloopperiodiek_0</v>
      </c>
      <c r="AV73" s="47" t="s">
        <v>417</v>
      </c>
      <c r="AW73" s="475"/>
      <c r="AX73" s="47">
        <v>35</v>
      </c>
      <c r="AY73" s="47" t="s">
        <v>435</v>
      </c>
      <c r="AZ73" s="47">
        <v>8</v>
      </c>
      <c r="BA73" s="47" t="str">
        <f t="shared" si="12"/>
        <v>Aanloopperiodiek_0</v>
      </c>
      <c r="BB73" s="47" t="str">
        <f t="shared" si="13"/>
        <v>35_Aanloopperiodiek_0</v>
      </c>
      <c r="BC73" s="47" t="s">
        <v>417</v>
      </c>
      <c r="BD73" s="45"/>
      <c r="BE73" s="47">
        <v>35</v>
      </c>
      <c r="BF73" s="47" t="s">
        <v>435</v>
      </c>
      <c r="BG73" s="47">
        <v>8</v>
      </c>
      <c r="BH73" s="47" t="str">
        <f t="shared" si="20"/>
        <v>Aanloopperiodiek_0</v>
      </c>
      <c r="BI73" s="47" t="str">
        <f t="shared" si="21"/>
        <v>35_Aanloopperiodiek_0</v>
      </c>
      <c r="BJ73" s="47" t="s">
        <v>417</v>
      </c>
      <c r="BK73" s="621"/>
      <c r="BL73" s="47">
        <v>35</v>
      </c>
      <c r="BM73" s="47" t="s">
        <v>435</v>
      </c>
      <c r="BN73" s="47">
        <v>8</v>
      </c>
      <c r="BO73" s="47" t="str">
        <f t="shared" si="14"/>
        <v>Aanloopperiodiek_0</v>
      </c>
      <c r="BP73" s="47" t="s">
        <v>485</v>
      </c>
      <c r="BQ73" s="47" t="str">
        <f t="shared" si="15"/>
        <v>35_Aanloopperiodiek_0</v>
      </c>
      <c r="BR73" s="49" t="str">
        <f t="shared" si="23"/>
        <v>vervalt</v>
      </c>
      <c r="BS73" s="49" t="str">
        <f t="shared" si="24"/>
        <v>vervalt</v>
      </c>
      <c r="BT73" s="456" t="str">
        <f t="shared" si="25"/>
        <v>vervalt</v>
      </c>
      <c r="BU73" s="5"/>
      <c r="BV73" s="5"/>
      <c r="BW73" s="5"/>
      <c r="BX73" s="5"/>
      <c r="BY73" s="49"/>
      <c r="BZ73" s="126"/>
      <c r="CA73" s="30"/>
    </row>
    <row r="74" spans="1:79" x14ac:dyDescent="0.25">
      <c r="A74" s="47">
        <v>35</v>
      </c>
      <c r="B74" s="47" t="s">
        <v>435</v>
      </c>
      <c r="C74" s="47">
        <v>8</v>
      </c>
      <c r="D74" s="47" t="str">
        <f t="shared" si="18"/>
        <v>Aanloopperiodiek_0</v>
      </c>
      <c r="E74" s="47" t="str">
        <f t="shared" si="19"/>
        <v>35_Aanloopperiodiek_0</v>
      </c>
      <c r="F74" s="53">
        <v>11.75</v>
      </c>
      <c r="G74" s="47"/>
      <c r="H74" s="47">
        <v>35</v>
      </c>
      <c r="I74" s="47" t="s">
        <v>437</v>
      </c>
      <c r="J74" s="47">
        <v>9</v>
      </c>
      <c r="K74" s="47" t="str">
        <f t="shared" si="0"/>
        <v>Aanloopperiodiek_1</v>
      </c>
      <c r="L74" s="47" t="str">
        <f t="shared" si="1"/>
        <v>35_Aanloopperiodiek_1</v>
      </c>
      <c r="M74" s="53">
        <v>12.48</v>
      </c>
      <c r="N74" s="28"/>
      <c r="O74" s="47">
        <v>35</v>
      </c>
      <c r="P74" s="47" t="s">
        <v>437</v>
      </c>
      <c r="Q74" s="47">
        <v>9</v>
      </c>
      <c r="R74" s="47" t="str">
        <f t="shared" si="2"/>
        <v>Aanloopperiodiek_1</v>
      </c>
      <c r="S74" s="47" t="str">
        <f t="shared" si="3"/>
        <v>35_Aanloopperiodiek_1</v>
      </c>
      <c r="T74" s="53">
        <v>12.86</v>
      </c>
      <c r="U74" s="28"/>
      <c r="V74" s="47">
        <v>35</v>
      </c>
      <c r="W74" s="47" t="s">
        <v>437</v>
      </c>
      <c r="X74" s="47">
        <v>9</v>
      </c>
      <c r="Y74" s="47" t="str">
        <f t="shared" si="4"/>
        <v>Aanloopperiodiek_1</v>
      </c>
      <c r="Z74" s="47" t="str">
        <f t="shared" si="5"/>
        <v>35_Aanloopperiodiek_1</v>
      </c>
      <c r="AA74" s="53" t="s">
        <v>417</v>
      </c>
      <c r="AB74" s="463"/>
      <c r="AC74" s="47">
        <v>35</v>
      </c>
      <c r="AD74" s="47" t="s">
        <v>437</v>
      </c>
      <c r="AE74" s="47">
        <v>9</v>
      </c>
      <c r="AF74" s="47" t="str">
        <f t="shared" si="6"/>
        <v>Aanloopperiodiek_1</v>
      </c>
      <c r="AG74" s="47" t="str">
        <f t="shared" si="7"/>
        <v>35_Aanloopperiodiek_1</v>
      </c>
      <c r="AH74" s="47" t="s">
        <v>417</v>
      </c>
      <c r="AI74" s="463"/>
      <c r="AJ74" s="47">
        <v>35</v>
      </c>
      <c r="AK74" s="47" t="s">
        <v>437</v>
      </c>
      <c r="AL74" s="47">
        <v>9</v>
      </c>
      <c r="AM74" s="47" t="str">
        <f t="shared" si="8"/>
        <v>Aanloopperiodiek_1</v>
      </c>
      <c r="AN74" s="47" t="str">
        <f t="shared" si="9"/>
        <v>35_Aanloopperiodiek_1</v>
      </c>
      <c r="AO74" s="47" t="s">
        <v>417</v>
      </c>
      <c r="AP74" s="474"/>
      <c r="AQ74" s="47">
        <v>35</v>
      </c>
      <c r="AR74" s="47" t="s">
        <v>437</v>
      </c>
      <c r="AS74" s="47">
        <v>9</v>
      </c>
      <c r="AT74" s="47" t="str">
        <f t="shared" si="10"/>
        <v>Aanloopperiodiek_1</v>
      </c>
      <c r="AU74" s="47" t="str">
        <f t="shared" si="11"/>
        <v>35_Aanloopperiodiek_1</v>
      </c>
      <c r="AV74" s="47" t="s">
        <v>417</v>
      </c>
      <c r="AW74" s="475"/>
      <c r="AX74" s="47">
        <v>35</v>
      </c>
      <c r="AY74" s="47" t="s">
        <v>437</v>
      </c>
      <c r="AZ74" s="47">
        <v>9</v>
      </c>
      <c r="BA74" s="47" t="str">
        <f t="shared" si="12"/>
        <v>Aanloopperiodiek_1</v>
      </c>
      <c r="BB74" s="47" t="str">
        <f t="shared" si="13"/>
        <v>35_Aanloopperiodiek_1</v>
      </c>
      <c r="BC74" s="47" t="s">
        <v>417</v>
      </c>
      <c r="BD74" s="45"/>
      <c r="BE74" s="47">
        <v>35</v>
      </c>
      <c r="BF74" s="47" t="s">
        <v>437</v>
      </c>
      <c r="BG74" s="47">
        <v>9</v>
      </c>
      <c r="BH74" s="47" t="str">
        <f t="shared" si="20"/>
        <v>Aanloopperiodiek_1</v>
      </c>
      <c r="BI74" s="47" t="str">
        <f t="shared" si="21"/>
        <v>35_Aanloopperiodiek_1</v>
      </c>
      <c r="BJ74" s="47" t="s">
        <v>417</v>
      </c>
      <c r="BK74" s="621"/>
      <c r="BL74" s="47">
        <v>35</v>
      </c>
      <c r="BM74" s="47" t="s">
        <v>437</v>
      </c>
      <c r="BN74" s="47">
        <v>9</v>
      </c>
      <c r="BO74" s="47" t="str">
        <f t="shared" si="14"/>
        <v>Aanloopperiodiek_1</v>
      </c>
      <c r="BP74" s="47" t="s">
        <v>486</v>
      </c>
      <c r="BQ74" s="47" t="str">
        <f t="shared" si="15"/>
        <v>35_Aanloopperiodiek_1</v>
      </c>
      <c r="BR74" s="49" t="str">
        <f t="shared" si="23"/>
        <v>vervalt</v>
      </c>
      <c r="BS74" s="49" t="str">
        <f t="shared" si="24"/>
        <v>vervalt</v>
      </c>
      <c r="BT74" s="456" t="str">
        <f t="shared" si="25"/>
        <v>vervalt</v>
      </c>
      <c r="BU74" s="5"/>
      <c r="BV74" s="5"/>
      <c r="BW74" s="5"/>
      <c r="BX74" s="5"/>
      <c r="BY74" s="49"/>
      <c r="BZ74" s="126"/>
      <c r="CA74" s="30"/>
    </row>
    <row r="75" spans="1:79" x14ac:dyDescent="0.25">
      <c r="A75" s="47">
        <v>35</v>
      </c>
      <c r="B75" s="47" t="s">
        <v>437</v>
      </c>
      <c r="C75" s="47">
        <v>9</v>
      </c>
      <c r="D75" s="47" t="str">
        <f t="shared" si="18"/>
        <v>Aanloopperiodiek_1</v>
      </c>
      <c r="E75" s="47" t="str">
        <f t="shared" si="19"/>
        <v>35_Aanloopperiodiek_1</v>
      </c>
      <c r="F75" s="53">
        <v>12.06</v>
      </c>
      <c r="G75" s="47"/>
      <c r="H75" s="47">
        <v>35</v>
      </c>
      <c r="I75" s="47">
        <v>0</v>
      </c>
      <c r="J75" s="47">
        <v>10</v>
      </c>
      <c r="K75" s="47">
        <f t="shared" si="0"/>
        <v>0</v>
      </c>
      <c r="L75" s="47" t="str">
        <f t="shared" si="1"/>
        <v>35_0</v>
      </c>
      <c r="M75" s="53">
        <v>12.83</v>
      </c>
      <c r="N75" s="5"/>
      <c r="O75" s="47">
        <v>35</v>
      </c>
      <c r="P75" s="47">
        <v>0</v>
      </c>
      <c r="Q75" s="47">
        <v>10</v>
      </c>
      <c r="R75" s="47">
        <f t="shared" si="2"/>
        <v>0</v>
      </c>
      <c r="S75" s="47" t="str">
        <f t="shared" si="3"/>
        <v>35_0</v>
      </c>
      <c r="T75" s="53">
        <v>13.22</v>
      </c>
      <c r="U75" s="5"/>
      <c r="V75" s="47">
        <v>35</v>
      </c>
      <c r="W75" s="47" t="s">
        <v>461</v>
      </c>
      <c r="X75" s="47">
        <v>10</v>
      </c>
      <c r="Y75" s="47" t="str">
        <f t="shared" si="4"/>
        <v>zij-instroomperiodiek</v>
      </c>
      <c r="Z75" s="47" t="str">
        <f t="shared" si="5"/>
        <v>35_zij-instroomperiodiek</v>
      </c>
      <c r="AA75" s="53">
        <v>13.64</v>
      </c>
      <c r="AB75" s="463"/>
      <c r="AC75" s="47">
        <v>35</v>
      </c>
      <c r="AD75" s="47" t="s">
        <v>461</v>
      </c>
      <c r="AE75" s="47">
        <v>10</v>
      </c>
      <c r="AF75" s="47" t="str">
        <f t="shared" si="6"/>
        <v>zij-instroomperiodiek</v>
      </c>
      <c r="AG75" s="47" t="str">
        <f t="shared" si="7"/>
        <v>35_zij-instroomperiodiek</v>
      </c>
      <c r="AH75" s="47">
        <v>14.05</v>
      </c>
      <c r="AI75" s="463"/>
      <c r="AJ75" s="47">
        <v>35</v>
      </c>
      <c r="AK75" s="47" t="s">
        <v>461</v>
      </c>
      <c r="AL75" s="47">
        <v>10</v>
      </c>
      <c r="AM75" s="47" t="str">
        <f t="shared" si="8"/>
        <v>zij-instroomperiodiek</v>
      </c>
      <c r="AN75" s="47" t="str">
        <f t="shared" si="9"/>
        <v>35_zij-instroomperiodiek</v>
      </c>
      <c r="AO75" s="47">
        <v>14.85</v>
      </c>
      <c r="AP75" s="474"/>
      <c r="AQ75" s="47">
        <v>35</v>
      </c>
      <c r="AR75" s="47" t="s">
        <v>461</v>
      </c>
      <c r="AS75" s="47">
        <v>10</v>
      </c>
      <c r="AT75" s="47" t="str">
        <f t="shared" si="10"/>
        <v>zij-instroomperiodiek</v>
      </c>
      <c r="AU75" s="47" t="str">
        <f t="shared" si="11"/>
        <v>35_zij-instroomperiodiek</v>
      </c>
      <c r="AV75" s="47">
        <v>15.33</v>
      </c>
      <c r="AW75" s="475"/>
      <c r="AX75" s="47">
        <v>35</v>
      </c>
      <c r="AY75" s="47" t="s">
        <v>461</v>
      </c>
      <c r="AZ75" s="47">
        <v>10</v>
      </c>
      <c r="BA75" s="47" t="str">
        <f t="shared" si="12"/>
        <v>zij-instroomperiodiek</v>
      </c>
      <c r="BB75" s="47" t="str">
        <f t="shared" si="13"/>
        <v>35_zij-instroomperiodiek</v>
      </c>
      <c r="BC75" s="47">
        <v>15.81</v>
      </c>
      <c r="BD75" s="45"/>
      <c r="BE75" s="47">
        <v>35</v>
      </c>
      <c r="BF75" s="47" t="s">
        <v>461</v>
      </c>
      <c r="BG75" s="47">
        <v>10</v>
      </c>
      <c r="BH75" s="47" t="str">
        <f t="shared" si="20"/>
        <v>zij-instroomperiodiek</v>
      </c>
      <c r="BI75" s="47" t="str">
        <f t="shared" si="21"/>
        <v>35_zij-instroomperiodiek</v>
      </c>
      <c r="BJ75" s="47">
        <v>16.440000000000001</v>
      </c>
      <c r="BK75" s="621"/>
      <c r="BL75" s="47">
        <v>35</v>
      </c>
      <c r="BM75" s="47" t="s">
        <v>461</v>
      </c>
      <c r="BN75" s="47">
        <v>10</v>
      </c>
      <c r="BO75" s="47" t="str">
        <f t="shared" si="14"/>
        <v>zij-instroomperiodiek</v>
      </c>
      <c r="BP75" s="47" t="s">
        <v>487</v>
      </c>
      <c r="BQ75" s="47" t="str">
        <f t="shared" si="15"/>
        <v>35_zij-instroomperiodiek</v>
      </c>
      <c r="BR75" s="49">
        <f t="shared" si="23"/>
        <v>15.81</v>
      </c>
      <c r="BS75" s="49">
        <f t="shared" si="24"/>
        <v>16.440000000000001</v>
      </c>
      <c r="BT75" s="456">
        <f t="shared" si="25"/>
        <v>16.125</v>
      </c>
      <c r="BU75" s="5"/>
      <c r="BV75" s="5"/>
      <c r="BW75" s="5"/>
      <c r="BX75" s="5"/>
      <c r="BY75" s="5"/>
      <c r="BZ75" s="6"/>
    </row>
    <row r="76" spans="1:79" x14ac:dyDescent="0.25">
      <c r="A76" s="47">
        <v>35</v>
      </c>
      <c r="B76" s="47">
        <v>0</v>
      </c>
      <c r="C76" s="47">
        <v>10</v>
      </c>
      <c r="D76" s="47">
        <f t="shared" si="18"/>
        <v>0</v>
      </c>
      <c r="E76" s="47" t="str">
        <f t="shared" si="19"/>
        <v>35_0</v>
      </c>
      <c r="F76" s="53">
        <v>12.4</v>
      </c>
      <c r="G76" s="47"/>
      <c r="H76" s="47">
        <v>35</v>
      </c>
      <c r="I76" s="47">
        <v>1</v>
      </c>
      <c r="J76" s="47">
        <v>11</v>
      </c>
      <c r="K76" s="47">
        <f t="shared" si="0"/>
        <v>1</v>
      </c>
      <c r="L76" s="47" t="str">
        <f t="shared" si="1"/>
        <v>35_1</v>
      </c>
      <c r="M76" s="53">
        <v>13.22</v>
      </c>
      <c r="N76" s="31"/>
      <c r="O76" s="47">
        <v>35</v>
      </c>
      <c r="P76" s="47">
        <v>1</v>
      </c>
      <c r="Q76" s="47">
        <v>11</v>
      </c>
      <c r="R76" s="47">
        <f t="shared" si="2"/>
        <v>1</v>
      </c>
      <c r="S76" s="47" t="str">
        <f t="shared" si="3"/>
        <v>35_1</v>
      </c>
      <c r="T76" s="53">
        <v>13.62</v>
      </c>
      <c r="U76" s="31"/>
      <c r="V76" s="47">
        <v>35</v>
      </c>
      <c r="W76" s="47">
        <v>1</v>
      </c>
      <c r="X76" s="47">
        <v>11</v>
      </c>
      <c r="Y76" s="47">
        <f t="shared" si="4"/>
        <v>1</v>
      </c>
      <c r="Z76" s="47" t="str">
        <f t="shared" si="5"/>
        <v>35_1</v>
      </c>
      <c r="AA76" s="53">
        <v>14.06</v>
      </c>
      <c r="AB76" s="463"/>
      <c r="AC76" s="47">
        <v>35</v>
      </c>
      <c r="AD76" s="47">
        <v>1</v>
      </c>
      <c r="AE76" s="47">
        <v>11</v>
      </c>
      <c r="AF76" s="47">
        <f t="shared" si="6"/>
        <v>1</v>
      </c>
      <c r="AG76" s="47" t="str">
        <f t="shared" si="7"/>
        <v>35_1</v>
      </c>
      <c r="AH76" s="47">
        <v>14.48</v>
      </c>
      <c r="AI76" s="463"/>
      <c r="AJ76" s="47">
        <v>35</v>
      </c>
      <c r="AK76" s="47">
        <v>1</v>
      </c>
      <c r="AL76" s="47">
        <v>11</v>
      </c>
      <c r="AM76" s="47">
        <f t="shared" si="8"/>
        <v>1</v>
      </c>
      <c r="AN76" s="47" t="str">
        <f t="shared" si="9"/>
        <v>35_1</v>
      </c>
      <c r="AO76" s="47">
        <v>15.28</v>
      </c>
      <c r="AP76" s="474"/>
      <c r="AQ76" s="47">
        <v>35</v>
      </c>
      <c r="AR76" s="47">
        <v>1</v>
      </c>
      <c r="AS76" s="47">
        <v>11</v>
      </c>
      <c r="AT76" s="47">
        <f t="shared" si="10"/>
        <v>1</v>
      </c>
      <c r="AU76" s="47" t="str">
        <f t="shared" si="11"/>
        <v>35_1</v>
      </c>
      <c r="AV76" s="47">
        <v>15.76</v>
      </c>
      <c r="AW76" s="475"/>
      <c r="AX76" s="47">
        <v>35</v>
      </c>
      <c r="AY76" s="47">
        <v>1</v>
      </c>
      <c r="AZ76" s="47">
        <v>11</v>
      </c>
      <c r="BA76" s="47">
        <f t="shared" si="12"/>
        <v>1</v>
      </c>
      <c r="BB76" s="47" t="str">
        <f t="shared" si="13"/>
        <v>35_1</v>
      </c>
      <c r="BC76" s="47">
        <v>16.239999999999998</v>
      </c>
      <c r="BD76" s="45"/>
      <c r="BE76" s="47">
        <v>35</v>
      </c>
      <c r="BF76" s="47">
        <v>1</v>
      </c>
      <c r="BG76" s="47">
        <v>11</v>
      </c>
      <c r="BH76" s="47">
        <f t="shared" si="20"/>
        <v>1</v>
      </c>
      <c r="BI76" s="47" t="str">
        <f t="shared" si="21"/>
        <v>35_1</v>
      </c>
      <c r="BJ76" s="47">
        <v>16.89</v>
      </c>
      <c r="BK76" s="621"/>
      <c r="BL76" s="47">
        <v>35</v>
      </c>
      <c r="BM76" s="47">
        <v>1</v>
      </c>
      <c r="BN76" s="47">
        <v>11</v>
      </c>
      <c r="BO76" s="47">
        <f t="shared" si="14"/>
        <v>1</v>
      </c>
      <c r="BP76" s="47" t="s">
        <v>488</v>
      </c>
      <c r="BQ76" s="47" t="str">
        <f t="shared" si="15"/>
        <v>35_1</v>
      </c>
      <c r="BR76" s="49">
        <f t="shared" si="23"/>
        <v>16.239999999999998</v>
      </c>
      <c r="BS76" s="49">
        <f t="shared" si="24"/>
        <v>16.89</v>
      </c>
      <c r="BT76" s="456">
        <f t="shared" si="25"/>
        <v>16.564999999999998</v>
      </c>
      <c r="BU76" s="31"/>
      <c r="BV76" s="31"/>
      <c r="BW76" s="5"/>
      <c r="BX76" s="5"/>
      <c r="BY76" s="31"/>
      <c r="BZ76" s="127"/>
      <c r="CA76" s="33"/>
    </row>
    <row r="77" spans="1:79" x14ac:dyDescent="0.25">
      <c r="A77" s="47">
        <v>35</v>
      </c>
      <c r="B77" s="47">
        <v>1</v>
      </c>
      <c r="C77" s="47">
        <v>11</v>
      </c>
      <c r="D77" s="47">
        <f t="shared" si="18"/>
        <v>1</v>
      </c>
      <c r="E77" s="47" t="str">
        <f t="shared" si="19"/>
        <v>35_1</v>
      </c>
      <c r="F77" s="53">
        <v>12.78</v>
      </c>
      <c r="G77" s="47"/>
      <c r="H77" s="47">
        <v>35</v>
      </c>
      <c r="I77" s="47">
        <v>2</v>
      </c>
      <c r="J77" s="47">
        <v>12</v>
      </c>
      <c r="K77" s="47">
        <f t="shared" si="0"/>
        <v>2</v>
      </c>
      <c r="L77" s="47" t="str">
        <f t="shared" si="1"/>
        <v>35_2</v>
      </c>
      <c r="M77" s="53">
        <v>13.63</v>
      </c>
      <c r="N77" s="31"/>
      <c r="O77" s="47">
        <v>35</v>
      </c>
      <c r="P77" s="47">
        <v>2</v>
      </c>
      <c r="Q77" s="47">
        <v>12</v>
      </c>
      <c r="R77" s="47">
        <f t="shared" si="2"/>
        <v>2</v>
      </c>
      <c r="S77" s="47" t="str">
        <f t="shared" si="3"/>
        <v>35_2</v>
      </c>
      <c r="T77" s="53">
        <v>14.04</v>
      </c>
      <c r="U77" s="31"/>
      <c r="V77" s="47">
        <v>35</v>
      </c>
      <c r="W77" s="47">
        <v>2</v>
      </c>
      <c r="X77" s="47">
        <v>12</v>
      </c>
      <c r="Y77" s="47">
        <f t="shared" si="4"/>
        <v>2</v>
      </c>
      <c r="Z77" s="47" t="str">
        <f t="shared" si="5"/>
        <v>35_2</v>
      </c>
      <c r="AA77" s="53">
        <v>14.5</v>
      </c>
      <c r="AB77" s="463"/>
      <c r="AC77" s="47">
        <v>35</v>
      </c>
      <c r="AD77" s="47">
        <v>2</v>
      </c>
      <c r="AE77" s="47">
        <v>12</v>
      </c>
      <c r="AF77" s="47">
        <f t="shared" si="6"/>
        <v>2</v>
      </c>
      <c r="AG77" s="47" t="str">
        <f t="shared" si="7"/>
        <v>35_2</v>
      </c>
      <c r="AH77" s="47">
        <v>14.93</v>
      </c>
      <c r="AI77" s="463"/>
      <c r="AJ77" s="47">
        <v>35</v>
      </c>
      <c r="AK77" s="47">
        <v>2</v>
      </c>
      <c r="AL77" s="47">
        <v>12</v>
      </c>
      <c r="AM77" s="47">
        <f t="shared" si="8"/>
        <v>2</v>
      </c>
      <c r="AN77" s="47" t="str">
        <f t="shared" si="9"/>
        <v>35_2</v>
      </c>
      <c r="AO77" s="47">
        <v>15.73</v>
      </c>
      <c r="AP77" s="474"/>
      <c r="AQ77" s="47">
        <v>35</v>
      </c>
      <c r="AR77" s="47">
        <v>2</v>
      </c>
      <c r="AS77" s="47">
        <v>12</v>
      </c>
      <c r="AT77" s="47">
        <f t="shared" si="10"/>
        <v>2</v>
      </c>
      <c r="AU77" s="47" t="str">
        <f t="shared" si="11"/>
        <v>35_2</v>
      </c>
      <c r="AV77" s="47">
        <v>16.21</v>
      </c>
      <c r="AW77" s="475"/>
      <c r="AX77" s="47">
        <v>35</v>
      </c>
      <c r="AY77" s="47">
        <v>2</v>
      </c>
      <c r="AZ77" s="47">
        <v>12</v>
      </c>
      <c r="BA77" s="47">
        <f t="shared" si="12"/>
        <v>2</v>
      </c>
      <c r="BB77" s="47" t="str">
        <f t="shared" si="13"/>
        <v>35_2</v>
      </c>
      <c r="BC77" s="47">
        <v>16.690000000000001</v>
      </c>
      <c r="BD77" s="45"/>
      <c r="BE77" s="47">
        <v>35</v>
      </c>
      <c r="BF77" s="47">
        <v>2</v>
      </c>
      <c r="BG77" s="47">
        <v>12</v>
      </c>
      <c r="BH77" s="47">
        <f t="shared" si="20"/>
        <v>2</v>
      </c>
      <c r="BI77" s="47" t="str">
        <f t="shared" si="21"/>
        <v>35_2</v>
      </c>
      <c r="BJ77" s="47">
        <v>17.36</v>
      </c>
      <c r="BK77" s="621"/>
      <c r="BL77" s="47">
        <v>35</v>
      </c>
      <c r="BM77" s="47">
        <v>2</v>
      </c>
      <c r="BN77" s="47">
        <v>12</v>
      </c>
      <c r="BO77" s="47">
        <f t="shared" si="14"/>
        <v>2</v>
      </c>
      <c r="BP77" s="47" t="s">
        <v>489</v>
      </c>
      <c r="BQ77" s="47" t="str">
        <f t="shared" si="15"/>
        <v>35_2</v>
      </c>
      <c r="BR77" s="49">
        <f t="shared" si="23"/>
        <v>16.690000000000001</v>
      </c>
      <c r="BS77" s="49">
        <f t="shared" si="24"/>
        <v>17.36</v>
      </c>
      <c r="BT77" s="456">
        <f t="shared" si="25"/>
        <v>17.024999999999999</v>
      </c>
      <c r="BU77" s="31"/>
      <c r="BV77" s="31"/>
      <c r="BW77" s="122"/>
      <c r="BX77" s="122"/>
      <c r="BY77" s="31"/>
      <c r="BZ77" s="127"/>
      <c r="CA77" s="33"/>
    </row>
    <row r="78" spans="1:79" x14ac:dyDescent="0.25">
      <c r="A78" s="47">
        <v>35</v>
      </c>
      <c r="B78" s="47">
        <v>2</v>
      </c>
      <c r="C78" s="47">
        <v>12</v>
      </c>
      <c r="D78" s="47">
        <f t="shared" si="18"/>
        <v>2</v>
      </c>
      <c r="E78" s="47" t="str">
        <f t="shared" si="19"/>
        <v>35_2</v>
      </c>
      <c r="F78" s="53">
        <v>13.17</v>
      </c>
      <c r="G78" s="47"/>
      <c r="H78" s="47">
        <v>35</v>
      </c>
      <c r="I78" s="47">
        <v>3</v>
      </c>
      <c r="J78" s="47">
        <v>13</v>
      </c>
      <c r="K78" s="47">
        <f t="shared" si="0"/>
        <v>3</v>
      </c>
      <c r="L78" s="47" t="str">
        <f t="shared" si="1"/>
        <v>35_3</v>
      </c>
      <c r="M78" s="53">
        <v>14.09</v>
      </c>
      <c r="N78" s="28"/>
      <c r="O78" s="47">
        <v>35</v>
      </c>
      <c r="P78" s="47">
        <v>3</v>
      </c>
      <c r="Q78" s="47">
        <v>13</v>
      </c>
      <c r="R78" s="47">
        <f t="shared" si="2"/>
        <v>3</v>
      </c>
      <c r="S78" s="47" t="str">
        <f t="shared" si="3"/>
        <v>35_3</v>
      </c>
      <c r="T78" s="53">
        <v>14.52</v>
      </c>
      <c r="U78" s="28"/>
      <c r="V78" s="47">
        <v>35</v>
      </c>
      <c r="W78" s="47">
        <v>3</v>
      </c>
      <c r="X78" s="47">
        <v>13</v>
      </c>
      <c r="Y78" s="47">
        <f t="shared" si="4"/>
        <v>3</v>
      </c>
      <c r="Z78" s="47" t="str">
        <f t="shared" si="5"/>
        <v>35_3</v>
      </c>
      <c r="AA78" s="53">
        <v>14.99</v>
      </c>
      <c r="AB78" s="463"/>
      <c r="AC78" s="47">
        <v>35</v>
      </c>
      <c r="AD78" s="47">
        <v>3</v>
      </c>
      <c r="AE78" s="47">
        <v>13</v>
      </c>
      <c r="AF78" s="47">
        <f t="shared" si="6"/>
        <v>3</v>
      </c>
      <c r="AG78" s="47" t="str">
        <f t="shared" si="7"/>
        <v>35_3</v>
      </c>
      <c r="AH78" s="47">
        <v>15.44</v>
      </c>
      <c r="AI78" s="463"/>
      <c r="AJ78" s="47">
        <v>35</v>
      </c>
      <c r="AK78" s="47">
        <v>3</v>
      </c>
      <c r="AL78" s="47">
        <v>13</v>
      </c>
      <c r="AM78" s="47">
        <f t="shared" si="8"/>
        <v>3</v>
      </c>
      <c r="AN78" s="47" t="str">
        <f t="shared" si="9"/>
        <v>35_3</v>
      </c>
      <c r="AO78" s="47">
        <v>16.239999999999998</v>
      </c>
      <c r="AP78" s="474"/>
      <c r="AQ78" s="47">
        <v>35</v>
      </c>
      <c r="AR78" s="47">
        <v>3</v>
      </c>
      <c r="AS78" s="47">
        <v>13</v>
      </c>
      <c r="AT78" s="47">
        <f t="shared" si="10"/>
        <v>3</v>
      </c>
      <c r="AU78" s="47" t="str">
        <f t="shared" si="11"/>
        <v>35_3</v>
      </c>
      <c r="AV78" s="47">
        <v>16.72</v>
      </c>
      <c r="AW78" s="475"/>
      <c r="AX78" s="47">
        <v>35</v>
      </c>
      <c r="AY78" s="47">
        <v>3</v>
      </c>
      <c r="AZ78" s="47">
        <v>13</v>
      </c>
      <c r="BA78" s="47">
        <f t="shared" si="12"/>
        <v>3</v>
      </c>
      <c r="BB78" s="47" t="str">
        <f t="shared" si="13"/>
        <v>35_3</v>
      </c>
      <c r="BC78" s="47">
        <v>17.2</v>
      </c>
      <c r="BD78" s="45"/>
      <c r="BE78" s="47">
        <v>35</v>
      </c>
      <c r="BF78" s="47">
        <v>3</v>
      </c>
      <c r="BG78" s="47">
        <v>13</v>
      </c>
      <c r="BH78" s="47">
        <f t="shared" si="20"/>
        <v>3</v>
      </c>
      <c r="BI78" s="47" t="str">
        <f t="shared" si="21"/>
        <v>35_3</v>
      </c>
      <c r="BJ78" s="47">
        <v>17.88</v>
      </c>
      <c r="BK78" s="621"/>
      <c r="BL78" s="47">
        <v>35</v>
      </c>
      <c r="BM78" s="47">
        <v>3</v>
      </c>
      <c r="BN78" s="47">
        <v>13</v>
      </c>
      <c r="BO78" s="47">
        <f t="shared" si="14"/>
        <v>3</v>
      </c>
      <c r="BP78" s="47" t="s">
        <v>490</v>
      </c>
      <c r="BQ78" s="47" t="str">
        <f t="shared" si="15"/>
        <v>35_3</v>
      </c>
      <c r="BR78" s="49">
        <f t="shared" si="23"/>
        <v>17.2</v>
      </c>
      <c r="BS78" s="49">
        <f t="shared" si="24"/>
        <v>17.88</v>
      </c>
      <c r="BT78" s="456">
        <f t="shared" si="25"/>
        <v>17.54</v>
      </c>
      <c r="BU78" s="28"/>
      <c r="BV78" s="119"/>
      <c r="BW78" s="5"/>
      <c r="BX78" s="5"/>
      <c r="BY78" s="4"/>
      <c r="BZ78" s="126"/>
      <c r="CA78" s="30"/>
    </row>
    <row r="79" spans="1:79" x14ac:dyDescent="0.25">
      <c r="A79" s="47">
        <v>35</v>
      </c>
      <c r="B79" s="47">
        <v>3</v>
      </c>
      <c r="C79" s="47">
        <v>13</v>
      </c>
      <c r="D79" s="47">
        <f t="shared" si="18"/>
        <v>3</v>
      </c>
      <c r="E79" s="47" t="str">
        <f t="shared" si="19"/>
        <v>35_3</v>
      </c>
      <c r="F79" s="53">
        <v>13.62</v>
      </c>
      <c r="G79" s="47"/>
      <c r="H79" s="47">
        <v>35</v>
      </c>
      <c r="I79" s="47">
        <v>4</v>
      </c>
      <c r="J79" s="47">
        <v>14</v>
      </c>
      <c r="K79" s="47">
        <f t="shared" ref="K79:K142" si="26">I79</f>
        <v>4</v>
      </c>
      <c r="L79" s="47" t="str">
        <f t="shared" ref="L79:L142" si="27">H79&amp;"_"&amp;K79</f>
        <v>35_4</v>
      </c>
      <c r="M79" s="53">
        <v>14.56</v>
      </c>
      <c r="N79" s="28"/>
      <c r="O79" s="47">
        <v>35</v>
      </c>
      <c r="P79" s="47">
        <v>4</v>
      </c>
      <c r="Q79" s="47">
        <v>14</v>
      </c>
      <c r="R79" s="47">
        <f t="shared" ref="R79:R99" si="28">P79</f>
        <v>4</v>
      </c>
      <c r="S79" s="47" t="str">
        <f t="shared" ref="S79:S99" si="29">O79&amp;"_"&amp;R79</f>
        <v>35_4</v>
      </c>
      <c r="T79" s="53">
        <v>14.99</v>
      </c>
      <c r="U79" s="28"/>
      <c r="V79" s="47">
        <v>35</v>
      </c>
      <c r="W79" s="47">
        <v>4</v>
      </c>
      <c r="X79" s="47">
        <v>14</v>
      </c>
      <c r="Y79" s="47">
        <f t="shared" ref="Y79:Y143" si="30">W79</f>
        <v>4</v>
      </c>
      <c r="Z79" s="47" t="str">
        <f t="shared" ref="Z79:Z101" si="31">V79&amp;"_"&amp;Y79</f>
        <v>35_4</v>
      </c>
      <c r="AA79" s="53">
        <v>15.48</v>
      </c>
      <c r="AB79" s="463"/>
      <c r="AC79" s="47">
        <v>35</v>
      </c>
      <c r="AD79" s="47">
        <v>4</v>
      </c>
      <c r="AE79" s="47">
        <v>14</v>
      </c>
      <c r="AF79" s="47">
        <f t="shared" ref="AF79:AF143" si="32">AD79</f>
        <v>4</v>
      </c>
      <c r="AG79" s="47" t="str">
        <f t="shared" ref="AG79:AG142" si="33">AC79&amp;"_"&amp;AF79</f>
        <v>35_4</v>
      </c>
      <c r="AH79" s="47">
        <v>15.94</v>
      </c>
      <c r="AI79" s="463"/>
      <c r="AJ79" s="47">
        <v>35</v>
      </c>
      <c r="AK79" s="47">
        <v>4</v>
      </c>
      <c r="AL79" s="47">
        <v>14</v>
      </c>
      <c r="AM79" s="47">
        <f t="shared" ref="AM79:AM143" si="34">AK79</f>
        <v>4</v>
      </c>
      <c r="AN79" s="47" t="str">
        <f t="shared" ref="AN79:AN142" si="35">AJ79&amp;"_"&amp;AM79</f>
        <v>35_4</v>
      </c>
      <c r="AO79" s="47">
        <v>16.739999999999998</v>
      </c>
      <c r="AP79" s="474"/>
      <c r="AQ79" s="47">
        <v>35</v>
      </c>
      <c r="AR79" s="47">
        <v>4</v>
      </c>
      <c r="AS79" s="47">
        <v>14</v>
      </c>
      <c r="AT79" s="47">
        <f t="shared" ref="AT79:AT143" si="36">AR79</f>
        <v>4</v>
      </c>
      <c r="AU79" s="47" t="str">
        <f t="shared" ref="AU79:AU142" si="37">AQ79&amp;"_"&amp;AT79</f>
        <v>35_4</v>
      </c>
      <c r="AV79" s="47">
        <v>17.22</v>
      </c>
      <c r="AW79" s="475"/>
      <c r="AX79" s="47">
        <v>35</v>
      </c>
      <c r="AY79" s="47">
        <v>4</v>
      </c>
      <c r="AZ79" s="47">
        <v>14</v>
      </c>
      <c r="BA79" s="47">
        <f t="shared" ref="BA79:BA143" si="38">AY79</f>
        <v>4</v>
      </c>
      <c r="BB79" s="47" t="str">
        <f t="shared" ref="BB79:BB142" si="39">AX79&amp;"_"&amp;BA79</f>
        <v>35_4</v>
      </c>
      <c r="BC79" s="47">
        <v>17.7</v>
      </c>
      <c r="BD79" s="45"/>
      <c r="BE79" s="47">
        <v>35</v>
      </c>
      <c r="BF79" s="47">
        <v>4</v>
      </c>
      <c r="BG79" s="47">
        <v>14</v>
      </c>
      <c r="BH79" s="47">
        <f t="shared" si="20"/>
        <v>4</v>
      </c>
      <c r="BI79" s="47" t="str">
        <f t="shared" si="21"/>
        <v>35_4</v>
      </c>
      <c r="BJ79" s="47">
        <v>18.41</v>
      </c>
      <c r="BK79" s="621"/>
      <c r="BL79" s="47">
        <v>35</v>
      </c>
      <c r="BM79" s="47">
        <v>4</v>
      </c>
      <c r="BN79" s="47">
        <v>14</v>
      </c>
      <c r="BO79" s="47">
        <f t="shared" ref="BO79:BO143" si="40">BM79</f>
        <v>4</v>
      </c>
      <c r="BP79" s="47" t="s">
        <v>491</v>
      </c>
      <c r="BQ79" s="47" t="str">
        <f t="shared" ref="BQ79:BQ142" si="41">BL79&amp;"_"&amp;BO79</f>
        <v>35_4</v>
      </c>
      <c r="BR79" s="49">
        <f t="shared" si="23"/>
        <v>17.7</v>
      </c>
      <c r="BS79" s="49">
        <f t="shared" si="24"/>
        <v>18.41</v>
      </c>
      <c r="BT79" s="456">
        <f t="shared" si="25"/>
        <v>18.055</v>
      </c>
      <c r="BU79" s="28"/>
      <c r="BV79" s="119"/>
      <c r="BW79" s="5"/>
      <c r="BX79" s="5"/>
      <c r="BY79" s="4"/>
      <c r="BZ79" s="126"/>
      <c r="CA79" s="30"/>
    </row>
    <row r="80" spans="1:79" x14ac:dyDescent="0.25">
      <c r="A80" s="47">
        <v>35</v>
      </c>
      <c r="B80" s="47">
        <v>4</v>
      </c>
      <c r="C80" s="47">
        <v>14</v>
      </c>
      <c r="D80" s="47">
        <f t="shared" ref="D80:D143" si="42">B80</f>
        <v>4</v>
      </c>
      <c r="E80" s="47" t="str">
        <f t="shared" ref="E80:E143" si="43">A80&amp;"_"&amp;D80</f>
        <v>35_4</v>
      </c>
      <c r="F80" s="53">
        <v>14.06</v>
      </c>
      <c r="G80" s="47"/>
      <c r="H80" s="47">
        <v>35</v>
      </c>
      <c r="I80" s="47">
        <v>5</v>
      </c>
      <c r="J80" s="47">
        <v>15</v>
      </c>
      <c r="K80" s="47">
        <f t="shared" si="26"/>
        <v>5</v>
      </c>
      <c r="L80" s="47" t="str">
        <f t="shared" si="27"/>
        <v>35_5</v>
      </c>
      <c r="M80" s="53">
        <v>14.98</v>
      </c>
      <c r="N80" s="28"/>
      <c r="O80" s="47">
        <v>35</v>
      </c>
      <c r="P80" s="47">
        <v>5</v>
      </c>
      <c r="Q80" s="47">
        <v>15</v>
      </c>
      <c r="R80" s="47">
        <f t="shared" si="28"/>
        <v>5</v>
      </c>
      <c r="S80" s="47" t="str">
        <f t="shared" si="29"/>
        <v>35_5</v>
      </c>
      <c r="T80" s="53">
        <v>15.43</v>
      </c>
      <c r="U80" s="28"/>
      <c r="V80" s="47">
        <v>35</v>
      </c>
      <c r="W80" s="47">
        <v>5</v>
      </c>
      <c r="X80" s="47">
        <v>15</v>
      </c>
      <c r="Y80" s="47">
        <f t="shared" si="30"/>
        <v>5</v>
      </c>
      <c r="Z80" s="47" t="str">
        <f t="shared" si="31"/>
        <v>35_5</v>
      </c>
      <c r="AA80" s="53">
        <v>15.93</v>
      </c>
      <c r="AB80" s="463"/>
      <c r="AC80" s="47">
        <v>35</v>
      </c>
      <c r="AD80" s="47">
        <v>5</v>
      </c>
      <c r="AE80" s="47">
        <v>15</v>
      </c>
      <c r="AF80" s="47">
        <f t="shared" si="32"/>
        <v>5</v>
      </c>
      <c r="AG80" s="47" t="str">
        <f t="shared" si="33"/>
        <v>35_5</v>
      </c>
      <c r="AH80" s="47">
        <v>16.41</v>
      </c>
      <c r="AI80" s="463"/>
      <c r="AJ80" s="47">
        <v>35</v>
      </c>
      <c r="AK80" s="47">
        <v>5</v>
      </c>
      <c r="AL80" s="47">
        <v>15</v>
      </c>
      <c r="AM80" s="47">
        <f t="shared" si="34"/>
        <v>5</v>
      </c>
      <c r="AN80" s="47" t="str">
        <f t="shared" si="35"/>
        <v>35_5</v>
      </c>
      <c r="AO80" s="47">
        <v>17.23</v>
      </c>
      <c r="AP80" s="474"/>
      <c r="AQ80" s="47">
        <v>35</v>
      </c>
      <c r="AR80" s="47">
        <v>5</v>
      </c>
      <c r="AS80" s="47">
        <v>15</v>
      </c>
      <c r="AT80" s="47">
        <f t="shared" si="36"/>
        <v>5</v>
      </c>
      <c r="AU80" s="47" t="str">
        <f t="shared" si="37"/>
        <v>35_5</v>
      </c>
      <c r="AV80" s="47">
        <v>17.71</v>
      </c>
      <c r="AW80" s="475"/>
      <c r="AX80" s="47">
        <v>35</v>
      </c>
      <c r="AY80" s="47">
        <v>5</v>
      </c>
      <c r="AZ80" s="47">
        <v>15</v>
      </c>
      <c r="BA80" s="47">
        <f t="shared" si="38"/>
        <v>5</v>
      </c>
      <c r="BB80" s="47" t="str">
        <f t="shared" si="39"/>
        <v>35_5</v>
      </c>
      <c r="BC80" s="47">
        <v>18.190000000000001</v>
      </c>
      <c r="BD80" s="45"/>
      <c r="BE80" s="47">
        <v>35</v>
      </c>
      <c r="BF80" s="47">
        <v>5</v>
      </c>
      <c r="BG80" s="47">
        <v>15</v>
      </c>
      <c r="BH80" s="47">
        <f t="shared" ref="BH80:BH143" si="44">BF80</f>
        <v>5</v>
      </c>
      <c r="BI80" s="47" t="str">
        <f t="shared" ref="BI80:BI143" si="45">BE80&amp;"_"&amp;BH80</f>
        <v>35_5</v>
      </c>
      <c r="BJ80" s="47">
        <v>18.920000000000002</v>
      </c>
      <c r="BK80" s="621"/>
      <c r="BL80" s="47">
        <v>35</v>
      </c>
      <c r="BM80" s="47">
        <v>5</v>
      </c>
      <c r="BN80" s="47">
        <v>15</v>
      </c>
      <c r="BO80" s="47">
        <f t="shared" si="40"/>
        <v>5</v>
      </c>
      <c r="BP80" s="47" t="s">
        <v>492</v>
      </c>
      <c r="BQ80" s="47" t="str">
        <f t="shared" si="41"/>
        <v>35_5</v>
      </c>
      <c r="BR80" s="49">
        <f t="shared" si="23"/>
        <v>18.190000000000001</v>
      </c>
      <c r="BS80" s="49">
        <f t="shared" si="24"/>
        <v>18.920000000000002</v>
      </c>
      <c r="BT80" s="456">
        <f t="shared" si="25"/>
        <v>18.555</v>
      </c>
      <c r="BU80" s="28"/>
      <c r="BV80" s="119"/>
      <c r="BW80" s="5"/>
      <c r="BX80" s="5"/>
      <c r="BY80" s="49"/>
      <c r="BZ80" s="126"/>
      <c r="CA80" s="30"/>
    </row>
    <row r="81" spans="1:79" x14ac:dyDescent="0.25">
      <c r="A81" s="47">
        <v>35</v>
      </c>
      <c r="B81" s="47">
        <v>5</v>
      </c>
      <c r="C81" s="47">
        <v>15</v>
      </c>
      <c r="D81" s="47">
        <f t="shared" si="42"/>
        <v>5</v>
      </c>
      <c r="E81" s="47" t="str">
        <f t="shared" si="43"/>
        <v>35_5</v>
      </c>
      <c r="F81" s="53">
        <v>14.48</v>
      </c>
      <c r="G81" s="47"/>
      <c r="H81" s="47">
        <v>35</v>
      </c>
      <c r="I81" s="47">
        <v>6</v>
      </c>
      <c r="J81" s="47">
        <v>16</v>
      </c>
      <c r="K81" s="47">
        <f t="shared" si="26"/>
        <v>6</v>
      </c>
      <c r="L81" s="47" t="str">
        <f t="shared" si="27"/>
        <v>35_6</v>
      </c>
      <c r="M81" s="53">
        <v>15.46</v>
      </c>
      <c r="N81" s="28"/>
      <c r="O81" s="47">
        <v>35</v>
      </c>
      <c r="P81" s="47">
        <v>6</v>
      </c>
      <c r="Q81" s="47">
        <v>16</v>
      </c>
      <c r="R81" s="47">
        <f t="shared" si="28"/>
        <v>6</v>
      </c>
      <c r="S81" s="47" t="str">
        <f t="shared" si="29"/>
        <v>35_6</v>
      </c>
      <c r="T81" s="53">
        <v>15.93</v>
      </c>
      <c r="U81" s="28"/>
      <c r="V81" s="47">
        <v>35</v>
      </c>
      <c r="W81" s="47">
        <v>6</v>
      </c>
      <c r="X81" s="47">
        <v>16</v>
      </c>
      <c r="Y81" s="47">
        <f t="shared" si="30"/>
        <v>6</v>
      </c>
      <c r="Z81" s="47" t="str">
        <f t="shared" si="31"/>
        <v>35_6</v>
      </c>
      <c r="AA81" s="53">
        <v>16.440000000000001</v>
      </c>
      <c r="AB81" s="463"/>
      <c r="AC81" s="47">
        <v>35</v>
      </c>
      <c r="AD81" s="47">
        <v>6</v>
      </c>
      <c r="AE81" s="47">
        <v>16</v>
      </c>
      <c r="AF81" s="47">
        <f t="shared" si="32"/>
        <v>6</v>
      </c>
      <c r="AG81" s="47" t="str">
        <f t="shared" si="33"/>
        <v>35_6</v>
      </c>
      <c r="AH81" s="47">
        <v>16.940000000000001</v>
      </c>
      <c r="AI81" s="463"/>
      <c r="AJ81" s="47">
        <v>35</v>
      </c>
      <c r="AK81" s="47">
        <v>6</v>
      </c>
      <c r="AL81" s="47">
        <v>16</v>
      </c>
      <c r="AM81" s="47">
        <f t="shared" si="34"/>
        <v>6</v>
      </c>
      <c r="AN81" s="47" t="str">
        <f t="shared" si="35"/>
        <v>35_6</v>
      </c>
      <c r="AO81" s="47">
        <v>17.78</v>
      </c>
      <c r="AP81" s="474"/>
      <c r="AQ81" s="47">
        <v>35</v>
      </c>
      <c r="AR81" s="47">
        <v>6</v>
      </c>
      <c r="AS81" s="47">
        <v>16</v>
      </c>
      <c r="AT81" s="47">
        <f t="shared" si="36"/>
        <v>6</v>
      </c>
      <c r="AU81" s="47" t="str">
        <f t="shared" si="37"/>
        <v>35_6</v>
      </c>
      <c r="AV81" s="47">
        <v>18.260000000000002</v>
      </c>
      <c r="AW81" s="475"/>
      <c r="AX81" s="47">
        <v>35</v>
      </c>
      <c r="AY81" s="47">
        <v>6</v>
      </c>
      <c r="AZ81" s="47">
        <v>16</v>
      </c>
      <c r="BA81" s="47">
        <f t="shared" si="38"/>
        <v>6</v>
      </c>
      <c r="BB81" s="47" t="str">
        <f t="shared" si="39"/>
        <v>35_6</v>
      </c>
      <c r="BC81" s="47">
        <v>18.739999999999998</v>
      </c>
      <c r="BD81" s="45"/>
      <c r="BE81" s="47">
        <v>35</v>
      </c>
      <c r="BF81" s="47">
        <v>6</v>
      </c>
      <c r="BG81" s="47">
        <v>16</v>
      </c>
      <c r="BH81" s="47">
        <f t="shared" si="44"/>
        <v>6</v>
      </c>
      <c r="BI81" s="47" t="str">
        <f t="shared" si="45"/>
        <v>35_6</v>
      </c>
      <c r="BJ81" s="47">
        <v>19.489999999999998</v>
      </c>
      <c r="BK81" s="621"/>
      <c r="BL81" s="47">
        <v>35</v>
      </c>
      <c r="BM81" s="47">
        <v>6</v>
      </c>
      <c r="BN81" s="47">
        <v>16</v>
      </c>
      <c r="BO81" s="47">
        <f t="shared" si="40"/>
        <v>6</v>
      </c>
      <c r="BP81" s="47" t="s">
        <v>493</v>
      </c>
      <c r="BQ81" s="47" t="str">
        <f t="shared" si="41"/>
        <v>35_6</v>
      </c>
      <c r="BR81" s="49">
        <f t="shared" si="23"/>
        <v>18.739999999999998</v>
      </c>
      <c r="BS81" s="49">
        <f t="shared" si="24"/>
        <v>19.489999999999998</v>
      </c>
      <c r="BT81" s="456">
        <f t="shared" si="25"/>
        <v>19.114999999999998</v>
      </c>
      <c r="BU81" s="28"/>
      <c r="BV81" s="119"/>
      <c r="BW81" s="5"/>
      <c r="BX81" s="5"/>
      <c r="BY81" s="49"/>
      <c r="BZ81" s="126"/>
      <c r="CA81" s="30"/>
    </row>
    <row r="82" spans="1:79" x14ac:dyDescent="0.25">
      <c r="A82" s="47">
        <v>35</v>
      </c>
      <c r="B82" s="47">
        <v>6</v>
      </c>
      <c r="C82" s="47">
        <v>16</v>
      </c>
      <c r="D82" s="47">
        <f t="shared" si="42"/>
        <v>6</v>
      </c>
      <c r="E82" s="47" t="str">
        <f t="shared" si="43"/>
        <v>35_6</v>
      </c>
      <c r="F82" s="53">
        <v>14.94</v>
      </c>
      <c r="G82" s="47"/>
      <c r="H82" s="47">
        <v>35</v>
      </c>
      <c r="I82" s="47">
        <v>7</v>
      </c>
      <c r="J82" s="47">
        <v>17</v>
      </c>
      <c r="K82" s="47">
        <f t="shared" si="26"/>
        <v>7</v>
      </c>
      <c r="L82" s="47" t="str">
        <f t="shared" si="27"/>
        <v>35_7</v>
      </c>
      <c r="M82" s="53">
        <v>15.85</v>
      </c>
      <c r="N82" s="28"/>
      <c r="O82" s="47">
        <v>35</v>
      </c>
      <c r="P82" s="47">
        <v>7</v>
      </c>
      <c r="Q82" s="47">
        <v>17</v>
      </c>
      <c r="R82" s="47">
        <f t="shared" si="28"/>
        <v>7</v>
      </c>
      <c r="S82" s="47" t="str">
        <f t="shared" si="29"/>
        <v>35_7</v>
      </c>
      <c r="T82" s="53">
        <v>16.329999999999998</v>
      </c>
      <c r="U82" s="28"/>
      <c r="V82" s="47">
        <v>35</v>
      </c>
      <c r="W82" s="47">
        <v>7</v>
      </c>
      <c r="X82" s="47">
        <v>17</v>
      </c>
      <c r="Y82" s="47">
        <f t="shared" si="30"/>
        <v>7</v>
      </c>
      <c r="Z82" s="47" t="str">
        <f t="shared" si="31"/>
        <v>35_7</v>
      </c>
      <c r="AA82" s="53">
        <v>16.86</v>
      </c>
      <c r="AB82" s="463"/>
      <c r="AC82" s="47">
        <v>35</v>
      </c>
      <c r="AD82" s="47">
        <v>7</v>
      </c>
      <c r="AE82" s="47">
        <v>17</v>
      </c>
      <c r="AF82" s="47">
        <f t="shared" si="32"/>
        <v>7</v>
      </c>
      <c r="AG82" s="47" t="str">
        <f t="shared" si="33"/>
        <v>35_7</v>
      </c>
      <c r="AH82" s="47">
        <v>17.37</v>
      </c>
      <c r="AI82" s="463"/>
      <c r="AJ82" s="47">
        <v>35</v>
      </c>
      <c r="AK82" s="47">
        <v>7</v>
      </c>
      <c r="AL82" s="47">
        <v>17</v>
      </c>
      <c r="AM82" s="47">
        <f t="shared" si="34"/>
        <v>7</v>
      </c>
      <c r="AN82" s="47" t="str">
        <f t="shared" si="35"/>
        <v>35_7</v>
      </c>
      <c r="AO82" s="47">
        <v>18.239999999999998</v>
      </c>
      <c r="AP82" s="474"/>
      <c r="AQ82" s="47">
        <v>35</v>
      </c>
      <c r="AR82" s="47">
        <v>7</v>
      </c>
      <c r="AS82" s="47">
        <v>17</v>
      </c>
      <c r="AT82" s="47">
        <f t="shared" si="36"/>
        <v>7</v>
      </c>
      <c r="AU82" s="47" t="str">
        <f t="shared" si="37"/>
        <v>35_7</v>
      </c>
      <c r="AV82" s="47">
        <v>18.71</v>
      </c>
      <c r="AW82" s="475"/>
      <c r="AX82" s="47">
        <v>35</v>
      </c>
      <c r="AY82" s="47">
        <v>7</v>
      </c>
      <c r="AZ82" s="47">
        <v>17</v>
      </c>
      <c r="BA82" s="47">
        <f t="shared" si="38"/>
        <v>7</v>
      </c>
      <c r="BB82" s="47" t="str">
        <f t="shared" si="39"/>
        <v>35_7</v>
      </c>
      <c r="BC82" s="47">
        <v>19.190000000000001</v>
      </c>
      <c r="BD82" s="45"/>
      <c r="BE82" s="47">
        <v>35</v>
      </c>
      <c r="BF82" s="47">
        <v>7</v>
      </c>
      <c r="BG82" s="47">
        <v>17</v>
      </c>
      <c r="BH82" s="47">
        <f t="shared" si="44"/>
        <v>7</v>
      </c>
      <c r="BI82" s="47" t="str">
        <f t="shared" si="45"/>
        <v>35_7</v>
      </c>
      <c r="BJ82" s="47">
        <v>19.96</v>
      </c>
      <c r="BK82" s="621"/>
      <c r="BL82" s="47">
        <v>35</v>
      </c>
      <c r="BM82" s="47">
        <v>7</v>
      </c>
      <c r="BN82" s="47">
        <v>17</v>
      </c>
      <c r="BO82" s="47">
        <f t="shared" si="40"/>
        <v>7</v>
      </c>
      <c r="BP82" s="47" t="s">
        <v>494</v>
      </c>
      <c r="BQ82" s="47" t="str">
        <f t="shared" si="41"/>
        <v>35_7</v>
      </c>
      <c r="BR82" s="49">
        <f t="shared" si="23"/>
        <v>19.190000000000001</v>
      </c>
      <c r="BS82" s="49">
        <f t="shared" si="24"/>
        <v>19.96</v>
      </c>
      <c r="BT82" s="456">
        <f t="shared" si="25"/>
        <v>19.575000000000003</v>
      </c>
      <c r="BU82" s="28"/>
      <c r="BV82" s="119"/>
      <c r="BW82" s="5"/>
      <c r="BX82" s="5"/>
      <c r="BY82" s="49"/>
      <c r="BZ82" s="126"/>
      <c r="CA82" s="30"/>
    </row>
    <row r="83" spans="1:79" x14ac:dyDescent="0.25">
      <c r="A83" s="47">
        <v>35</v>
      </c>
      <c r="B83" s="47">
        <v>7</v>
      </c>
      <c r="C83" s="47">
        <v>17</v>
      </c>
      <c r="D83" s="47">
        <f t="shared" si="42"/>
        <v>7</v>
      </c>
      <c r="E83" s="47" t="str">
        <f t="shared" si="43"/>
        <v>35_7</v>
      </c>
      <c r="F83" s="53">
        <v>15.32</v>
      </c>
      <c r="G83" s="47"/>
      <c r="H83" s="47">
        <v>35</v>
      </c>
      <c r="I83" s="47">
        <v>8</v>
      </c>
      <c r="J83" s="47">
        <v>18</v>
      </c>
      <c r="K83" s="47">
        <f t="shared" si="26"/>
        <v>8</v>
      </c>
      <c r="L83" s="47" t="str">
        <f t="shared" si="27"/>
        <v>35_8</v>
      </c>
      <c r="M83" s="53">
        <v>16.329999999999998</v>
      </c>
      <c r="N83" s="28"/>
      <c r="O83" s="47">
        <v>35</v>
      </c>
      <c r="P83" s="47">
        <v>8</v>
      </c>
      <c r="Q83" s="47">
        <v>18</v>
      </c>
      <c r="R83" s="47">
        <f t="shared" si="28"/>
        <v>8</v>
      </c>
      <c r="S83" s="47" t="str">
        <f t="shared" si="29"/>
        <v>35_8</v>
      </c>
      <c r="T83" s="53">
        <v>16.82</v>
      </c>
      <c r="U83" s="28"/>
      <c r="V83" s="47">
        <v>35</v>
      </c>
      <c r="W83" s="47">
        <v>8</v>
      </c>
      <c r="X83" s="47">
        <v>18</v>
      </c>
      <c r="Y83" s="47">
        <f t="shared" si="30"/>
        <v>8</v>
      </c>
      <c r="Z83" s="47" t="str">
        <f t="shared" si="31"/>
        <v>35_8</v>
      </c>
      <c r="AA83" s="53">
        <v>17.36</v>
      </c>
      <c r="AB83" s="463"/>
      <c r="AC83" s="47">
        <v>35</v>
      </c>
      <c r="AD83" s="47">
        <v>8</v>
      </c>
      <c r="AE83" s="47">
        <v>18</v>
      </c>
      <c r="AF83" s="47">
        <f t="shared" si="32"/>
        <v>8</v>
      </c>
      <c r="AG83" s="47" t="str">
        <f t="shared" si="33"/>
        <v>35_8</v>
      </c>
      <c r="AH83" s="47">
        <v>17.88</v>
      </c>
      <c r="AI83" s="463"/>
      <c r="AJ83" s="47">
        <v>35</v>
      </c>
      <c r="AK83" s="47">
        <v>8</v>
      </c>
      <c r="AL83" s="47">
        <v>18</v>
      </c>
      <c r="AM83" s="47">
        <f t="shared" si="34"/>
        <v>8</v>
      </c>
      <c r="AN83" s="47" t="str">
        <f t="shared" si="35"/>
        <v>35_8</v>
      </c>
      <c r="AO83" s="47">
        <v>18.78</v>
      </c>
      <c r="AP83" s="474"/>
      <c r="AQ83" s="47">
        <v>35</v>
      </c>
      <c r="AR83" s="47">
        <v>8</v>
      </c>
      <c r="AS83" s="47">
        <v>18</v>
      </c>
      <c r="AT83" s="47">
        <f t="shared" si="36"/>
        <v>8</v>
      </c>
      <c r="AU83" s="47" t="str">
        <f t="shared" si="37"/>
        <v>35_8</v>
      </c>
      <c r="AV83" s="47">
        <v>19.260000000000002</v>
      </c>
      <c r="AW83" s="475"/>
      <c r="AX83" s="47">
        <v>35</v>
      </c>
      <c r="AY83" s="47">
        <v>8</v>
      </c>
      <c r="AZ83" s="47">
        <v>18</v>
      </c>
      <c r="BA83" s="47">
        <f t="shared" si="38"/>
        <v>8</v>
      </c>
      <c r="BB83" s="47" t="str">
        <f t="shared" si="39"/>
        <v>35_8</v>
      </c>
      <c r="BC83" s="47">
        <v>19.739999999999998</v>
      </c>
      <c r="BD83" s="45"/>
      <c r="BE83" s="47">
        <v>35</v>
      </c>
      <c r="BF83" s="47">
        <v>8</v>
      </c>
      <c r="BG83" s="47">
        <v>18</v>
      </c>
      <c r="BH83" s="47">
        <f t="shared" si="44"/>
        <v>8</v>
      </c>
      <c r="BI83" s="47" t="str">
        <f t="shared" si="45"/>
        <v>35_8</v>
      </c>
      <c r="BJ83" s="47">
        <v>20.53</v>
      </c>
      <c r="BK83" s="621"/>
      <c r="BL83" s="47">
        <v>35</v>
      </c>
      <c r="BM83" s="47">
        <v>8</v>
      </c>
      <c r="BN83" s="47">
        <v>18</v>
      </c>
      <c r="BO83" s="47">
        <f t="shared" si="40"/>
        <v>8</v>
      </c>
      <c r="BP83" s="47" t="s">
        <v>495</v>
      </c>
      <c r="BQ83" s="47" t="str">
        <f t="shared" si="41"/>
        <v>35_8</v>
      </c>
      <c r="BR83" s="49">
        <f t="shared" si="23"/>
        <v>19.739999999999998</v>
      </c>
      <c r="BS83" s="49">
        <f t="shared" si="24"/>
        <v>20.53</v>
      </c>
      <c r="BT83" s="456">
        <f t="shared" si="25"/>
        <v>20.134999999999998</v>
      </c>
      <c r="BU83" s="28"/>
      <c r="BV83" s="119"/>
      <c r="BW83" s="5"/>
      <c r="BX83" s="5"/>
      <c r="BY83" s="49"/>
      <c r="BZ83" s="126"/>
      <c r="CA83" s="30"/>
    </row>
    <row r="84" spans="1:79" x14ac:dyDescent="0.25">
      <c r="A84" s="47">
        <v>35</v>
      </c>
      <c r="B84" s="47">
        <v>8</v>
      </c>
      <c r="C84" s="47">
        <v>18</v>
      </c>
      <c r="D84" s="47">
        <f t="shared" si="42"/>
        <v>8</v>
      </c>
      <c r="E84" s="47" t="str">
        <f t="shared" si="43"/>
        <v>35_8</v>
      </c>
      <c r="F84" s="53">
        <v>15.77</v>
      </c>
      <c r="G84" s="47"/>
      <c r="H84" s="47">
        <v>35</v>
      </c>
      <c r="I84" s="47">
        <v>9</v>
      </c>
      <c r="J84" s="47">
        <v>19</v>
      </c>
      <c r="K84" s="47">
        <f t="shared" si="26"/>
        <v>9</v>
      </c>
      <c r="L84" s="47" t="str">
        <f t="shared" si="27"/>
        <v>35_9</v>
      </c>
      <c r="M84" s="53">
        <v>16.75</v>
      </c>
      <c r="N84" s="28"/>
      <c r="O84" s="47">
        <v>35</v>
      </c>
      <c r="P84" s="47">
        <v>9</v>
      </c>
      <c r="Q84" s="47">
        <v>19</v>
      </c>
      <c r="R84" s="47">
        <f t="shared" si="28"/>
        <v>9</v>
      </c>
      <c r="S84" s="47" t="str">
        <f t="shared" si="29"/>
        <v>35_9</v>
      </c>
      <c r="T84" s="53">
        <v>17.260000000000002</v>
      </c>
      <c r="U84" s="28"/>
      <c r="V84" s="47">
        <v>35</v>
      </c>
      <c r="W84" s="47">
        <v>9</v>
      </c>
      <c r="X84" s="47">
        <v>19</v>
      </c>
      <c r="Y84" s="47">
        <f t="shared" si="30"/>
        <v>9</v>
      </c>
      <c r="Z84" s="47" t="str">
        <f t="shared" si="31"/>
        <v>35_9</v>
      </c>
      <c r="AA84" s="53">
        <v>17.82</v>
      </c>
      <c r="AB84" s="463"/>
      <c r="AC84" s="47">
        <v>35</v>
      </c>
      <c r="AD84" s="47">
        <v>9</v>
      </c>
      <c r="AE84" s="47">
        <v>19</v>
      </c>
      <c r="AF84" s="47">
        <f t="shared" si="32"/>
        <v>9</v>
      </c>
      <c r="AG84" s="47" t="str">
        <f t="shared" si="33"/>
        <v>35_9</v>
      </c>
      <c r="AH84" s="47">
        <v>18.350000000000001</v>
      </c>
      <c r="AI84" s="463"/>
      <c r="AJ84" s="47">
        <v>35</v>
      </c>
      <c r="AK84" s="47">
        <v>9</v>
      </c>
      <c r="AL84" s="47">
        <v>19</v>
      </c>
      <c r="AM84" s="47">
        <f t="shared" si="34"/>
        <v>9</v>
      </c>
      <c r="AN84" s="47" t="str">
        <f t="shared" si="35"/>
        <v>35_9</v>
      </c>
      <c r="AO84" s="47">
        <v>19.27</v>
      </c>
      <c r="AP84" s="474"/>
      <c r="AQ84" s="47">
        <v>35</v>
      </c>
      <c r="AR84" s="47">
        <v>9</v>
      </c>
      <c r="AS84" s="47">
        <v>19</v>
      </c>
      <c r="AT84" s="47">
        <f t="shared" si="36"/>
        <v>9</v>
      </c>
      <c r="AU84" s="47" t="str">
        <f t="shared" si="37"/>
        <v>35_9</v>
      </c>
      <c r="AV84" s="47">
        <v>19.75</v>
      </c>
      <c r="AW84" s="475"/>
      <c r="AX84" s="47">
        <v>35</v>
      </c>
      <c r="AY84" s="47">
        <v>9</v>
      </c>
      <c r="AZ84" s="47">
        <v>19</v>
      </c>
      <c r="BA84" s="47">
        <f t="shared" si="38"/>
        <v>9</v>
      </c>
      <c r="BB84" s="47" t="str">
        <f t="shared" si="39"/>
        <v>35_9</v>
      </c>
      <c r="BC84" s="47">
        <v>20.239999999999998</v>
      </c>
      <c r="BD84" s="45"/>
      <c r="BE84" s="47">
        <v>35</v>
      </c>
      <c r="BF84" s="47">
        <v>9</v>
      </c>
      <c r="BG84" s="47">
        <v>19</v>
      </c>
      <c r="BH84" s="47">
        <f t="shared" si="44"/>
        <v>9</v>
      </c>
      <c r="BI84" s="47" t="str">
        <f t="shared" si="45"/>
        <v>35_9</v>
      </c>
      <c r="BJ84" s="47">
        <v>21.05</v>
      </c>
      <c r="BK84" s="621"/>
      <c r="BL84" s="47">
        <v>35</v>
      </c>
      <c r="BM84" s="47">
        <v>9</v>
      </c>
      <c r="BN84" s="47">
        <v>19</v>
      </c>
      <c r="BO84" s="47">
        <f t="shared" si="40"/>
        <v>9</v>
      </c>
      <c r="BP84" s="47" t="s">
        <v>496</v>
      </c>
      <c r="BQ84" s="47" t="str">
        <f t="shared" si="41"/>
        <v>35_9</v>
      </c>
      <c r="BR84" s="49">
        <f t="shared" si="23"/>
        <v>20.239999999999998</v>
      </c>
      <c r="BS84" s="49">
        <f t="shared" si="24"/>
        <v>21.05</v>
      </c>
      <c r="BT84" s="456">
        <f t="shared" si="25"/>
        <v>20.645</v>
      </c>
      <c r="BU84" s="28"/>
      <c r="BV84" s="119"/>
      <c r="BW84" s="5"/>
      <c r="BX84" s="5"/>
      <c r="BY84" s="49"/>
      <c r="BZ84" s="126"/>
      <c r="CA84" s="30"/>
    </row>
    <row r="85" spans="1:79" x14ac:dyDescent="0.25">
      <c r="A85" s="47">
        <v>35</v>
      </c>
      <c r="B85" s="47">
        <v>9</v>
      </c>
      <c r="C85" s="47">
        <v>19</v>
      </c>
      <c r="D85" s="47">
        <f t="shared" si="42"/>
        <v>9</v>
      </c>
      <c r="E85" s="47" t="str">
        <f t="shared" si="43"/>
        <v>35_9</v>
      </c>
      <c r="F85" s="53">
        <v>16.190000000000001</v>
      </c>
      <c r="G85" s="47"/>
      <c r="H85" s="47">
        <v>35</v>
      </c>
      <c r="I85" s="47">
        <v>10</v>
      </c>
      <c r="J85" s="47">
        <v>20</v>
      </c>
      <c r="K85" s="47">
        <f t="shared" si="26"/>
        <v>10</v>
      </c>
      <c r="L85" s="47" t="str">
        <f t="shared" si="27"/>
        <v>35_10</v>
      </c>
      <c r="M85" s="53">
        <v>17.21</v>
      </c>
      <c r="N85" s="28"/>
      <c r="O85" s="47">
        <v>35</v>
      </c>
      <c r="P85" s="47">
        <v>10</v>
      </c>
      <c r="Q85" s="47">
        <v>20</v>
      </c>
      <c r="R85" s="47">
        <f t="shared" si="28"/>
        <v>10</v>
      </c>
      <c r="S85" s="47" t="str">
        <f t="shared" si="29"/>
        <v>35_10</v>
      </c>
      <c r="T85" s="53">
        <v>17.72</v>
      </c>
      <c r="U85" s="28"/>
      <c r="V85" s="47">
        <v>35</v>
      </c>
      <c r="W85" s="47">
        <v>10</v>
      </c>
      <c r="X85" s="47">
        <v>20</v>
      </c>
      <c r="Y85" s="47">
        <f t="shared" si="30"/>
        <v>10</v>
      </c>
      <c r="Z85" s="47" t="str">
        <f t="shared" si="31"/>
        <v>35_10</v>
      </c>
      <c r="AA85" s="53">
        <v>18.3</v>
      </c>
      <c r="AB85" s="463"/>
      <c r="AC85" s="47">
        <v>35</v>
      </c>
      <c r="AD85" s="47">
        <v>10</v>
      </c>
      <c r="AE85" s="47">
        <v>20</v>
      </c>
      <c r="AF85" s="47">
        <f t="shared" si="32"/>
        <v>10</v>
      </c>
      <c r="AG85" s="47" t="str">
        <f t="shared" si="33"/>
        <v>35_10</v>
      </c>
      <c r="AH85" s="47">
        <v>18.850000000000001</v>
      </c>
      <c r="AI85" s="463"/>
      <c r="AJ85" s="47">
        <v>35</v>
      </c>
      <c r="AK85" s="47">
        <v>10</v>
      </c>
      <c r="AL85" s="47">
        <v>20</v>
      </c>
      <c r="AM85" s="47">
        <f t="shared" si="34"/>
        <v>10</v>
      </c>
      <c r="AN85" s="47" t="str">
        <f t="shared" si="35"/>
        <v>35_10</v>
      </c>
      <c r="AO85" s="47">
        <v>19.79</v>
      </c>
      <c r="AP85" s="474"/>
      <c r="AQ85" s="47">
        <v>35</v>
      </c>
      <c r="AR85" s="47">
        <v>10</v>
      </c>
      <c r="AS85" s="47">
        <v>20</v>
      </c>
      <c r="AT85" s="47">
        <f t="shared" si="36"/>
        <v>10</v>
      </c>
      <c r="AU85" s="47" t="str">
        <f t="shared" si="37"/>
        <v>35_10</v>
      </c>
      <c r="AV85" s="47">
        <v>20.28</v>
      </c>
      <c r="AW85" s="475"/>
      <c r="AX85" s="47">
        <v>35</v>
      </c>
      <c r="AY85" s="47">
        <v>10</v>
      </c>
      <c r="AZ85" s="47">
        <v>20</v>
      </c>
      <c r="BA85" s="47">
        <f t="shared" si="38"/>
        <v>10</v>
      </c>
      <c r="BB85" s="47" t="str">
        <f t="shared" si="39"/>
        <v>35_10</v>
      </c>
      <c r="BC85" s="47">
        <v>20.79</v>
      </c>
      <c r="BD85" s="45"/>
      <c r="BE85" s="47">
        <v>35</v>
      </c>
      <c r="BF85" s="47">
        <v>10</v>
      </c>
      <c r="BG85" s="47">
        <v>20</v>
      </c>
      <c r="BH85" s="47">
        <f t="shared" si="44"/>
        <v>10</v>
      </c>
      <c r="BI85" s="47" t="str">
        <f t="shared" si="45"/>
        <v>35_10</v>
      </c>
      <c r="BJ85" s="47">
        <v>21.62</v>
      </c>
      <c r="BK85" s="621"/>
      <c r="BL85" s="47">
        <v>35</v>
      </c>
      <c r="BM85" s="47">
        <v>10</v>
      </c>
      <c r="BN85" s="47">
        <v>20</v>
      </c>
      <c r="BO85" s="47">
        <f t="shared" si="40"/>
        <v>10</v>
      </c>
      <c r="BP85" s="47" t="s">
        <v>497</v>
      </c>
      <c r="BQ85" s="47" t="str">
        <f t="shared" si="41"/>
        <v>35_10</v>
      </c>
      <c r="BR85" s="49">
        <f t="shared" si="23"/>
        <v>20.79</v>
      </c>
      <c r="BS85" s="49">
        <f t="shared" si="24"/>
        <v>21.62</v>
      </c>
      <c r="BT85" s="456">
        <f t="shared" si="25"/>
        <v>21.204999999999998</v>
      </c>
      <c r="BU85" s="28"/>
      <c r="BV85" s="119"/>
      <c r="BW85" s="5"/>
      <c r="BX85" s="5"/>
      <c r="BY85" s="49"/>
      <c r="BZ85" s="126"/>
      <c r="CA85" s="30"/>
    </row>
    <row r="86" spans="1:79" x14ac:dyDescent="0.25">
      <c r="A86" s="47">
        <v>35</v>
      </c>
      <c r="B86" s="47">
        <v>10</v>
      </c>
      <c r="C86" s="47">
        <v>20</v>
      </c>
      <c r="D86" s="47">
        <f t="shared" si="42"/>
        <v>10</v>
      </c>
      <c r="E86" s="47" t="str">
        <f t="shared" si="43"/>
        <v>35_10</v>
      </c>
      <c r="F86" s="53">
        <v>16.62</v>
      </c>
      <c r="G86" s="47"/>
      <c r="H86" s="47">
        <v>35</v>
      </c>
      <c r="I86" s="47">
        <v>11</v>
      </c>
      <c r="J86" s="47">
        <v>21</v>
      </c>
      <c r="K86" s="47">
        <f t="shared" si="26"/>
        <v>11</v>
      </c>
      <c r="L86" s="47" t="str">
        <f t="shared" si="27"/>
        <v>35_11</v>
      </c>
      <c r="M86" s="53">
        <v>17.649999999999999</v>
      </c>
      <c r="N86" s="28"/>
      <c r="O86" s="47">
        <v>35</v>
      </c>
      <c r="P86" s="47">
        <v>11</v>
      </c>
      <c r="Q86" s="47">
        <v>21</v>
      </c>
      <c r="R86" s="47">
        <f t="shared" si="28"/>
        <v>11</v>
      </c>
      <c r="S86" s="47" t="str">
        <f t="shared" si="29"/>
        <v>35_11</v>
      </c>
      <c r="T86" s="53">
        <v>18.18</v>
      </c>
      <c r="U86" s="28"/>
      <c r="V86" s="47">
        <v>35</v>
      </c>
      <c r="W86" s="47">
        <v>11</v>
      </c>
      <c r="X86" s="47">
        <v>21</v>
      </c>
      <c r="Y86" s="47">
        <f t="shared" si="30"/>
        <v>11</v>
      </c>
      <c r="Z86" s="47" t="str">
        <f t="shared" si="31"/>
        <v>35_11</v>
      </c>
      <c r="AA86" s="53">
        <v>18.77</v>
      </c>
      <c r="AB86" s="463"/>
      <c r="AC86" s="47">
        <v>35</v>
      </c>
      <c r="AD86" s="47">
        <v>11</v>
      </c>
      <c r="AE86" s="47">
        <v>21</v>
      </c>
      <c r="AF86" s="47">
        <f t="shared" si="32"/>
        <v>11</v>
      </c>
      <c r="AG86" s="47" t="str">
        <f t="shared" si="33"/>
        <v>35_11</v>
      </c>
      <c r="AH86" s="47">
        <v>19.329999999999998</v>
      </c>
      <c r="AI86" s="463"/>
      <c r="AJ86" s="47">
        <v>35</v>
      </c>
      <c r="AK86" s="47">
        <v>11</v>
      </c>
      <c r="AL86" s="47">
        <v>21</v>
      </c>
      <c r="AM86" s="47">
        <f t="shared" si="34"/>
        <v>11</v>
      </c>
      <c r="AN86" s="47" t="str">
        <f t="shared" si="35"/>
        <v>35_11</v>
      </c>
      <c r="AO86" s="47">
        <v>20.3</v>
      </c>
      <c r="AP86" s="474"/>
      <c r="AQ86" s="47">
        <v>35</v>
      </c>
      <c r="AR86" s="47">
        <v>11</v>
      </c>
      <c r="AS86" s="47">
        <v>21</v>
      </c>
      <c r="AT86" s="47">
        <f t="shared" si="36"/>
        <v>11</v>
      </c>
      <c r="AU86" s="47" t="str">
        <f t="shared" si="37"/>
        <v>35_11</v>
      </c>
      <c r="AV86" s="47">
        <v>20.81</v>
      </c>
      <c r="AW86" s="475"/>
      <c r="AX86" s="47">
        <v>35</v>
      </c>
      <c r="AY86" s="47">
        <v>11</v>
      </c>
      <c r="AZ86" s="47">
        <v>21</v>
      </c>
      <c r="BA86" s="47">
        <f t="shared" si="38"/>
        <v>11</v>
      </c>
      <c r="BB86" s="47" t="str">
        <f t="shared" si="39"/>
        <v>35_11</v>
      </c>
      <c r="BC86" s="47">
        <v>21.33</v>
      </c>
      <c r="BD86" s="45"/>
      <c r="BE86" s="47">
        <v>35</v>
      </c>
      <c r="BF86" s="47">
        <v>11</v>
      </c>
      <c r="BG86" s="47">
        <v>21</v>
      </c>
      <c r="BH86" s="47">
        <f t="shared" si="44"/>
        <v>11</v>
      </c>
      <c r="BI86" s="47" t="str">
        <f t="shared" si="45"/>
        <v>35_11</v>
      </c>
      <c r="BJ86" s="47">
        <v>22.18</v>
      </c>
      <c r="BK86" s="621"/>
      <c r="BL86" s="47">
        <v>35</v>
      </c>
      <c r="BM86" s="47">
        <v>11</v>
      </c>
      <c r="BN86" s="47">
        <v>21</v>
      </c>
      <c r="BO86" s="47">
        <f t="shared" si="40"/>
        <v>11</v>
      </c>
      <c r="BP86" s="47" t="s">
        <v>498</v>
      </c>
      <c r="BQ86" s="47" t="str">
        <f t="shared" si="41"/>
        <v>35_11</v>
      </c>
      <c r="BR86" s="49">
        <f t="shared" si="23"/>
        <v>21.33</v>
      </c>
      <c r="BS86" s="49">
        <f t="shared" si="24"/>
        <v>22.18</v>
      </c>
      <c r="BT86" s="456">
        <f t="shared" si="25"/>
        <v>21.754999999999999</v>
      </c>
      <c r="BU86" s="28"/>
      <c r="BV86" s="119"/>
      <c r="BW86" s="5"/>
      <c r="BX86" s="5"/>
      <c r="BY86" s="49"/>
      <c r="BZ86" s="126"/>
      <c r="CA86" s="30"/>
    </row>
    <row r="87" spans="1:79" x14ac:dyDescent="0.25">
      <c r="A87" s="47">
        <v>35</v>
      </c>
      <c r="B87" s="47">
        <v>11</v>
      </c>
      <c r="C87" s="47">
        <v>21</v>
      </c>
      <c r="D87" s="47">
        <f t="shared" si="42"/>
        <v>11</v>
      </c>
      <c r="E87" s="47" t="str">
        <f t="shared" si="43"/>
        <v>35_11</v>
      </c>
      <c r="F87" s="53">
        <v>17.05</v>
      </c>
      <c r="G87" s="47"/>
      <c r="H87" s="47">
        <v>40</v>
      </c>
      <c r="I87" s="47" t="s">
        <v>435</v>
      </c>
      <c r="J87" s="47">
        <v>10</v>
      </c>
      <c r="K87" s="47" t="str">
        <f t="shared" si="26"/>
        <v>Aanloopperiodiek_0</v>
      </c>
      <c r="L87" s="47" t="str">
        <f t="shared" si="27"/>
        <v>40_Aanloopperiodiek_0</v>
      </c>
      <c r="M87" s="53">
        <v>12.83</v>
      </c>
      <c r="N87" s="28"/>
      <c r="O87" s="47">
        <v>40</v>
      </c>
      <c r="P87" s="47" t="s">
        <v>435</v>
      </c>
      <c r="Q87" s="47">
        <v>10</v>
      </c>
      <c r="R87" s="47" t="str">
        <f t="shared" si="28"/>
        <v>Aanloopperiodiek_0</v>
      </c>
      <c r="S87" s="47" t="str">
        <f t="shared" si="29"/>
        <v>40_Aanloopperiodiek_0</v>
      </c>
      <c r="T87" s="53">
        <v>13.22</v>
      </c>
      <c r="U87" s="28"/>
      <c r="V87" s="47">
        <v>40</v>
      </c>
      <c r="W87" s="47" t="s">
        <v>435</v>
      </c>
      <c r="X87" s="47">
        <v>10</v>
      </c>
      <c r="Y87" s="47" t="str">
        <f t="shared" si="30"/>
        <v>Aanloopperiodiek_0</v>
      </c>
      <c r="Z87" s="47" t="str">
        <f t="shared" si="31"/>
        <v>40_Aanloopperiodiek_0</v>
      </c>
      <c r="AA87" s="53" t="s">
        <v>417</v>
      </c>
      <c r="AB87" s="463"/>
      <c r="AC87" s="47">
        <v>40</v>
      </c>
      <c r="AD87" s="47" t="s">
        <v>435</v>
      </c>
      <c r="AE87" s="47">
        <v>10</v>
      </c>
      <c r="AF87" s="47" t="str">
        <f t="shared" si="32"/>
        <v>Aanloopperiodiek_0</v>
      </c>
      <c r="AG87" s="47" t="str">
        <f t="shared" si="33"/>
        <v>40_Aanloopperiodiek_0</v>
      </c>
      <c r="AH87" s="47" t="s">
        <v>417</v>
      </c>
      <c r="AI87" s="463"/>
      <c r="AJ87" s="47">
        <v>40</v>
      </c>
      <c r="AK87" s="47" t="s">
        <v>435</v>
      </c>
      <c r="AL87" s="47">
        <v>10</v>
      </c>
      <c r="AM87" s="47" t="str">
        <f t="shared" si="34"/>
        <v>Aanloopperiodiek_0</v>
      </c>
      <c r="AN87" s="47" t="str">
        <f t="shared" si="35"/>
        <v>40_Aanloopperiodiek_0</v>
      </c>
      <c r="AO87" s="47" t="s">
        <v>417</v>
      </c>
      <c r="AP87" s="474"/>
      <c r="AQ87" s="47">
        <v>40</v>
      </c>
      <c r="AR87" s="47" t="s">
        <v>435</v>
      </c>
      <c r="AS87" s="47">
        <v>10</v>
      </c>
      <c r="AT87" s="47" t="str">
        <f t="shared" si="36"/>
        <v>Aanloopperiodiek_0</v>
      </c>
      <c r="AU87" s="47" t="str">
        <f t="shared" si="37"/>
        <v>40_Aanloopperiodiek_0</v>
      </c>
      <c r="AV87" s="47" t="s">
        <v>417</v>
      </c>
      <c r="AW87" s="475"/>
      <c r="AX87" s="47">
        <v>40</v>
      </c>
      <c r="AY87" s="47" t="s">
        <v>435</v>
      </c>
      <c r="AZ87" s="47">
        <v>10</v>
      </c>
      <c r="BA87" s="47" t="str">
        <f t="shared" si="38"/>
        <v>Aanloopperiodiek_0</v>
      </c>
      <c r="BB87" s="47" t="str">
        <f t="shared" si="39"/>
        <v>40_Aanloopperiodiek_0</v>
      </c>
      <c r="BC87" s="47" t="s">
        <v>417</v>
      </c>
      <c r="BD87" s="45"/>
      <c r="BE87" s="47">
        <v>40</v>
      </c>
      <c r="BF87" s="47" t="s">
        <v>435</v>
      </c>
      <c r="BG87" s="47">
        <v>10</v>
      </c>
      <c r="BH87" s="47" t="str">
        <f t="shared" si="44"/>
        <v>Aanloopperiodiek_0</v>
      </c>
      <c r="BI87" s="47" t="str">
        <f t="shared" si="45"/>
        <v>40_Aanloopperiodiek_0</v>
      </c>
      <c r="BJ87" s="47" t="s">
        <v>417</v>
      </c>
      <c r="BK87" s="621"/>
      <c r="BL87" s="47">
        <v>40</v>
      </c>
      <c r="BM87" s="47" t="s">
        <v>435</v>
      </c>
      <c r="BN87" s="47">
        <v>10</v>
      </c>
      <c r="BO87" s="47" t="str">
        <f t="shared" si="40"/>
        <v>Aanloopperiodiek_0</v>
      </c>
      <c r="BP87" s="47" t="s">
        <v>499</v>
      </c>
      <c r="BQ87" s="47" t="str">
        <f t="shared" si="41"/>
        <v>40_Aanloopperiodiek_0</v>
      </c>
      <c r="BR87" s="49" t="str">
        <f t="shared" si="23"/>
        <v>vervalt</v>
      </c>
      <c r="BS87" s="49" t="str">
        <f t="shared" si="24"/>
        <v>vervalt</v>
      </c>
      <c r="BT87" s="456" t="str">
        <f t="shared" si="25"/>
        <v>vervalt</v>
      </c>
      <c r="BU87" s="28"/>
      <c r="BV87" s="119"/>
      <c r="BW87" s="5"/>
      <c r="BX87" s="5"/>
      <c r="BY87" s="49"/>
      <c r="BZ87" s="126"/>
      <c r="CA87" s="30"/>
    </row>
    <row r="88" spans="1:79" x14ac:dyDescent="0.25">
      <c r="A88" s="47">
        <v>40</v>
      </c>
      <c r="B88" s="47" t="s">
        <v>435</v>
      </c>
      <c r="C88" s="47">
        <v>10</v>
      </c>
      <c r="D88" s="47" t="str">
        <f t="shared" si="42"/>
        <v>Aanloopperiodiek_0</v>
      </c>
      <c r="E88" s="47" t="str">
        <f t="shared" si="43"/>
        <v>40_Aanloopperiodiek_0</v>
      </c>
      <c r="F88" s="53">
        <v>12.4</v>
      </c>
      <c r="G88" s="47"/>
      <c r="H88" s="47">
        <v>40</v>
      </c>
      <c r="I88" s="47" t="s">
        <v>437</v>
      </c>
      <c r="J88" s="47">
        <v>11</v>
      </c>
      <c r="K88" s="47" t="str">
        <f t="shared" si="26"/>
        <v>Aanloopperiodiek_1</v>
      </c>
      <c r="L88" s="47" t="str">
        <f t="shared" si="27"/>
        <v>40_Aanloopperiodiek_1</v>
      </c>
      <c r="M88" s="53">
        <v>13.22</v>
      </c>
      <c r="N88" s="28"/>
      <c r="O88" s="47">
        <v>40</v>
      </c>
      <c r="P88" s="47" t="s">
        <v>437</v>
      </c>
      <c r="Q88" s="47">
        <v>11</v>
      </c>
      <c r="R88" s="47" t="str">
        <f t="shared" si="28"/>
        <v>Aanloopperiodiek_1</v>
      </c>
      <c r="S88" s="47" t="str">
        <f t="shared" si="29"/>
        <v>40_Aanloopperiodiek_1</v>
      </c>
      <c r="T88" s="53">
        <v>13.62</v>
      </c>
      <c r="U88" s="28"/>
      <c r="V88" s="47">
        <v>40</v>
      </c>
      <c r="W88" s="47" t="s">
        <v>437</v>
      </c>
      <c r="X88" s="47">
        <v>11</v>
      </c>
      <c r="Y88" s="47" t="str">
        <f t="shared" si="30"/>
        <v>Aanloopperiodiek_1</v>
      </c>
      <c r="Z88" s="47" t="str">
        <f t="shared" si="31"/>
        <v>40_Aanloopperiodiek_1</v>
      </c>
      <c r="AA88" s="53" t="s">
        <v>417</v>
      </c>
      <c r="AB88" s="463"/>
      <c r="AC88" s="47">
        <v>40</v>
      </c>
      <c r="AD88" s="47" t="s">
        <v>437</v>
      </c>
      <c r="AE88" s="47">
        <v>11</v>
      </c>
      <c r="AF88" s="47" t="str">
        <f t="shared" si="32"/>
        <v>Aanloopperiodiek_1</v>
      </c>
      <c r="AG88" s="47" t="str">
        <f t="shared" si="33"/>
        <v>40_Aanloopperiodiek_1</v>
      </c>
      <c r="AH88" s="47" t="s">
        <v>417</v>
      </c>
      <c r="AI88" s="463"/>
      <c r="AJ88" s="47">
        <v>40</v>
      </c>
      <c r="AK88" s="47" t="s">
        <v>437</v>
      </c>
      <c r="AL88" s="47">
        <v>11</v>
      </c>
      <c r="AM88" s="47" t="str">
        <f t="shared" si="34"/>
        <v>Aanloopperiodiek_1</v>
      </c>
      <c r="AN88" s="47" t="str">
        <f t="shared" si="35"/>
        <v>40_Aanloopperiodiek_1</v>
      </c>
      <c r="AO88" s="47" t="s">
        <v>417</v>
      </c>
      <c r="AP88" s="474"/>
      <c r="AQ88" s="47">
        <v>40</v>
      </c>
      <c r="AR88" s="47" t="s">
        <v>437</v>
      </c>
      <c r="AS88" s="47">
        <v>11</v>
      </c>
      <c r="AT88" s="47" t="str">
        <f t="shared" si="36"/>
        <v>Aanloopperiodiek_1</v>
      </c>
      <c r="AU88" s="47" t="str">
        <f t="shared" si="37"/>
        <v>40_Aanloopperiodiek_1</v>
      </c>
      <c r="AV88" s="47" t="s">
        <v>417</v>
      </c>
      <c r="AW88" s="475"/>
      <c r="AX88" s="47">
        <v>40</v>
      </c>
      <c r="AY88" s="47" t="s">
        <v>437</v>
      </c>
      <c r="AZ88" s="47">
        <v>11</v>
      </c>
      <c r="BA88" s="47" t="str">
        <f t="shared" si="38"/>
        <v>Aanloopperiodiek_1</v>
      </c>
      <c r="BB88" s="47" t="str">
        <f t="shared" si="39"/>
        <v>40_Aanloopperiodiek_1</v>
      </c>
      <c r="BC88" s="47" t="s">
        <v>417</v>
      </c>
      <c r="BD88" s="45"/>
      <c r="BE88" s="47">
        <v>40</v>
      </c>
      <c r="BF88" s="47" t="s">
        <v>437</v>
      </c>
      <c r="BG88" s="47">
        <v>11</v>
      </c>
      <c r="BH88" s="47" t="str">
        <f t="shared" si="44"/>
        <v>Aanloopperiodiek_1</v>
      </c>
      <c r="BI88" s="47" t="str">
        <f t="shared" si="45"/>
        <v>40_Aanloopperiodiek_1</v>
      </c>
      <c r="BJ88" s="47" t="s">
        <v>417</v>
      </c>
      <c r="BK88" s="621"/>
      <c r="BL88" s="47">
        <v>40</v>
      </c>
      <c r="BM88" s="47" t="s">
        <v>437</v>
      </c>
      <c r="BN88" s="47">
        <v>11</v>
      </c>
      <c r="BO88" s="47" t="str">
        <f t="shared" si="40"/>
        <v>Aanloopperiodiek_1</v>
      </c>
      <c r="BP88" s="47" t="s">
        <v>500</v>
      </c>
      <c r="BQ88" s="47" t="str">
        <f t="shared" si="41"/>
        <v>40_Aanloopperiodiek_1</v>
      </c>
      <c r="BR88" s="49" t="str">
        <f t="shared" si="23"/>
        <v>vervalt</v>
      </c>
      <c r="BS88" s="49" t="str">
        <f t="shared" si="24"/>
        <v>vervalt</v>
      </c>
      <c r="BT88" s="456" t="str">
        <f t="shared" si="25"/>
        <v>vervalt</v>
      </c>
      <c r="BU88" s="28"/>
      <c r="BV88" s="119"/>
      <c r="BW88" s="5"/>
      <c r="BX88" s="5"/>
      <c r="BY88" s="49"/>
      <c r="BZ88" s="126"/>
      <c r="CA88" s="30"/>
    </row>
    <row r="89" spans="1:79" x14ac:dyDescent="0.25">
      <c r="A89" s="47">
        <v>40</v>
      </c>
      <c r="B89" s="47" t="s">
        <v>437</v>
      </c>
      <c r="C89" s="47">
        <v>11</v>
      </c>
      <c r="D89" s="47" t="str">
        <f t="shared" si="42"/>
        <v>Aanloopperiodiek_1</v>
      </c>
      <c r="E89" s="47" t="str">
        <f t="shared" si="43"/>
        <v>40_Aanloopperiodiek_1</v>
      </c>
      <c r="F89" s="53">
        <v>12.78</v>
      </c>
      <c r="G89" s="47"/>
      <c r="H89" s="47">
        <v>40</v>
      </c>
      <c r="I89" s="47">
        <v>0</v>
      </c>
      <c r="J89" s="47">
        <v>12</v>
      </c>
      <c r="K89" s="47">
        <f t="shared" si="26"/>
        <v>0</v>
      </c>
      <c r="L89" s="47" t="str">
        <f t="shared" si="27"/>
        <v>40_0</v>
      </c>
      <c r="M89" s="53">
        <v>13.63</v>
      </c>
      <c r="N89" s="28"/>
      <c r="O89" s="47">
        <v>40</v>
      </c>
      <c r="P89" s="47">
        <v>0</v>
      </c>
      <c r="Q89" s="47">
        <v>12</v>
      </c>
      <c r="R89" s="47">
        <f t="shared" si="28"/>
        <v>0</v>
      </c>
      <c r="S89" s="47" t="str">
        <f t="shared" si="29"/>
        <v>40_0</v>
      </c>
      <c r="T89" s="53">
        <v>14.04</v>
      </c>
      <c r="U89" s="28"/>
      <c r="V89" s="47">
        <v>40</v>
      </c>
      <c r="W89" s="47" t="s">
        <v>461</v>
      </c>
      <c r="X89" s="47">
        <v>12</v>
      </c>
      <c r="Y89" s="47" t="str">
        <f t="shared" si="30"/>
        <v>zij-instroomperiodiek</v>
      </c>
      <c r="Z89" s="47" t="str">
        <f t="shared" si="31"/>
        <v>40_zij-instroomperiodiek</v>
      </c>
      <c r="AA89" s="53">
        <v>14.5</v>
      </c>
      <c r="AB89" s="463"/>
      <c r="AC89" s="47">
        <v>40</v>
      </c>
      <c r="AD89" s="47" t="s">
        <v>461</v>
      </c>
      <c r="AE89" s="47">
        <v>12</v>
      </c>
      <c r="AF89" s="47" t="str">
        <f t="shared" si="32"/>
        <v>zij-instroomperiodiek</v>
      </c>
      <c r="AG89" s="47" t="str">
        <f t="shared" si="33"/>
        <v>40_zij-instroomperiodiek</v>
      </c>
      <c r="AH89" s="47">
        <v>14.93</v>
      </c>
      <c r="AI89" s="463"/>
      <c r="AJ89" s="47">
        <v>40</v>
      </c>
      <c r="AK89" s="47" t="s">
        <v>461</v>
      </c>
      <c r="AL89" s="47">
        <v>12</v>
      </c>
      <c r="AM89" s="47" t="str">
        <f t="shared" si="34"/>
        <v>zij-instroomperiodiek</v>
      </c>
      <c r="AN89" s="47" t="str">
        <f t="shared" si="35"/>
        <v>40_zij-instroomperiodiek</v>
      </c>
      <c r="AO89" s="47">
        <v>15.73</v>
      </c>
      <c r="AP89" s="474"/>
      <c r="AQ89" s="47">
        <v>40</v>
      </c>
      <c r="AR89" s="47" t="s">
        <v>461</v>
      </c>
      <c r="AS89" s="47">
        <v>12</v>
      </c>
      <c r="AT89" s="47" t="str">
        <f t="shared" si="36"/>
        <v>zij-instroomperiodiek</v>
      </c>
      <c r="AU89" s="47" t="str">
        <f t="shared" si="37"/>
        <v>40_zij-instroomperiodiek</v>
      </c>
      <c r="AV89" s="47">
        <v>16.21</v>
      </c>
      <c r="AW89" s="475"/>
      <c r="AX89" s="47">
        <v>40</v>
      </c>
      <c r="AY89" s="47" t="s">
        <v>461</v>
      </c>
      <c r="AZ89" s="47">
        <v>12</v>
      </c>
      <c r="BA89" s="47" t="str">
        <f t="shared" si="38"/>
        <v>zij-instroomperiodiek</v>
      </c>
      <c r="BB89" s="47" t="str">
        <f t="shared" si="39"/>
        <v>40_zij-instroomperiodiek</v>
      </c>
      <c r="BC89" s="47">
        <v>16.690000000000001</v>
      </c>
      <c r="BD89" s="45"/>
      <c r="BE89" s="47">
        <v>40</v>
      </c>
      <c r="BF89" s="47" t="s">
        <v>461</v>
      </c>
      <c r="BG89" s="47">
        <v>12</v>
      </c>
      <c r="BH89" s="47" t="str">
        <f t="shared" si="44"/>
        <v>zij-instroomperiodiek</v>
      </c>
      <c r="BI89" s="47" t="str">
        <f t="shared" si="45"/>
        <v>40_zij-instroomperiodiek</v>
      </c>
      <c r="BJ89" s="47">
        <v>17.36</v>
      </c>
      <c r="BK89" s="621"/>
      <c r="BL89" s="47">
        <v>40</v>
      </c>
      <c r="BM89" s="47" t="s">
        <v>461</v>
      </c>
      <c r="BN89" s="47">
        <v>12</v>
      </c>
      <c r="BO89" s="47" t="str">
        <f t="shared" si="40"/>
        <v>zij-instroomperiodiek</v>
      </c>
      <c r="BP89" s="47" t="s">
        <v>501</v>
      </c>
      <c r="BQ89" s="47" t="str">
        <f t="shared" si="41"/>
        <v>40_zij-instroomperiodiek</v>
      </c>
      <c r="BR89" s="49">
        <f t="shared" si="23"/>
        <v>16.690000000000001</v>
      </c>
      <c r="BS89" s="49">
        <f t="shared" si="24"/>
        <v>17.36</v>
      </c>
      <c r="BT89" s="456">
        <f t="shared" si="25"/>
        <v>17.024999999999999</v>
      </c>
      <c r="BU89" s="28"/>
      <c r="BV89" s="119"/>
      <c r="BW89" s="5"/>
      <c r="BX89" s="5"/>
      <c r="BY89" s="49"/>
      <c r="BZ89" s="126"/>
      <c r="CA89" s="30"/>
    </row>
    <row r="90" spans="1:79" x14ac:dyDescent="0.25">
      <c r="A90" s="47">
        <v>40</v>
      </c>
      <c r="B90" s="47">
        <v>0</v>
      </c>
      <c r="C90" s="47">
        <v>12</v>
      </c>
      <c r="D90" s="47">
        <f t="shared" si="42"/>
        <v>0</v>
      </c>
      <c r="E90" s="47" t="str">
        <f t="shared" si="43"/>
        <v>40_0</v>
      </c>
      <c r="F90" s="53">
        <v>13.17</v>
      </c>
      <c r="G90" s="47"/>
      <c r="H90" s="47">
        <v>40</v>
      </c>
      <c r="I90" s="47">
        <v>1</v>
      </c>
      <c r="J90" s="47">
        <v>14</v>
      </c>
      <c r="K90" s="47">
        <f t="shared" si="26"/>
        <v>1</v>
      </c>
      <c r="L90" s="47" t="str">
        <f t="shared" si="27"/>
        <v>40_1</v>
      </c>
      <c r="M90" s="53">
        <v>14.56</v>
      </c>
      <c r="N90" s="28"/>
      <c r="O90" s="47">
        <v>40</v>
      </c>
      <c r="P90" s="47">
        <v>1</v>
      </c>
      <c r="Q90" s="47">
        <v>14</v>
      </c>
      <c r="R90" s="47">
        <f t="shared" si="28"/>
        <v>1</v>
      </c>
      <c r="S90" s="47" t="str">
        <f t="shared" si="29"/>
        <v>40_1</v>
      </c>
      <c r="T90" s="53">
        <v>14.99</v>
      </c>
      <c r="U90" s="28"/>
      <c r="V90" s="47">
        <v>40</v>
      </c>
      <c r="W90" s="47">
        <v>1</v>
      </c>
      <c r="X90" s="47">
        <v>14</v>
      </c>
      <c r="Y90" s="47">
        <f t="shared" si="30"/>
        <v>1</v>
      </c>
      <c r="Z90" s="47" t="str">
        <f t="shared" si="31"/>
        <v>40_1</v>
      </c>
      <c r="AA90" s="53">
        <v>15.48</v>
      </c>
      <c r="AB90" s="463"/>
      <c r="AC90" s="47">
        <v>40</v>
      </c>
      <c r="AD90" s="47">
        <v>1</v>
      </c>
      <c r="AE90" s="47">
        <v>14</v>
      </c>
      <c r="AF90" s="47">
        <f t="shared" si="32"/>
        <v>1</v>
      </c>
      <c r="AG90" s="47" t="str">
        <f t="shared" si="33"/>
        <v>40_1</v>
      </c>
      <c r="AH90" s="47">
        <v>15.94</v>
      </c>
      <c r="AI90" s="463"/>
      <c r="AJ90" s="47">
        <v>40</v>
      </c>
      <c r="AK90" s="47">
        <v>1</v>
      </c>
      <c r="AL90" s="47">
        <v>14</v>
      </c>
      <c r="AM90" s="47">
        <f t="shared" si="34"/>
        <v>1</v>
      </c>
      <c r="AN90" s="47" t="str">
        <f t="shared" si="35"/>
        <v>40_1</v>
      </c>
      <c r="AO90" s="47">
        <v>16.739999999999998</v>
      </c>
      <c r="AP90" s="474"/>
      <c r="AQ90" s="47">
        <v>40</v>
      </c>
      <c r="AR90" s="47">
        <v>1</v>
      </c>
      <c r="AS90" s="47">
        <v>14</v>
      </c>
      <c r="AT90" s="47">
        <f t="shared" si="36"/>
        <v>1</v>
      </c>
      <c r="AU90" s="47" t="str">
        <f t="shared" si="37"/>
        <v>40_1</v>
      </c>
      <c r="AV90" s="47">
        <v>17.22</v>
      </c>
      <c r="AW90" s="475"/>
      <c r="AX90" s="47">
        <v>40</v>
      </c>
      <c r="AY90" s="47">
        <v>1</v>
      </c>
      <c r="AZ90" s="47">
        <v>14</v>
      </c>
      <c r="BA90" s="47">
        <f t="shared" si="38"/>
        <v>1</v>
      </c>
      <c r="BB90" s="47" t="str">
        <f t="shared" si="39"/>
        <v>40_1</v>
      </c>
      <c r="BC90" s="47">
        <v>17.7</v>
      </c>
      <c r="BD90" s="45"/>
      <c r="BE90" s="47">
        <v>40</v>
      </c>
      <c r="BF90" s="47">
        <v>1</v>
      </c>
      <c r="BG90" s="47">
        <v>14</v>
      </c>
      <c r="BH90" s="47">
        <f t="shared" si="44"/>
        <v>1</v>
      </c>
      <c r="BI90" s="47" t="str">
        <f t="shared" si="45"/>
        <v>40_1</v>
      </c>
      <c r="BJ90" s="47">
        <v>18.41</v>
      </c>
      <c r="BK90" s="621"/>
      <c r="BL90" s="47">
        <v>40</v>
      </c>
      <c r="BM90" s="47">
        <v>1</v>
      </c>
      <c r="BN90" s="47">
        <v>14</v>
      </c>
      <c r="BO90" s="47">
        <f t="shared" si="40"/>
        <v>1</v>
      </c>
      <c r="BP90" s="47" t="s">
        <v>502</v>
      </c>
      <c r="BQ90" s="47" t="str">
        <f t="shared" si="41"/>
        <v>40_1</v>
      </c>
      <c r="BR90" s="49">
        <f t="shared" si="23"/>
        <v>17.7</v>
      </c>
      <c r="BS90" s="49">
        <f t="shared" si="24"/>
        <v>18.41</v>
      </c>
      <c r="BT90" s="456">
        <f t="shared" si="25"/>
        <v>18.055</v>
      </c>
      <c r="BU90" s="28"/>
      <c r="BV90" s="119"/>
      <c r="BW90" s="5"/>
      <c r="BX90" s="5"/>
      <c r="BY90" s="49"/>
      <c r="BZ90" s="126"/>
      <c r="CA90" s="30"/>
    </row>
    <row r="91" spans="1:79" x14ac:dyDescent="0.25">
      <c r="A91" s="47">
        <v>40</v>
      </c>
      <c r="B91" s="47">
        <v>1</v>
      </c>
      <c r="C91" s="47">
        <v>14</v>
      </c>
      <c r="D91" s="47">
        <f t="shared" si="42"/>
        <v>1</v>
      </c>
      <c r="E91" s="47" t="str">
        <f t="shared" si="43"/>
        <v>40_1</v>
      </c>
      <c r="F91" s="53">
        <v>14.06</v>
      </c>
      <c r="G91" s="47"/>
      <c r="H91" s="47">
        <v>40</v>
      </c>
      <c r="I91" s="47">
        <v>2</v>
      </c>
      <c r="J91" s="47">
        <v>16</v>
      </c>
      <c r="K91" s="47">
        <f t="shared" si="26"/>
        <v>2</v>
      </c>
      <c r="L91" s="47" t="str">
        <f t="shared" si="27"/>
        <v>40_2</v>
      </c>
      <c r="M91" s="53">
        <v>15.46</v>
      </c>
      <c r="N91" s="5"/>
      <c r="O91" s="47">
        <v>40</v>
      </c>
      <c r="P91" s="47">
        <v>2</v>
      </c>
      <c r="Q91" s="47">
        <v>16</v>
      </c>
      <c r="R91" s="47">
        <f t="shared" si="28"/>
        <v>2</v>
      </c>
      <c r="S91" s="47" t="str">
        <f t="shared" si="29"/>
        <v>40_2</v>
      </c>
      <c r="T91" s="53">
        <v>15.93</v>
      </c>
      <c r="U91" s="5"/>
      <c r="V91" s="47">
        <v>40</v>
      </c>
      <c r="W91" s="47">
        <v>2</v>
      </c>
      <c r="X91" s="47">
        <v>16</v>
      </c>
      <c r="Y91" s="47">
        <f t="shared" si="30"/>
        <v>2</v>
      </c>
      <c r="Z91" s="47" t="str">
        <f t="shared" si="31"/>
        <v>40_2</v>
      </c>
      <c r="AA91" s="53">
        <v>16.440000000000001</v>
      </c>
      <c r="AB91" s="463"/>
      <c r="AC91" s="47">
        <v>40</v>
      </c>
      <c r="AD91" s="47">
        <v>2</v>
      </c>
      <c r="AE91" s="47">
        <v>16</v>
      </c>
      <c r="AF91" s="47">
        <f t="shared" si="32"/>
        <v>2</v>
      </c>
      <c r="AG91" s="47" t="str">
        <f t="shared" si="33"/>
        <v>40_2</v>
      </c>
      <c r="AH91" s="47">
        <v>16.940000000000001</v>
      </c>
      <c r="AI91" s="463"/>
      <c r="AJ91" s="47">
        <v>40</v>
      </c>
      <c r="AK91" s="47">
        <v>2</v>
      </c>
      <c r="AL91" s="47">
        <v>16</v>
      </c>
      <c r="AM91" s="47">
        <f t="shared" si="34"/>
        <v>2</v>
      </c>
      <c r="AN91" s="47" t="str">
        <f t="shared" si="35"/>
        <v>40_2</v>
      </c>
      <c r="AO91" s="47">
        <v>17.78</v>
      </c>
      <c r="AP91" s="474"/>
      <c r="AQ91" s="47">
        <v>40</v>
      </c>
      <c r="AR91" s="47">
        <v>2</v>
      </c>
      <c r="AS91" s="47">
        <v>16</v>
      </c>
      <c r="AT91" s="47">
        <f t="shared" si="36"/>
        <v>2</v>
      </c>
      <c r="AU91" s="47" t="str">
        <f t="shared" si="37"/>
        <v>40_2</v>
      </c>
      <c r="AV91" s="47">
        <v>18.260000000000002</v>
      </c>
      <c r="AW91" s="475"/>
      <c r="AX91" s="47">
        <v>40</v>
      </c>
      <c r="AY91" s="47">
        <v>2</v>
      </c>
      <c r="AZ91" s="47">
        <v>16</v>
      </c>
      <c r="BA91" s="47">
        <f t="shared" si="38"/>
        <v>2</v>
      </c>
      <c r="BB91" s="47" t="str">
        <f t="shared" si="39"/>
        <v>40_2</v>
      </c>
      <c r="BC91" s="47">
        <v>18.739999999999998</v>
      </c>
      <c r="BD91" s="45"/>
      <c r="BE91" s="47">
        <v>40</v>
      </c>
      <c r="BF91" s="47">
        <v>2</v>
      </c>
      <c r="BG91" s="47">
        <v>16</v>
      </c>
      <c r="BH91" s="47">
        <f t="shared" si="44"/>
        <v>2</v>
      </c>
      <c r="BI91" s="47" t="str">
        <f t="shared" si="45"/>
        <v>40_2</v>
      </c>
      <c r="BJ91" s="47">
        <v>19.489999999999998</v>
      </c>
      <c r="BK91" s="621"/>
      <c r="BL91" s="47">
        <v>40</v>
      </c>
      <c r="BM91" s="47">
        <v>2</v>
      </c>
      <c r="BN91" s="47">
        <v>16</v>
      </c>
      <c r="BO91" s="47">
        <f t="shared" si="40"/>
        <v>2</v>
      </c>
      <c r="BP91" s="47" t="s">
        <v>503</v>
      </c>
      <c r="BQ91" s="47" t="str">
        <f t="shared" si="41"/>
        <v>40_2</v>
      </c>
      <c r="BR91" s="49">
        <f t="shared" si="23"/>
        <v>18.739999999999998</v>
      </c>
      <c r="BS91" s="49">
        <f t="shared" si="24"/>
        <v>19.489999999999998</v>
      </c>
      <c r="BT91" s="456">
        <f t="shared" si="25"/>
        <v>19.114999999999998</v>
      </c>
      <c r="BU91" s="28"/>
      <c r="BV91" s="119"/>
      <c r="BW91" s="5"/>
      <c r="BX91" s="5"/>
      <c r="BY91" s="5"/>
      <c r="BZ91" s="6"/>
    </row>
    <row r="92" spans="1:79" x14ac:dyDescent="0.25">
      <c r="A92" s="47">
        <v>40</v>
      </c>
      <c r="B92" s="47">
        <v>2</v>
      </c>
      <c r="C92" s="47">
        <v>16</v>
      </c>
      <c r="D92" s="47">
        <f t="shared" si="42"/>
        <v>2</v>
      </c>
      <c r="E92" s="47" t="str">
        <f t="shared" si="43"/>
        <v>40_2</v>
      </c>
      <c r="F92" s="53">
        <v>14.94</v>
      </c>
      <c r="G92" s="47"/>
      <c r="H92" s="47">
        <v>40</v>
      </c>
      <c r="I92" s="47">
        <v>3</v>
      </c>
      <c r="J92" s="47">
        <v>17</v>
      </c>
      <c r="K92" s="47">
        <f t="shared" si="26"/>
        <v>3</v>
      </c>
      <c r="L92" s="47" t="str">
        <f t="shared" si="27"/>
        <v>40_3</v>
      </c>
      <c r="M92" s="53">
        <v>15.85</v>
      </c>
      <c r="N92" s="5"/>
      <c r="O92" s="47">
        <v>40</v>
      </c>
      <c r="P92" s="47">
        <v>3</v>
      </c>
      <c r="Q92" s="47">
        <v>17</v>
      </c>
      <c r="R92" s="47">
        <f t="shared" si="28"/>
        <v>3</v>
      </c>
      <c r="S92" s="47" t="str">
        <f t="shared" si="29"/>
        <v>40_3</v>
      </c>
      <c r="T92" s="53">
        <v>16.329999999999998</v>
      </c>
      <c r="U92" s="5"/>
      <c r="V92" s="47">
        <v>40</v>
      </c>
      <c r="W92" s="47">
        <v>3</v>
      </c>
      <c r="X92" s="47">
        <v>17</v>
      </c>
      <c r="Y92" s="47">
        <f t="shared" si="30"/>
        <v>3</v>
      </c>
      <c r="Z92" s="47" t="str">
        <f t="shared" si="31"/>
        <v>40_3</v>
      </c>
      <c r="AA92" s="53">
        <v>16.86</v>
      </c>
      <c r="AB92" s="463"/>
      <c r="AC92" s="47">
        <v>40</v>
      </c>
      <c r="AD92" s="47">
        <v>3</v>
      </c>
      <c r="AE92" s="47">
        <v>17</v>
      </c>
      <c r="AF92" s="47">
        <f t="shared" si="32"/>
        <v>3</v>
      </c>
      <c r="AG92" s="47" t="str">
        <f t="shared" si="33"/>
        <v>40_3</v>
      </c>
      <c r="AH92" s="47">
        <v>17.37</v>
      </c>
      <c r="AI92" s="463"/>
      <c r="AJ92" s="47">
        <v>40</v>
      </c>
      <c r="AK92" s="47">
        <v>3</v>
      </c>
      <c r="AL92" s="47">
        <v>17</v>
      </c>
      <c r="AM92" s="47">
        <f t="shared" si="34"/>
        <v>3</v>
      </c>
      <c r="AN92" s="47" t="str">
        <f t="shared" si="35"/>
        <v>40_3</v>
      </c>
      <c r="AO92" s="47">
        <v>18.239999999999998</v>
      </c>
      <c r="AP92" s="474"/>
      <c r="AQ92" s="47">
        <v>40</v>
      </c>
      <c r="AR92" s="47">
        <v>3</v>
      </c>
      <c r="AS92" s="47">
        <v>17</v>
      </c>
      <c r="AT92" s="47">
        <f t="shared" si="36"/>
        <v>3</v>
      </c>
      <c r="AU92" s="47" t="str">
        <f t="shared" si="37"/>
        <v>40_3</v>
      </c>
      <c r="AV92" s="47">
        <v>18.71</v>
      </c>
      <c r="AW92" s="475"/>
      <c r="AX92" s="47">
        <v>40</v>
      </c>
      <c r="AY92" s="47">
        <v>3</v>
      </c>
      <c r="AZ92" s="47">
        <v>17</v>
      </c>
      <c r="BA92" s="47">
        <f t="shared" si="38"/>
        <v>3</v>
      </c>
      <c r="BB92" s="47" t="str">
        <f t="shared" si="39"/>
        <v>40_3</v>
      </c>
      <c r="BC92" s="47">
        <v>19.190000000000001</v>
      </c>
      <c r="BD92" s="45"/>
      <c r="BE92" s="47">
        <v>40</v>
      </c>
      <c r="BF92" s="47">
        <v>3</v>
      </c>
      <c r="BG92" s="47">
        <v>17</v>
      </c>
      <c r="BH92" s="47">
        <f t="shared" si="44"/>
        <v>3</v>
      </c>
      <c r="BI92" s="47" t="str">
        <f t="shared" si="45"/>
        <v>40_3</v>
      </c>
      <c r="BJ92" s="47">
        <v>19.96</v>
      </c>
      <c r="BK92" s="621"/>
      <c r="BL92" s="47">
        <v>40</v>
      </c>
      <c r="BM92" s="47">
        <v>3</v>
      </c>
      <c r="BN92" s="47">
        <v>17</v>
      </c>
      <c r="BO92" s="47">
        <f t="shared" si="40"/>
        <v>3</v>
      </c>
      <c r="BP92" s="47" t="s">
        <v>504</v>
      </c>
      <c r="BQ92" s="47" t="str">
        <f t="shared" si="41"/>
        <v>40_3</v>
      </c>
      <c r="BR92" s="49">
        <f t="shared" si="23"/>
        <v>19.190000000000001</v>
      </c>
      <c r="BS92" s="49">
        <f t="shared" si="24"/>
        <v>19.96</v>
      </c>
      <c r="BT92" s="456">
        <f t="shared" si="25"/>
        <v>19.575000000000003</v>
      </c>
      <c r="BU92" s="5"/>
      <c r="BV92" s="5"/>
      <c r="BW92" s="5"/>
      <c r="BX92" s="5"/>
      <c r="BY92" s="5"/>
      <c r="BZ92" s="6"/>
    </row>
    <row r="93" spans="1:79" x14ac:dyDescent="0.25">
      <c r="A93" s="47">
        <v>40</v>
      </c>
      <c r="B93" s="47">
        <v>3</v>
      </c>
      <c r="C93" s="47">
        <v>17</v>
      </c>
      <c r="D93" s="47">
        <f t="shared" si="42"/>
        <v>3</v>
      </c>
      <c r="E93" s="47" t="str">
        <f t="shared" si="43"/>
        <v>40_3</v>
      </c>
      <c r="F93" s="53">
        <v>15.32</v>
      </c>
      <c r="G93" s="47"/>
      <c r="H93" s="47">
        <v>40</v>
      </c>
      <c r="I93" s="47">
        <v>4</v>
      </c>
      <c r="J93" s="47">
        <v>18</v>
      </c>
      <c r="K93" s="47">
        <f t="shared" si="26"/>
        <v>4</v>
      </c>
      <c r="L93" s="47" t="str">
        <f t="shared" si="27"/>
        <v>40_4</v>
      </c>
      <c r="M93" s="53">
        <v>16.329999999999998</v>
      </c>
      <c r="N93" s="35"/>
      <c r="O93" s="47">
        <v>40</v>
      </c>
      <c r="P93" s="47">
        <v>4</v>
      </c>
      <c r="Q93" s="47">
        <v>18</v>
      </c>
      <c r="R93" s="47">
        <f t="shared" si="28"/>
        <v>4</v>
      </c>
      <c r="S93" s="47" t="str">
        <f t="shared" si="29"/>
        <v>40_4</v>
      </c>
      <c r="T93" s="53">
        <v>16.82</v>
      </c>
      <c r="U93" s="35"/>
      <c r="V93" s="47">
        <v>40</v>
      </c>
      <c r="W93" s="47">
        <v>4</v>
      </c>
      <c r="X93" s="47">
        <v>18</v>
      </c>
      <c r="Y93" s="47">
        <f t="shared" si="30"/>
        <v>4</v>
      </c>
      <c r="Z93" s="47" t="str">
        <f t="shared" si="31"/>
        <v>40_4</v>
      </c>
      <c r="AA93" s="53">
        <v>17.36</v>
      </c>
      <c r="AB93" s="463"/>
      <c r="AC93" s="47">
        <v>40</v>
      </c>
      <c r="AD93" s="47">
        <v>4</v>
      </c>
      <c r="AE93" s="47">
        <v>18</v>
      </c>
      <c r="AF93" s="47">
        <f t="shared" si="32"/>
        <v>4</v>
      </c>
      <c r="AG93" s="47" t="str">
        <f t="shared" si="33"/>
        <v>40_4</v>
      </c>
      <c r="AH93" s="47">
        <v>17.88</v>
      </c>
      <c r="AI93" s="463"/>
      <c r="AJ93" s="47">
        <v>40</v>
      </c>
      <c r="AK93" s="47">
        <v>4</v>
      </c>
      <c r="AL93" s="47">
        <v>18</v>
      </c>
      <c r="AM93" s="47">
        <f t="shared" si="34"/>
        <v>4</v>
      </c>
      <c r="AN93" s="47" t="str">
        <f t="shared" si="35"/>
        <v>40_4</v>
      </c>
      <c r="AO93" s="47">
        <v>18.78</v>
      </c>
      <c r="AP93" s="474"/>
      <c r="AQ93" s="47">
        <v>40</v>
      </c>
      <c r="AR93" s="47">
        <v>4</v>
      </c>
      <c r="AS93" s="47">
        <v>18</v>
      </c>
      <c r="AT93" s="47">
        <f t="shared" si="36"/>
        <v>4</v>
      </c>
      <c r="AU93" s="47" t="str">
        <f t="shared" si="37"/>
        <v>40_4</v>
      </c>
      <c r="AV93" s="47">
        <v>19.260000000000002</v>
      </c>
      <c r="AW93" s="475"/>
      <c r="AX93" s="47">
        <v>40</v>
      </c>
      <c r="AY93" s="47">
        <v>4</v>
      </c>
      <c r="AZ93" s="47">
        <v>18</v>
      </c>
      <c r="BA93" s="47">
        <f t="shared" si="38"/>
        <v>4</v>
      </c>
      <c r="BB93" s="47" t="str">
        <f t="shared" si="39"/>
        <v>40_4</v>
      </c>
      <c r="BC93" s="47">
        <v>19.739999999999998</v>
      </c>
      <c r="BD93" s="45"/>
      <c r="BE93" s="47">
        <v>40</v>
      </c>
      <c r="BF93" s="47">
        <v>4</v>
      </c>
      <c r="BG93" s="47">
        <v>18</v>
      </c>
      <c r="BH93" s="47">
        <f t="shared" si="44"/>
        <v>4</v>
      </c>
      <c r="BI93" s="47" t="str">
        <f t="shared" si="45"/>
        <v>40_4</v>
      </c>
      <c r="BJ93" s="47">
        <v>20.53</v>
      </c>
      <c r="BK93" s="621"/>
      <c r="BL93" s="47">
        <v>40</v>
      </c>
      <c r="BM93" s="47">
        <v>4</v>
      </c>
      <c r="BN93" s="47">
        <v>18</v>
      </c>
      <c r="BO93" s="47">
        <f t="shared" si="40"/>
        <v>4</v>
      </c>
      <c r="BP93" s="47" t="s">
        <v>505</v>
      </c>
      <c r="BQ93" s="47" t="str">
        <f t="shared" si="41"/>
        <v>40_4</v>
      </c>
      <c r="BR93" s="49">
        <f t="shared" ref="BR93:BR156" si="46">INDEX($BC$15:$BC$235,MATCH(BQ93,$BB$15:$BB$235,0))</f>
        <v>19.739999999999998</v>
      </c>
      <c r="BS93" s="49">
        <f t="shared" ref="BS93:BS156" si="47">INDEX($BJ$15:$BJ$235,MATCH(BQ93,$BI$15:$BI$235,0))</f>
        <v>20.53</v>
      </c>
      <c r="BT93" s="456">
        <f t="shared" ref="BT93:BT156" si="48">IFERROR($D$6*BR93+$D$7*BS93,"vervalt")</f>
        <v>20.134999999999998</v>
      </c>
      <c r="BU93" s="31"/>
      <c r="BV93" s="31"/>
      <c r="BW93" s="5"/>
      <c r="BX93" s="5"/>
      <c r="BY93" s="37"/>
      <c r="BZ93" s="129"/>
      <c r="CA93" s="32"/>
    </row>
    <row r="94" spans="1:79" x14ac:dyDescent="0.25">
      <c r="A94" s="47">
        <v>40</v>
      </c>
      <c r="B94" s="47">
        <v>4</v>
      </c>
      <c r="C94" s="47">
        <v>18</v>
      </c>
      <c r="D94" s="47">
        <f t="shared" si="42"/>
        <v>4</v>
      </c>
      <c r="E94" s="47" t="str">
        <f t="shared" si="43"/>
        <v>40_4</v>
      </c>
      <c r="F94" s="53">
        <v>15.77</v>
      </c>
      <c r="G94" s="47"/>
      <c r="H94" s="47">
        <v>40</v>
      </c>
      <c r="I94" s="47">
        <v>5</v>
      </c>
      <c r="J94" s="47">
        <v>19</v>
      </c>
      <c r="K94" s="47">
        <f t="shared" si="26"/>
        <v>5</v>
      </c>
      <c r="L94" s="47" t="str">
        <f t="shared" si="27"/>
        <v>40_5</v>
      </c>
      <c r="M94" s="53">
        <v>16.75</v>
      </c>
      <c r="N94" s="37"/>
      <c r="O94" s="47">
        <v>40</v>
      </c>
      <c r="P94" s="47">
        <v>5</v>
      </c>
      <c r="Q94" s="47">
        <v>19</v>
      </c>
      <c r="R94" s="47">
        <f t="shared" si="28"/>
        <v>5</v>
      </c>
      <c r="S94" s="47" t="str">
        <f t="shared" si="29"/>
        <v>40_5</v>
      </c>
      <c r="T94" s="53">
        <v>17.260000000000002</v>
      </c>
      <c r="U94" s="37"/>
      <c r="V94" s="47">
        <v>40</v>
      </c>
      <c r="W94" s="47">
        <v>5</v>
      </c>
      <c r="X94" s="47">
        <v>19</v>
      </c>
      <c r="Y94" s="47">
        <f t="shared" si="30"/>
        <v>5</v>
      </c>
      <c r="Z94" s="47" t="str">
        <f t="shared" si="31"/>
        <v>40_5</v>
      </c>
      <c r="AA94" s="53">
        <v>17.82</v>
      </c>
      <c r="AB94" s="463"/>
      <c r="AC94" s="47">
        <v>40</v>
      </c>
      <c r="AD94" s="47">
        <v>5</v>
      </c>
      <c r="AE94" s="47">
        <v>19</v>
      </c>
      <c r="AF94" s="47">
        <f t="shared" si="32"/>
        <v>5</v>
      </c>
      <c r="AG94" s="47" t="str">
        <f t="shared" si="33"/>
        <v>40_5</v>
      </c>
      <c r="AH94" s="47">
        <v>18.350000000000001</v>
      </c>
      <c r="AI94" s="463"/>
      <c r="AJ94" s="47">
        <v>40</v>
      </c>
      <c r="AK94" s="47">
        <v>5</v>
      </c>
      <c r="AL94" s="47">
        <v>19</v>
      </c>
      <c r="AM94" s="47">
        <f t="shared" si="34"/>
        <v>5</v>
      </c>
      <c r="AN94" s="47" t="str">
        <f t="shared" si="35"/>
        <v>40_5</v>
      </c>
      <c r="AO94" s="47">
        <v>19.27</v>
      </c>
      <c r="AP94" s="474"/>
      <c r="AQ94" s="47">
        <v>40</v>
      </c>
      <c r="AR94" s="47">
        <v>5</v>
      </c>
      <c r="AS94" s="47">
        <v>19</v>
      </c>
      <c r="AT94" s="47">
        <f t="shared" si="36"/>
        <v>5</v>
      </c>
      <c r="AU94" s="47" t="str">
        <f t="shared" si="37"/>
        <v>40_5</v>
      </c>
      <c r="AV94" s="47">
        <v>19.75</v>
      </c>
      <c r="AW94" s="475"/>
      <c r="AX94" s="47">
        <v>40</v>
      </c>
      <c r="AY94" s="47">
        <v>5</v>
      </c>
      <c r="AZ94" s="47">
        <v>19</v>
      </c>
      <c r="BA94" s="47">
        <f t="shared" si="38"/>
        <v>5</v>
      </c>
      <c r="BB94" s="47" t="str">
        <f t="shared" si="39"/>
        <v>40_5</v>
      </c>
      <c r="BC94" s="47">
        <v>20.239999999999998</v>
      </c>
      <c r="BD94" s="45"/>
      <c r="BE94" s="47">
        <v>40</v>
      </c>
      <c r="BF94" s="47">
        <v>5</v>
      </c>
      <c r="BG94" s="47">
        <v>19</v>
      </c>
      <c r="BH94" s="47">
        <f t="shared" si="44"/>
        <v>5</v>
      </c>
      <c r="BI94" s="47" t="str">
        <f t="shared" si="45"/>
        <v>40_5</v>
      </c>
      <c r="BJ94" s="47">
        <v>21.05</v>
      </c>
      <c r="BK94" s="621"/>
      <c r="BL94" s="47">
        <v>40</v>
      </c>
      <c r="BM94" s="47">
        <v>5</v>
      </c>
      <c r="BN94" s="47">
        <v>19</v>
      </c>
      <c r="BO94" s="47">
        <f t="shared" si="40"/>
        <v>5</v>
      </c>
      <c r="BP94" s="47" t="s">
        <v>506</v>
      </c>
      <c r="BQ94" s="47" t="str">
        <f t="shared" si="41"/>
        <v>40_5</v>
      </c>
      <c r="BR94" s="49">
        <f t="shared" si="46"/>
        <v>20.239999999999998</v>
      </c>
      <c r="BS94" s="49">
        <f t="shared" si="47"/>
        <v>21.05</v>
      </c>
      <c r="BT94" s="456">
        <f t="shared" si="48"/>
        <v>20.645</v>
      </c>
      <c r="BU94" s="31"/>
      <c r="BV94" s="31"/>
      <c r="BW94" s="122"/>
      <c r="BX94" s="122"/>
      <c r="BY94" s="37"/>
      <c r="BZ94" s="130"/>
      <c r="CA94" s="36"/>
    </row>
    <row r="95" spans="1:79" x14ac:dyDescent="0.25">
      <c r="A95" s="47">
        <v>40</v>
      </c>
      <c r="B95" s="47">
        <v>5</v>
      </c>
      <c r="C95" s="47">
        <v>19</v>
      </c>
      <c r="D95" s="47">
        <f t="shared" si="42"/>
        <v>5</v>
      </c>
      <c r="E95" s="47" t="str">
        <f t="shared" si="43"/>
        <v>40_5</v>
      </c>
      <c r="F95" s="53">
        <v>16.190000000000001</v>
      </c>
      <c r="G95" s="47"/>
      <c r="H95" s="47">
        <v>40</v>
      </c>
      <c r="I95" s="47">
        <v>6</v>
      </c>
      <c r="J95" s="47">
        <v>20</v>
      </c>
      <c r="K95" s="47">
        <f t="shared" si="26"/>
        <v>6</v>
      </c>
      <c r="L95" s="47" t="str">
        <f t="shared" si="27"/>
        <v>40_6</v>
      </c>
      <c r="M95" s="53">
        <v>17.21</v>
      </c>
      <c r="N95" s="28"/>
      <c r="O95" s="47">
        <v>40</v>
      </c>
      <c r="P95" s="47">
        <v>6</v>
      </c>
      <c r="Q95" s="47">
        <v>20</v>
      </c>
      <c r="R95" s="47">
        <f t="shared" si="28"/>
        <v>6</v>
      </c>
      <c r="S95" s="47" t="str">
        <f t="shared" si="29"/>
        <v>40_6</v>
      </c>
      <c r="T95" s="53">
        <v>17.72</v>
      </c>
      <c r="U95" s="28"/>
      <c r="V95" s="47">
        <v>40</v>
      </c>
      <c r="W95" s="47">
        <v>6</v>
      </c>
      <c r="X95" s="47">
        <v>20</v>
      </c>
      <c r="Y95" s="47">
        <f t="shared" si="30"/>
        <v>6</v>
      </c>
      <c r="Z95" s="47" t="str">
        <f t="shared" si="31"/>
        <v>40_6</v>
      </c>
      <c r="AA95" s="53">
        <v>18.3</v>
      </c>
      <c r="AB95" s="463"/>
      <c r="AC95" s="47">
        <v>40</v>
      </c>
      <c r="AD95" s="47">
        <v>6</v>
      </c>
      <c r="AE95" s="47">
        <v>20</v>
      </c>
      <c r="AF95" s="47">
        <f t="shared" si="32"/>
        <v>6</v>
      </c>
      <c r="AG95" s="47" t="str">
        <f t="shared" si="33"/>
        <v>40_6</v>
      </c>
      <c r="AH95" s="47">
        <v>18.850000000000001</v>
      </c>
      <c r="AI95" s="463"/>
      <c r="AJ95" s="47">
        <v>40</v>
      </c>
      <c r="AK95" s="47">
        <v>6</v>
      </c>
      <c r="AL95" s="47">
        <v>20</v>
      </c>
      <c r="AM95" s="47">
        <f t="shared" si="34"/>
        <v>6</v>
      </c>
      <c r="AN95" s="47" t="str">
        <f t="shared" si="35"/>
        <v>40_6</v>
      </c>
      <c r="AO95" s="47">
        <v>19.79</v>
      </c>
      <c r="AP95" s="474"/>
      <c r="AQ95" s="47">
        <v>40</v>
      </c>
      <c r="AR95" s="47">
        <v>6</v>
      </c>
      <c r="AS95" s="47">
        <v>20</v>
      </c>
      <c r="AT95" s="47">
        <f t="shared" si="36"/>
        <v>6</v>
      </c>
      <c r="AU95" s="47" t="str">
        <f t="shared" si="37"/>
        <v>40_6</v>
      </c>
      <c r="AV95" s="47">
        <v>20.28</v>
      </c>
      <c r="AW95" s="475"/>
      <c r="AX95" s="47">
        <v>40</v>
      </c>
      <c r="AY95" s="47">
        <v>6</v>
      </c>
      <c r="AZ95" s="47">
        <v>20</v>
      </c>
      <c r="BA95" s="47">
        <f t="shared" si="38"/>
        <v>6</v>
      </c>
      <c r="BB95" s="47" t="str">
        <f t="shared" si="39"/>
        <v>40_6</v>
      </c>
      <c r="BC95" s="47">
        <v>20.79</v>
      </c>
      <c r="BD95" s="45"/>
      <c r="BE95" s="47">
        <v>40</v>
      </c>
      <c r="BF95" s="47">
        <v>6</v>
      </c>
      <c r="BG95" s="47">
        <v>20</v>
      </c>
      <c r="BH95" s="47">
        <f t="shared" si="44"/>
        <v>6</v>
      </c>
      <c r="BI95" s="47" t="str">
        <f t="shared" si="45"/>
        <v>40_6</v>
      </c>
      <c r="BJ95" s="47">
        <v>21.62</v>
      </c>
      <c r="BK95" s="621"/>
      <c r="BL95" s="47">
        <v>40</v>
      </c>
      <c r="BM95" s="47">
        <v>6</v>
      </c>
      <c r="BN95" s="47">
        <v>20</v>
      </c>
      <c r="BO95" s="47">
        <f t="shared" si="40"/>
        <v>6</v>
      </c>
      <c r="BP95" s="47" t="s">
        <v>507</v>
      </c>
      <c r="BQ95" s="47" t="str">
        <f t="shared" si="41"/>
        <v>40_6</v>
      </c>
      <c r="BR95" s="49">
        <f t="shared" si="46"/>
        <v>20.79</v>
      </c>
      <c r="BS95" s="49">
        <f t="shared" si="47"/>
        <v>21.62</v>
      </c>
      <c r="BT95" s="456">
        <f t="shared" si="48"/>
        <v>21.204999999999998</v>
      </c>
      <c r="BU95" s="28"/>
      <c r="BV95" s="119"/>
      <c r="BW95" s="5"/>
      <c r="BX95" s="5"/>
      <c r="BY95" s="4"/>
      <c r="BZ95" s="126"/>
      <c r="CA95" s="30"/>
    </row>
    <row r="96" spans="1:79" x14ac:dyDescent="0.25">
      <c r="A96" s="47">
        <v>40</v>
      </c>
      <c r="B96" s="47">
        <v>6</v>
      </c>
      <c r="C96" s="47">
        <v>20</v>
      </c>
      <c r="D96" s="47">
        <f t="shared" si="42"/>
        <v>6</v>
      </c>
      <c r="E96" s="47" t="str">
        <f t="shared" si="43"/>
        <v>40_6</v>
      </c>
      <c r="F96" s="53">
        <v>16.62</v>
      </c>
      <c r="G96" s="47"/>
      <c r="H96" s="47">
        <v>40</v>
      </c>
      <c r="I96" s="47">
        <v>7</v>
      </c>
      <c r="J96" s="47">
        <v>21</v>
      </c>
      <c r="K96" s="47">
        <f t="shared" si="26"/>
        <v>7</v>
      </c>
      <c r="L96" s="47" t="str">
        <f t="shared" si="27"/>
        <v>40_7</v>
      </c>
      <c r="M96" s="53">
        <v>17.649999999999999</v>
      </c>
      <c r="N96" s="28"/>
      <c r="O96" s="47">
        <v>40</v>
      </c>
      <c r="P96" s="47">
        <v>7</v>
      </c>
      <c r="Q96" s="47">
        <v>21</v>
      </c>
      <c r="R96" s="47">
        <f t="shared" si="28"/>
        <v>7</v>
      </c>
      <c r="S96" s="47" t="str">
        <f t="shared" si="29"/>
        <v>40_7</v>
      </c>
      <c r="T96" s="53">
        <v>18.18</v>
      </c>
      <c r="U96" s="28"/>
      <c r="V96" s="47">
        <v>40</v>
      </c>
      <c r="W96" s="47">
        <v>7</v>
      </c>
      <c r="X96" s="47">
        <v>21</v>
      </c>
      <c r="Y96" s="47">
        <f t="shared" si="30"/>
        <v>7</v>
      </c>
      <c r="Z96" s="47" t="str">
        <f t="shared" si="31"/>
        <v>40_7</v>
      </c>
      <c r="AA96" s="53">
        <v>18.77</v>
      </c>
      <c r="AB96" s="463"/>
      <c r="AC96" s="47">
        <v>40</v>
      </c>
      <c r="AD96" s="47">
        <v>7</v>
      </c>
      <c r="AE96" s="47">
        <v>21</v>
      </c>
      <c r="AF96" s="47">
        <f t="shared" si="32"/>
        <v>7</v>
      </c>
      <c r="AG96" s="47" t="str">
        <f t="shared" si="33"/>
        <v>40_7</v>
      </c>
      <c r="AH96" s="47">
        <v>19.329999999999998</v>
      </c>
      <c r="AI96" s="463"/>
      <c r="AJ96" s="47">
        <v>40</v>
      </c>
      <c r="AK96" s="47">
        <v>7</v>
      </c>
      <c r="AL96" s="47">
        <v>21</v>
      </c>
      <c r="AM96" s="47">
        <f t="shared" si="34"/>
        <v>7</v>
      </c>
      <c r="AN96" s="47" t="str">
        <f t="shared" si="35"/>
        <v>40_7</v>
      </c>
      <c r="AO96" s="47">
        <v>20.3</v>
      </c>
      <c r="AP96" s="474"/>
      <c r="AQ96" s="47">
        <v>40</v>
      </c>
      <c r="AR96" s="47">
        <v>7</v>
      </c>
      <c r="AS96" s="47">
        <v>21</v>
      </c>
      <c r="AT96" s="47">
        <f t="shared" si="36"/>
        <v>7</v>
      </c>
      <c r="AU96" s="47" t="str">
        <f t="shared" si="37"/>
        <v>40_7</v>
      </c>
      <c r="AV96" s="47">
        <v>20.81</v>
      </c>
      <c r="AW96" s="475"/>
      <c r="AX96" s="47">
        <v>40</v>
      </c>
      <c r="AY96" s="47">
        <v>7</v>
      </c>
      <c r="AZ96" s="47">
        <v>21</v>
      </c>
      <c r="BA96" s="47">
        <f t="shared" si="38"/>
        <v>7</v>
      </c>
      <c r="BB96" s="47" t="str">
        <f t="shared" si="39"/>
        <v>40_7</v>
      </c>
      <c r="BC96" s="47">
        <v>21.33</v>
      </c>
      <c r="BD96" s="45"/>
      <c r="BE96" s="47">
        <v>40</v>
      </c>
      <c r="BF96" s="47">
        <v>7</v>
      </c>
      <c r="BG96" s="47">
        <v>21</v>
      </c>
      <c r="BH96" s="47">
        <f t="shared" si="44"/>
        <v>7</v>
      </c>
      <c r="BI96" s="47" t="str">
        <f t="shared" si="45"/>
        <v>40_7</v>
      </c>
      <c r="BJ96" s="47">
        <v>22.18</v>
      </c>
      <c r="BK96" s="621"/>
      <c r="BL96" s="47">
        <v>40</v>
      </c>
      <c r="BM96" s="47">
        <v>7</v>
      </c>
      <c r="BN96" s="47">
        <v>21</v>
      </c>
      <c r="BO96" s="47">
        <f t="shared" si="40"/>
        <v>7</v>
      </c>
      <c r="BP96" s="47" t="s">
        <v>508</v>
      </c>
      <c r="BQ96" s="47" t="str">
        <f t="shared" si="41"/>
        <v>40_7</v>
      </c>
      <c r="BR96" s="49">
        <f t="shared" si="46"/>
        <v>21.33</v>
      </c>
      <c r="BS96" s="49">
        <f t="shared" si="47"/>
        <v>22.18</v>
      </c>
      <c r="BT96" s="456">
        <f t="shared" si="48"/>
        <v>21.754999999999999</v>
      </c>
      <c r="BU96" s="28"/>
      <c r="BV96" s="119"/>
      <c r="BW96" s="5"/>
      <c r="BX96" s="5"/>
      <c r="BY96" s="4"/>
      <c r="BZ96" s="126"/>
      <c r="CA96" s="30"/>
    </row>
    <row r="97" spans="1:79" x14ac:dyDescent="0.25">
      <c r="A97" s="47">
        <v>40</v>
      </c>
      <c r="B97" s="47">
        <v>7</v>
      </c>
      <c r="C97" s="47">
        <v>21</v>
      </c>
      <c r="D97" s="47">
        <f t="shared" si="42"/>
        <v>7</v>
      </c>
      <c r="E97" s="47" t="str">
        <f t="shared" si="43"/>
        <v>40_7</v>
      </c>
      <c r="F97" s="53">
        <v>17.05</v>
      </c>
      <c r="G97" s="47"/>
      <c r="H97" s="47">
        <v>40</v>
      </c>
      <c r="I97" s="47">
        <v>8</v>
      </c>
      <c r="J97" s="47">
        <v>22</v>
      </c>
      <c r="K97" s="47">
        <f t="shared" si="26"/>
        <v>8</v>
      </c>
      <c r="L97" s="47" t="str">
        <f t="shared" si="27"/>
        <v>40_8</v>
      </c>
      <c r="M97" s="53">
        <v>18.09</v>
      </c>
      <c r="N97" s="28"/>
      <c r="O97" s="47">
        <v>40</v>
      </c>
      <c r="P97" s="47">
        <v>8</v>
      </c>
      <c r="Q97" s="47">
        <v>22</v>
      </c>
      <c r="R97" s="47">
        <f t="shared" si="28"/>
        <v>8</v>
      </c>
      <c r="S97" s="47" t="str">
        <f t="shared" si="29"/>
        <v>40_8</v>
      </c>
      <c r="T97" s="53">
        <v>18.63</v>
      </c>
      <c r="U97" s="28"/>
      <c r="V97" s="47">
        <v>40</v>
      </c>
      <c r="W97" s="47">
        <v>8</v>
      </c>
      <c r="X97" s="47">
        <v>22</v>
      </c>
      <c r="Y97" s="47">
        <f t="shared" si="30"/>
        <v>8</v>
      </c>
      <c r="Z97" s="47" t="str">
        <f t="shared" si="31"/>
        <v>40_8</v>
      </c>
      <c r="AA97" s="53">
        <v>19.23</v>
      </c>
      <c r="AB97" s="463"/>
      <c r="AC97" s="47">
        <v>40</v>
      </c>
      <c r="AD97" s="47">
        <v>8</v>
      </c>
      <c r="AE97" s="47">
        <v>22</v>
      </c>
      <c r="AF97" s="47">
        <f t="shared" si="32"/>
        <v>8</v>
      </c>
      <c r="AG97" s="47" t="str">
        <f t="shared" si="33"/>
        <v>40_8</v>
      </c>
      <c r="AH97" s="47">
        <v>19.809999999999999</v>
      </c>
      <c r="AI97" s="463"/>
      <c r="AJ97" s="47">
        <v>40</v>
      </c>
      <c r="AK97" s="47">
        <v>8</v>
      </c>
      <c r="AL97" s="47">
        <v>22</v>
      </c>
      <c r="AM97" s="47">
        <f t="shared" si="34"/>
        <v>8</v>
      </c>
      <c r="AN97" s="47" t="str">
        <f t="shared" si="35"/>
        <v>40_8</v>
      </c>
      <c r="AO97" s="47">
        <v>20.8</v>
      </c>
      <c r="AP97" s="474"/>
      <c r="AQ97" s="47">
        <v>40</v>
      </c>
      <c r="AR97" s="47">
        <v>8</v>
      </c>
      <c r="AS97" s="47">
        <v>22</v>
      </c>
      <c r="AT97" s="47">
        <f t="shared" si="36"/>
        <v>8</v>
      </c>
      <c r="AU97" s="47" t="str">
        <f t="shared" si="37"/>
        <v>40_8</v>
      </c>
      <c r="AV97" s="47">
        <v>21.32</v>
      </c>
      <c r="AW97" s="475"/>
      <c r="AX97" s="47">
        <v>40</v>
      </c>
      <c r="AY97" s="47">
        <v>8</v>
      </c>
      <c r="AZ97" s="47">
        <v>22</v>
      </c>
      <c r="BA97" s="47">
        <f t="shared" si="38"/>
        <v>8</v>
      </c>
      <c r="BB97" s="47" t="str">
        <f t="shared" si="39"/>
        <v>40_8</v>
      </c>
      <c r="BC97" s="47">
        <v>21.86</v>
      </c>
      <c r="BD97" s="45"/>
      <c r="BE97" s="47">
        <v>40</v>
      </c>
      <c r="BF97" s="47">
        <v>8</v>
      </c>
      <c r="BG97" s="47">
        <v>22</v>
      </c>
      <c r="BH97" s="47">
        <f t="shared" si="44"/>
        <v>8</v>
      </c>
      <c r="BI97" s="47" t="str">
        <f t="shared" si="45"/>
        <v>40_8</v>
      </c>
      <c r="BJ97" s="47">
        <v>22.73</v>
      </c>
      <c r="BK97" s="621"/>
      <c r="BL97" s="47">
        <v>40</v>
      </c>
      <c r="BM97" s="47">
        <v>8</v>
      </c>
      <c r="BN97" s="47">
        <v>22</v>
      </c>
      <c r="BO97" s="47">
        <f t="shared" si="40"/>
        <v>8</v>
      </c>
      <c r="BP97" s="47" t="s">
        <v>509</v>
      </c>
      <c r="BQ97" s="47" t="str">
        <f t="shared" si="41"/>
        <v>40_8</v>
      </c>
      <c r="BR97" s="49">
        <f t="shared" si="46"/>
        <v>21.86</v>
      </c>
      <c r="BS97" s="49">
        <f t="shared" si="47"/>
        <v>22.73</v>
      </c>
      <c r="BT97" s="456">
        <f t="shared" si="48"/>
        <v>22.295000000000002</v>
      </c>
      <c r="BU97" s="28"/>
      <c r="BV97" s="119"/>
      <c r="BW97" s="5"/>
      <c r="BX97" s="5"/>
      <c r="BY97" s="49"/>
      <c r="BZ97" s="126"/>
      <c r="CA97" s="30"/>
    </row>
    <row r="98" spans="1:79" x14ac:dyDescent="0.25">
      <c r="A98" s="47">
        <v>40</v>
      </c>
      <c r="B98" s="47">
        <v>8</v>
      </c>
      <c r="C98" s="47">
        <v>22</v>
      </c>
      <c r="D98" s="47">
        <f t="shared" si="42"/>
        <v>8</v>
      </c>
      <c r="E98" s="47" t="str">
        <f t="shared" si="43"/>
        <v>40_8</v>
      </c>
      <c r="F98" s="53">
        <v>17.47</v>
      </c>
      <c r="G98" s="47"/>
      <c r="H98" s="47">
        <v>40</v>
      </c>
      <c r="I98" s="47">
        <v>9</v>
      </c>
      <c r="J98" s="47">
        <v>23</v>
      </c>
      <c r="K98" s="47">
        <f t="shared" si="26"/>
        <v>9</v>
      </c>
      <c r="L98" s="47" t="str">
        <f t="shared" si="27"/>
        <v>40_9</v>
      </c>
      <c r="M98" s="53">
        <v>18.53</v>
      </c>
      <c r="N98" s="28"/>
      <c r="O98" s="47">
        <v>40</v>
      </c>
      <c r="P98" s="47">
        <v>9</v>
      </c>
      <c r="Q98" s="47">
        <v>23</v>
      </c>
      <c r="R98" s="47">
        <f t="shared" si="28"/>
        <v>9</v>
      </c>
      <c r="S98" s="47" t="str">
        <f t="shared" si="29"/>
        <v>40_9</v>
      </c>
      <c r="T98" s="53">
        <v>19.09</v>
      </c>
      <c r="U98" s="28"/>
      <c r="V98" s="47">
        <v>40</v>
      </c>
      <c r="W98" s="47">
        <v>9</v>
      </c>
      <c r="X98" s="47">
        <v>23</v>
      </c>
      <c r="Y98" s="47">
        <f t="shared" si="30"/>
        <v>9</v>
      </c>
      <c r="Z98" s="47" t="str">
        <f t="shared" si="31"/>
        <v>40_9</v>
      </c>
      <c r="AA98" s="53">
        <v>19.71</v>
      </c>
      <c r="AB98" s="463"/>
      <c r="AC98" s="47">
        <v>40</v>
      </c>
      <c r="AD98" s="47">
        <v>9</v>
      </c>
      <c r="AE98" s="47">
        <v>23</v>
      </c>
      <c r="AF98" s="47">
        <f t="shared" si="32"/>
        <v>9</v>
      </c>
      <c r="AG98" s="47" t="str">
        <f t="shared" si="33"/>
        <v>40_9</v>
      </c>
      <c r="AH98" s="47">
        <v>20.3</v>
      </c>
      <c r="AI98" s="463"/>
      <c r="AJ98" s="47">
        <v>40</v>
      </c>
      <c r="AK98" s="47">
        <v>9</v>
      </c>
      <c r="AL98" s="47">
        <v>23</v>
      </c>
      <c r="AM98" s="47">
        <f t="shared" si="34"/>
        <v>9</v>
      </c>
      <c r="AN98" s="47" t="str">
        <f t="shared" si="35"/>
        <v>40_9</v>
      </c>
      <c r="AO98" s="47">
        <v>21.31</v>
      </c>
      <c r="AP98" s="474"/>
      <c r="AQ98" s="47">
        <v>40</v>
      </c>
      <c r="AR98" s="47">
        <v>9</v>
      </c>
      <c r="AS98" s="47">
        <v>23</v>
      </c>
      <c r="AT98" s="47">
        <f t="shared" si="36"/>
        <v>9</v>
      </c>
      <c r="AU98" s="47" t="str">
        <f t="shared" si="37"/>
        <v>40_9</v>
      </c>
      <c r="AV98" s="47">
        <v>21.85</v>
      </c>
      <c r="AW98" s="475"/>
      <c r="AX98" s="47">
        <v>40</v>
      </c>
      <c r="AY98" s="47">
        <v>9</v>
      </c>
      <c r="AZ98" s="47">
        <v>23</v>
      </c>
      <c r="BA98" s="47">
        <f t="shared" si="38"/>
        <v>9</v>
      </c>
      <c r="BB98" s="47" t="str">
        <f t="shared" si="39"/>
        <v>40_9</v>
      </c>
      <c r="BC98" s="47">
        <v>22.39</v>
      </c>
      <c r="BD98" s="45"/>
      <c r="BE98" s="47">
        <v>40</v>
      </c>
      <c r="BF98" s="47">
        <v>9</v>
      </c>
      <c r="BG98" s="47">
        <v>23</v>
      </c>
      <c r="BH98" s="47">
        <f t="shared" si="44"/>
        <v>9</v>
      </c>
      <c r="BI98" s="47" t="str">
        <f t="shared" si="45"/>
        <v>40_9</v>
      </c>
      <c r="BJ98" s="47">
        <v>23.29</v>
      </c>
      <c r="BK98" s="621"/>
      <c r="BL98" s="47">
        <v>40</v>
      </c>
      <c r="BM98" s="47">
        <v>9</v>
      </c>
      <c r="BN98" s="47">
        <v>23</v>
      </c>
      <c r="BO98" s="47">
        <f t="shared" si="40"/>
        <v>9</v>
      </c>
      <c r="BP98" s="47" t="s">
        <v>510</v>
      </c>
      <c r="BQ98" s="47" t="str">
        <f t="shared" si="41"/>
        <v>40_9</v>
      </c>
      <c r="BR98" s="49">
        <f t="shared" si="46"/>
        <v>22.39</v>
      </c>
      <c r="BS98" s="49">
        <f t="shared" si="47"/>
        <v>23.29</v>
      </c>
      <c r="BT98" s="456">
        <f t="shared" si="48"/>
        <v>22.84</v>
      </c>
      <c r="BU98" s="28"/>
      <c r="BV98" s="119"/>
      <c r="BW98" s="5"/>
      <c r="BX98" s="5"/>
      <c r="BY98" s="49"/>
      <c r="BZ98" s="126"/>
      <c r="CA98" s="30"/>
    </row>
    <row r="99" spans="1:79" x14ac:dyDescent="0.25">
      <c r="A99" s="47">
        <v>40</v>
      </c>
      <c r="B99" s="47">
        <v>9</v>
      </c>
      <c r="C99" s="47">
        <v>23</v>
      </c>
      <c r="D99" s="47">
        <f t="shared" si="42"/>
        <v>9</v>
      </c>
      <c r="E99" s="47" t="str">
        <f t="shared" si="43"/>
        <v>40_9</v>
      </c>
      <c r="F99" s="53">
        <v>17.899999999999999</v>
      </c>
      <c r="G99" s="47"/>
      <c r="H99" s="47">
        <v>40</v>
      </c>
      <c r="I99" s="47">
        <v>10</v>
      </c>
      <c r="J99" s="47">
        <v>24</v>
      </c>
      <c r="K99" s="47">
        <f t="shared" si="26"/>
        <v>10</v>
      </c>
      <c r="L99" s="47" t="str">
        <f t="shared" si="27"/>
        <v>40_10</v>
      </c>
      <c r="M99" s="53">
        <v>18.98</v>
      </c>
      <c r="N99" s="28"/>
      <c r="O99" s="47">
        <v>40</v>
      </c>
      <c r="P99" s="47">
        <v>10</v>
      </c>
      <c r="Q99" s="47">
        <v>24</v>
      </c>
      <c r="R99" s="47">
        <f t="shared" si="28"/>
        <v>10</v>
      </c>
      <c r="S99" s="47" t="str">
        <f t="shared" si="29"/>
        <v>40_10</v>
      </c>
      <c r="T99" s="53">
        <v>19.55</v>
      </c>
      <c r="U99" s="28"/>
      <c r="V99" s="47">
        <v>40</v>
      </c>
      <c r="W99" s="47">
        <v>10</v>
      </c>
      <c r="X99" s="47">
        <v>24</v>
      </c>
      <c r="Y99" s="47">
        <f t="shared" si="30"/>
        <v>10</v>
      </c>
      <c r="Z99" s="47" t="str">
        <f t="shared" si="31"/>
        <v>40_10</v>
      </c>
      <c r="AA99" s="53">
        <v>20.190000000000001</v>
      </c>
      <c r="AB99" s="463"/>
      <c r="AC99" s="47">
        <v>40</v>
      </c>
      <c r="AD99" s="47">
        <v>10</v>
      </c>
      <c r="AE99" s="47">
        <v>24</v>
      </c>
      <c r="AF99" s="47">
        <f t="shared" si="32"/>
        <v>10</v>
      </c>
      <c r="AG99" s="47" t="str">
        <f t="shared" si="33"/>
        <v>40_10</v>
      </c>
      <c r="AH99" s="47">
        <v>20.8</v>
      </c>
      <c r="AI99" s="463"/>
      <c r="AJ99" s="47">
        <v>40</v>
      </c>
      <c r="AK99" s="47">
        <v>10</v>
      </c>
      <c r="AL99" s="47">
        <v>24</v>
      </c>
      <c r="AM99" s="47">
        <f t="shared" si="34"/>
        <v>10</v>
      </c>
      <c r="AN99" s="47" t="str">
        <f t="shared" si="35"/>
        <v>40_10</v>
      </c>
      <c r="AO99" s="47">
        <v>21.83</v>
      </c>
      <c r="AP99" s="474"/>
      <c r="AQ99" s="47">
        <v>40</v>
      </c>
      <c r="AR99" s="47">
        <v>10</v>
      </c>
      <c r="AS99" s="47">
        <v>24</v>
      </c>
      <c r="AT99" s="47">
        <f t="shared" si="36"/>
        <v>10</v>
      </c>
      <c r="AU99" s="47" t="str">
        <f t="shared" si="37"/>
        <v>40_10</v>
      </c>
      <c r="AV99" s="47">
        <v>22.38</v>
      </c>
      <c r="AW99" s="475"/>
      <c r="AX99" s="47">
        <v>40</v>
      </c>
      <c r="AY99" s="47">
        <v>10</v>
      </c>
      <c r="AZ99" s="47">
        <v>24</v>
      </c>
      <c r="BA99" s="47">
        <f t="shared" si="38"/>
        <v>10</v>
      </c>
      <c r="BB99" s="47" t="str">
        <f t="shared" si="39"/>
        <v>40_10</v>
      </c>
      <c r="BC99" s="47">
        <v>22.94</v>
      </c>
      <c r="BD99" s="45"/>
      <c r="BE99" s="47">
        <v>40</v>
      </c>
      <c r="BF99" s="47">
        <v>10</v>
      </c>
      <c r="BG99" s="47">
        <v>24</v>
      </c>
      <c r="BH99" s="47">
        <f t="shared" si="44"/>
        <v>10</v>
      </c>
      <c r="BI99" s="47" t="str">
        <f t="shared" si="45"/>
        <v>40_10</v>
      </c>
      <c r="BJ99" s="47">
        <v>23.86</v>
      </c>
      <c r="BK99" s="621"/>
      <c r="BL99" s="47">
        <v>40</v>
      </c>
      <c r="BM99" s="47">
        <v>10</v>
      </c>
      <c r="BN99" s="47">
        <v>24</v>
      </c>
      <c r="BO99" s="47">
        <f t="shared" si="40"/>
        <v>10</v>
      </c>
      <c r="BP99" s="47" t="s">
        <v>511</v>
      </c>
      <c r="BQ99" s="47" t="str">
        <f t="shared" si="41"/>
        <v>40_10</v>
      </c>
      <c r="BR99" s="49">
        <f t="shared" si="46"/>
        <v>22.94</v>
      </c>
      <c r="BS99" s="49">
        <f t="shared" si="47"/>
        <v>23.86</v>
      </c>
      <c r="BT99" s="456">
        <f t="shared" si="48"/>
        <v>23.4</v>
      </c>
      <c r="BU99" s="28"/>
      <c r="BV99" s="119"/>
      <c r="BW99" s="5"/>
      <c r="BX99" s="5"/>
      <c r="BY99" s="49"/>
      <c r="BZ99" s="126"/>
      <c r="CA99" s="30"/>
    </row>
    <row r="100" spans="1:79" x14ac:dyDescent="0.25">
      <c r="A100" s="47">
        <v>40</v>
      </c>
      <c r="B100" s="47">
        <v>10</v>
      </c>
      <c r="C100" s="47">
        <v>24</v>
      </c>
      <c r="D100" s="47">
        <f t="shared" si="42"/>
        <v>10</v>
      </c>
      <c r="E100" s="47" t="str">
        <f t="shared" si="43"/>
        <v>40_10</v>
      </c>
      <c r="F100" s="53">
        <v>18.34</v>
      </c>
      <c r="G100" s="47"/>
      <c r="H100" s="47">
        <v>45</v>
      </c>
      <c r="I100" s="47" t="s">
        <v>435</v>
      </c>
      <c r="J100" s="47">
        <v>16</v>
      </c>
      <c r="K100" s="47" t="str">
        <f t="shared" si="26"/>
        <v>Aanloopperiodiek_0</v>
      </c>
      <c r="L100" s="47" t="str">
        <f t="shared" si="27"/>
        <v>45_Aanloopperiodiek_0</v>
      </c>
      <c r="M100" s="53">
        <v>15.46</v>
      </c>
      <c r="N100" s="28"/>
      <c r="O100" s="47">
        <v>45</v>
      </c>
      <c r="P100" s="47"/>
      <c r="Q100" s="47"/>
      <c r="R100" s="47"/>
      <c r="S100" s="47"/>
      <c r="T100" s="53"/>
      <c r="U100" s="28"/>
      <c r="V100" s="47">
        <v>45</v>
      </c>
      <c r="W100" s="47" t="s">
        <v>461</v>
      </c>
      <c r="X100" s="47">
        <v>14</v>
      </c>
      <c r="Y100" s="47" t="str">
        <f t="shared" si="30"/>
        <v>zij-instroomperiodiek</v>
      </c>
      <c r="Z100" s="47" t="str">
        <f t="shared" si="31"/>
        <v>45_zij-instroomperiodiek</v>
      </c>
      <c r="AA100" s="53">
        <v>15.48</v>
      </c>
      <c r="AB100" s="463"/>
      <c r="AC100" s="47">
        <v>45</v>
      </c>
      <c r="AD100" s="47" t="s">
        <v>461</v>
      </c>
      <c r="AE100" s="47">
        <v>14</v>
      </c>
      <c r="AF100" s="47" t="str">
        <f t="shared" si="32"/>
        <v>zij-instroomperiodiek</v>
      </c>
      <c r="AG100" s="47" t="str">
        <f t="shared" si="33"/>
        <v>45_zij-instroomperiodiek</v>
      </c>
      <c r="AH100" s="47">
        <v>15.94</v>
      </c>
      <c r="AI100" s="463"/>
      <c r="AJ100" s="47">
        <v>45</v>
      </c>
      <c r="AK100" s="47" t="s">
        <v>461</v>
      </c>
      <c r="AL100" s="47">
        <v>14</v>
      </c>
      <c r="AM100" s="47" t="str">
        <f t="shared" si="34"/>
        <v>zij-instroomperiodiek</v>
      </c>
      <c r="AN100" s="47" t="str">
        <f t="shared" si="35"/>
        <v>45_zij-instroomperiodiek</v>
      </c>
      <c r="AO100" s="47">
        <v>16.739999999999998</v>
      </c>
      <c r="AP100" s="474"/>
      <c r="AQ100" s="47">
        <v>45</v>
      </c>
      <c r="AR100" s="47" t="s">
        <v>461</v>
      </c>
      <c r="AS100" s="47">
        <v>14</v>
      </c>
      <c r="AT100" s="47" t="str">
        <f t="shared" si="36"/>
        <v>zij-instroomperiodiek</v>
      </c>
      <c r="AU100" s="47" t="str">
        <f t="shared" si="37"/>
        <v>45_zij-instroomperiodiek</v>
      </c>
      <c r="AV100" s="47">
        <v>17.22</v>
      </c>
      <c r="AW100" s="475"/>
      <c r="AX100" s="47">
        <v>45</v>
      </c>
      <c r="AY100" s="47" t="s">
        <v>461</v>
      </c>
      <c r="AZ100" s="47">
        <v>14</v>
      </c>
      <c r="BA100" s="47" t="str">
        <f t="shared" si="38"/>
        <v>zij-instroomperiodiek</v>
      </c>
      <c r="BB100" s="47" t="str">
        <f t="shared" si="39"/>
        <v>45_zij-instroomperiodiek</v>
      </c>
      <c r="BC100" s="47">
        <v>17.7</v>
      </c>
      <c r="BD100" s="45"/>
      <c r="BE100" s="47">
        <v>45</v>
      </c>
      <c r="BF100" s="47" t="s">
        <v>461</v>
      </c>
      <c r="BG100" s="47">
        <v>14</v>
      </c>
      <c r="BH100" s="47" t="str">
        <f t="shared" si="44"/>
        <v>zij-instroomperiodiek</v>
      </c>
      <c r="BI100" s="47" t="str">
        <f t="shared" si="45"/>
        <v>45_zij-instroomperiodiek</v>
      </c>
      <c r="BJ100" s="47">
        <v>18.41</v>
      </c>
      <c r="BK100" s="621"/>
      <c r="BL100" s="47">
        <v>45</v>
      </c>
      <c r="BM100" s="47" t="s">
        <v>461</v>
      </c>
      <c r="BN100" s="47">
        <v>14</v>
      </c>
      <c r="BO100" s="47" t="str">
        <f t="shared" si="40"/>
        <v>zij-instroomperiodiek</v>
      </c>
      <c r="BP100" s="47" t="s">
        <v>502</v>
      </c>
      <c r="BQ100" s="47" t="str">
        <f t="shared" si="41"/>
        <v>45_zij-instroomperiodiek</v>
      </c>
      <c r="BR100" s="49">
        <f t="shared" si="46"/>
        <v>17.7</v>
      </c>
      <c r="BS100" s="49">
        <f t="shared" si="47"/>
        <v>18.41</v>
      </c>
      <c r="BT100" s="456">
        <f t="shared" si="48"/>
        <v>18.055</v>
      </c>
      <c r="BU100" s="28"/>
      <c r="BV100" s="119"/>
      <c r="BW100" s="5"/>
      <c r="BX100" s="5"/>
      <c r="BY100" s="49"/>
      <c r="BZ100" s="126"/>
      <c r="CA100" s="30"/>
    </row>
    <row r="101" spans="1:79" x14ac:dyDescent="0.25">
      <c r="A101" s="47">
        <v>45</v>
      </c>
      <c r="B101" s="47" t="s">
        <v>435</v>
      </c>
      <c r="C101" s="47">
        <v>16</v>
      </c>
      <c r="D101" s="47" t="str">
        <f t="shared" si="42"/>
        <v>Aanloopperiodiek_0</v>
      </c>
      <c r="E101" s="47" t="str">
        <f t="shared" si="43"/>
        <v>45_Aanloopperiodiek_0</v>
      </c>
      <c r="F101" s="53">
        <v>14.94</v>
      </c>
      <c r="G101" s="47"/>
      <c r="H101" s="47">
        <v>45</v>
      </c>
      <c r="I101" s="47" t="s">
        <v>437</v>
      </c>
      <c r="J101" s="47">
        <v>18</v>
      </c>
      <c r="K101" s="47" t="str">
        <f t="shared" si="26"/>
        <v>Aanloopperiodiek_1</v>
      </c>
      <c r="L101" s="47" t="str">
        <f t="shared" si="27"/>
        <v>45_Aanloopperiodiek_1</v>
      </c>
      <c r="M101" s="53">
        <v>16.329999999999998</v>
      </c>
      <c r="N101" s="28"/>
      <c r="O101" s="47">
        <v>45</v>
      </c>
      <c r="P101" s="47" t="s">
        <v>435</v>
      </c>
      <c r="Q101" s="47">
        <v>16</v>
      </c>
      <c r="R101" s="47" t="str">
        <f t="shared" ref="R101:R132" si="49">P101</f>
        <v>Aanloopperiodiek_0</v>
      </c>
      <c r="S101" s="47" t="str">
        <f t="shared" ref="S101:S132" si="50">O101&amp;"_"&amp;R101</f>
        <v>45_Aanloopperiodiek_0</v>
      </c>
      <c r="T101" s="53">
        <v>15.93</v>
      </c>
      <c r="U101" s="28"/>
      <c r="V101" s="47">
        <v>45</v>
      </c>
      <c r="W101" s="47" t="s">
        <v>435</v>
      </c>
      <c r="X101" s="47">
        <v>16</v>
      </c>
      <c r="Y101" s="47" t="str">
        <f t="shared" si="30"/>
        <v>Aanloopperiodiek_0</v>
      </c>
      <c r="Z101" s="47" t="str">
        <f t="shared" si="31"/>
        <v>45_Aanloopperiodiek_0</v>
      </c>
      <c r="AA101" s="53">
        <v>16.440000000000001</v>
      </c>
      <c r="AB101" s="463"/>
      <c r="AC101" s="47">
        <v>45</v>
      </c>
      <c r="AD101" s="47" t="s">
        <v>435</v>
      </c>
      <c r="AE101" s="47">
        <v>16</v>
      </c>
      <c r="AF101" s="47" t="str">
        <f t="shared" si="32"/>
        <v>Aanloopperiodiek_0</v>
      </c>
      <c r="AG101" s="47" t="str">
        <f t="shared" si="33"/>
        <v>45_Aanloopperiodiek_0</v>
      </c>
      <c r="AH101" s="47">
        <v>16.940000000000001</v>
      </c>
      <c r="AI101" s="463"/>
      <c r="AJ101" s="47">
        <v>45</v>
      </c>
      <c r="AK101" s="47" t="s">
        <v>435</v>
      </c>
      <c r="AL101" s="47">
        <v>16</v>
      </c>
      <c r="AM101" s="47" t="str">
        <f t="shared" si="34"/>
        <v>Aanloopperiodiek_0</v>
      </c>
      <c r="AN101" s="47" t="str">
        <f t="shared" si="35"/>
        <v>45_Aanloopperiodiek_0</v>
      </c>
      <c r="AO101" s="47">
        <v>17.78</v>
      </c>
      <c r="AP101" s="474"/>
      <c r="AQ101" s="47">
        <v>45</v>
      </c>
      <c r="AR101" s="47" t="s">
        <v>435</v>
      </c>
      <c r="AS101" s="47">
        <v>16</v>
      </c>
      <c r="AT101" s="47" t="str">
        <f t="shared" si="36"/>
        <v>Aanloopperiodiek_0</v>
      </c>
      <c r="AU101" s="47" t="str">
        <f t="shared" si="37"/>
        <v>45_Aanloopperiodiek_0</v>
      </c>
      <c r="AV101" s="47">
        <v>18.260000000000002</v>
      </c>
      <c r="AW101" s="475"/>
      <c r="AX101" s="47">
        <v>45</v>
      </c>
      <c r="AY101" s="47" t="s">
        <v>435</v>
      </c>
      <c r="AZ101" s="47">
        <v>16</v>
      </c>
      <c r="BA101" s="47" t="str">
        <f t="shared" si="38"/>
        <v>Aanloopperiodiek_0</v>
      </c>
      <c r="BB101" s="47" t="str">
        <f t="shared" si="39"/>
        <v>45_Aanloopperiodiek_0</v>
      </c>
      <c r="BC101" s="47">
        <v>18.739999999999998</v>
      </c>
      <c r="BD101" s="45"/>
      <c r="BE101" s="47">
        <v>45</v>
      </c>
      <c r="BF101" s="47" t="s">
        <v>435</v>
      </c>
      <c r="BG101" s="47">
        <v>16</v>
      </c>
      <c r="BH101" s="47" t="str">
        <f t="shared" si="44"/>
        <v>Aanloopperiodiek_0</v>
      </c>
      <c r="BI101" s="47" t="str">
        <f t="shared" si="45"/>
        <v>45_Aanloopperiodiek_0</v>
      </c>
      <c r="BJ101" s="47">
        <v>19.489999999999998</v>
      </c>
      <c r="BK101" s="621"/>
      <c r="BL101" s="47">
        <v>45</v>
      </c>
      <c r="BM101" s="47" t="s">
        <v>435</v>
      </c>
      <c r="BN101" s="47">
        <v>16</v>
      </c>
      <c r="BO101" s="47" t="str">
        <f t="shared" si="40"/>
        <v>Aanloopperiodiek_0</v>
      </c>
      <c r="BP101" s="47" t="s">
        <v>512</v>
      </c>
      <c r="BQ101" s="47" t="str">
        <f t="shared" si="41"/>
        <v>45_Aanloopperiodiek_0</v>
      </c>
      <c r="BR101" s="49">
        <f t="shared" si="46"/>
        <v>18.739999999999998</v>
      </c>
      <c r="BS101" s="49">
        <f t="shared" si="47"/>
        <v>19.489999999999998</v>
      </c>
      <c r="BT101" s="456">
        <f t="shared" si="48"/>
        <v>19.114999999999998</v>
      </c>
      <c r="BU101" s="28"/>
      <c r="BV101" s="119"/>
      <c r="BW101" s="5"/>
      <c r="BX101" s="5"/>
      <c r="BY101" s="49"/>
      <c r="BZ101" s="126"/>
      <c r="CA101" s="30"/>
    </row>
    <row r="102" spans="1:79" x14ac:dyDescent="0.25">
      <c r="A102" s="47">
        <v>45</v>
      </c>
      <c r="B102" s="47" t="s">
        <v>437</v>
      </c>
      <c r="C102" s="47">
        <v>18</v>
      </c>
      <c r="D102" s="47" t="str">
        <f t="shared" si="42"/>
        <v>Aanloopperiodiek_1</v>
      </c>
      <c r="E102" s="47" t="str">
        <f t="shared" si="43"/>
        <v>45_Aanloopperiodiek_1</v>
      </c>
      <c r="F102" s="53">
        <v>15.77</v>
      </c>
      <c r="G102" s="47"/>
      <c r="H102" s="47">
        <v>45</v>
      </c>
      <c r="I102" s="47">
        <v>0</v>
      </c>
      <c r="J102" s="47">
        <v>20</v>
      </c>
      <c r="K102" s="47">
        <f t="shared" si="26"/>
        <v>0</v>
      </c>
      <c r="L102" s="47" t="str">
        <f t="shared" si="27"/>
        <v>45_0</v>
      </c>
      <c r="M102" s="53">
        <v>17.21</v>
      </c>
      <c r="N102" s="28"/>
      <c r="O102" s="47">
        <v>45</v>
      </c>
      <c r="P102" s="47" t="s">
        <v>437</v>
      </c>
      <c r="Q102" s="47">
        <v>18</v>
      </c>
      <c r="R102" s="47" t="str">
        <f t="shared" si="49"/>
        <v>Aanloopperiodiek_1</v>
      </c>
      <c r="S102" s="47" t="str">
        <f t="shared" si="50"/>
        <v>45_Aanloopperiodiek_1</v>
      </c>
      <c r="T102" s="53">
        <v>16.82</v>
      </c>
      <c r="U102" s="28"/>
      <c r="V102" s="47">
        <v>45</v>
      </c>
      <c r="W102" s="47" t="s">
        <v>437</v>
      </c>
      <c r="X102" s="47">
        <v>18</v>
      </c>
      <c r="Y102" s="47" t="str">
        <f t="shared" si="30"/>
        <v>Aanloopperiodiek_1</v>
      </c>
      <c r="Z102" s="47" t="str">
        <f t="shared" ref="Z102:Z132" si="51">V102&amp;"_"&amp;Y102</f>
        <v>45_Aanloopperiodiek_1</v>
      </c>
      <c r="AA102" s="53">
        <v>17.36</v>
      </c>
      <c r="AB102" s="463"/>
      <c r="AC102" s="47">
        <v>45</v>
      </c>
      <c r="AD102" s="47" t="s">
        <v>437</v>
      </c>
      <c r="AE102" s="47">
        <v>18</v>
      </c>
      <c r="AF102" s="47" t="str">
        <f t="shared" si="32"/>
        <v>Aanloopperiodiek_1</v>
      </c>
      <c r="AG102" s="47" t="str">
        <f t="shared" si="33"/>
        <v>45_Aanloopperiodiek_1</v>
      </c>
      <c r="AH102" s="47">
        <v>17.88</v>
      </c>
      <c r="AI102" s="463"/>
      <c r="AJ102" s="47">
        <v>45</v>
      </c>
      <c r="AK102" s="47" t="s">
        <v>437</v>
      </c>
      <c r="AL102" s="47">
        <v>18</v>
      </c>
      <c r="AM102" s="47" t="str">
        <f t="shared" si="34"/>
        <v>Aanloopperiodiek_1</v>
      </c>
      <c r="AN102" s="47" t="str">
        <f t="shared" si="35"/>
        <v>45_Aanloopperiodiek_1</v>
      </c>
      <c r="AO102" s="47">
        <v>18.78</v>
      </c>
      <c r="AP102" s="474"/>
      <c r="AQ102" s="47">
        <v>45</v>
      </c>
      <c r="AR102" s="47" t="s">
        <v>437</v>
      </c>
      <c r="AS102" s="47">
        <v>18</v>
      </c>
      <c r="AT102" s="47" t="str">
        <f t="shared" si="36"/>
        <v>Aanloopperiodiek_1</v>
      </c>
      <c r="AU102" s="47" t="str">
        <f t="shared" si="37"/>
        <v>45_Aanloopperiodiek_1</v>
      </c>
      <c r="AV102" s="47">
        <v>19.260000000000002</v>
      </c>
      <c r="AW102" s="475"/>
      <c r="AX102" s="47">
        <v>45</v>
      </c>
      <c r="AY102" s="47" t="s">
        <v>437</v>
      </c>
      <c r="AZ102" s="47">
        <v>18</v>
      </c>
      <c r="BA102" s="47" t="str">
        <f t="shared" si="38"/>
        <v>Aanloopperiodiek_1</v>
      </c>
      <c r="BB102" s="47" t="str">
        <f t="shared" si="39"/>
        <v>45_Aanloopperiodiek_1</v>
      </c>
      <c r="BC102" s="47">
        <v>19.739999999999998</v>
      </c>
      <c r="BD102" s="45"/>
      <c r="BE102" s="47">
        <v>45</v>
      </c>
      <c r="BF102" s="47" t="s">
        <v>437</v>
      </c>
      <c r="BG102" s="47">
        <v>18</v>
      </c>
      <c r="BH102" s="47" t="str">
        <f t="shared" si="44"/>
        <v>Aanloopperiodiek_1</v>
      </c>
      <c r="BI102" s="47" t="str">
        <f t="shared" si="45"/>
        <v>45_Aanloopperiodiek_1</v>
      </c>
      <c r="BJ102" s="47">
        <v>20.53</v>
      </c>
      <c r="BK102" s="621"/>
      <c r="BL102" s="47">
        <v>45</v>
      </c>
      <c r="BM102" s="47" t="s">
        <v>437</v>
      </c>
      <c r="BN102" s="47">
        <v>18</v>
      </c>
      <c r="BO102" s="47" t="str">
        <f t="shared" si="40"/>
        <v>Aanloopperiodiek_1</v>
      </c>
      <c r="BP102" s="47" t="s">
        <v>513</v>
      </c>
      <c r="BQ102" s="47" t="str">
        <f t="shared" si="41"/>
        <v>45_Aanloopperiodiek_1</v>
      </c>
      <c r="BR102" s="49">
        <f t="shared" si="46"/>
        <v>19.739999999999998</v>
      </c>
      <c r="BS102" s="49">
        <f t="shared" si="47"/>
        <v>20.53</v>
      </c>
      <c r="BT102" s="456">
        <f t="shared" si="48"/>
        <v>20.134999999999998</v>
      </c>
      <c r="BU102" s="28"/>
      <c r="BV102" s="119"/>
      <c r="BW102" s="5"/>
      <c r="BX102" s="5"/>
      <c r="BY102" s="49"/>
      <c r="BZ102" s="126"/>
      <c r="CA102" s="30"/>
    </row>
    <row r="103" spans="1:79" x14ac:dyDescent="0.25">
      <c r="A103" s="47">
        <v>45</v>
      </c>
      <c r="B103" s="47">
        <v>0</v>
      </c>
      <c r="C103" s="47">
        <v>20</v>
      </c>
      <c r="D103" s="47">
        <f t="shared" si="42"/>
        <v>0</v>
      </c>
      <c r="E103" s="47" t="str">
        <f t="shared" si="43"/>
        <v>45_0</v>
      </c>
      <c r="F103" s="53">
        <v>16.62</v>
      </c>
      <c r="G103" s="47"/>
      <c r="H103" s="47">
        <v>45</v>
      </c>
      <c r="I103" s="47">
        <v>1</v>
      </c>
      <c r="J103" s="47">
        <v>21</v>
      </c>
      <c r="K103" s="47">
        <f t="shared" si="26"/>
        <v>1</v>
      </c>
      <c r="L103" s="47" t="str">
        <f t="shared" si="27"/>
        <v>45_1</v>
      </c>
      <c r="M103" s="53">
        <v>17.649999999999999</v>
      </c>
      <c r="N103" s="28"/>
      <c r="O103" s="47">
        <v>45</v>
      </c>
      <c r="P103" s="47">
        <v>0</v>
      </c>
      <c r="Q103" s="47">
        <v>20</v>
      </c>
      <c r="R103" s="47">
        <f t="shared" si="49"/>
        <v>0</v>
      </c>
      <c r="S103" s="47" t="str">
        <f t="shared" si="50"/>
        <v>45_0</v>
      </c>
      <c r="T103" s="53">
        <v>17.72</v>
      </c>
      <c r="U103" s="28"/>
      <c r="V103" s="47">
        <v>45</v>
      </c>
      <c r="W103" s="47">
        <v>0</v>
      </c>
      <c r="X103" s="47">
        <v>20</v>
      </c>
      <c r="Y103" s="47">
        <f t="shared" si="30"/>
        <v>0</v>
      </c>
      <c r="Z103" s="47" t="str">
        <f t="shared" si="51"/>
        <v>45_0</v>
      </c>
      <c r="AA103" s="53">
        <v>18.3</v>
      </c>
      <c r="AB103" s="463"/>
      <c r="AC103" s="47">
        <v>45</v>
      </c>
      <c r="AD103" s="47">
        <v>0</v>
      </c>
      <c r="AE103" s="47">
        <v>20</v>
      </c>
      <c r="AF103" s="47">
        <f t="shared" si="32"/>
        <v>0</v>
      </c>
      <c r="AG103" s="47" t="str">
        <f t="shared" si="33"/>
        <v>45_0</v>
      </c>
      <c r="AH103" s="47">
        <v>18.850000000000001</v>
      </c>
      <c r="AI103" s="463"/>
      <c r="AJ103" s="47">
        <v>45</v>
      </c>
      <c r="AK103" s="47">
        <v>0</v>
      </c>
      <c r="AL103" s="47">
        <v>20</v>
      </c>
      <c r="AM103" s="47">
        <f t="shared" si="34"/>
        <v>0</v>
      </c>
      <c r="AN103" s="47" t="str">
        <f t="shared" si="35"/>
        <v>45_0</v>
      </c>
      <c r="AO103" s="47">
        <v>19.79</v>
      </c>
      <c r="AP103" s="474"/>
      <c r="AQ103" s="47">
        <v>45</v>
      </c>
      <c r="AR103" s="47">
        <v>0</v>
      </c>
      <c r="AS103" s="47">
        <v>20</v>
      </c>
      <c r="AT103" s="47">
        <f t="shared" si="36"/>
        <v>0</v>
      </c>
      <c r="AU103" s="47" t="str">
        <f t="shared" si="37"/>
        <v>45_0</v>
      </c>
      <c r="AV103" s="47">
        <v>20.28</v>
      </c>
      <c r="AW103" s="475"/>
      <c r="AX103" s="47">
        <v>45</v>
      </c>
      <c r="AY103" s="47">
        <v>0</v>
      </c>
      <c r="AZ103" s="47">
        <v>20</v>
      </c>
      <c r="BA103" s="47">
        <f t="shared" si="38"/>
        <v>0</v>
      </c>
      <c r="BB103" s="47" t="str">
        <f t="shared" si="39"/>
        <v>45_0</v>
      </c>
      <c r="BC103" s="47">
        <v>20.79</v>
      </c>
      <c r="BD103" s="45"/>
      <c r="BE103" s="47">
        <v>45</v>
      </c>
      <c r="BF103" s="47">
        <v>0</v>
      </c>
      <c r="BG103" s="47">
        <v>20</v>
      </c>
      <c r="BH103" s="47">
        <f t="shared" si="44"/>
        <v>0</v>
      </c>
      <c r="BI103" s="47" t="str">
        <f t="shared" si="45"/>
        <v>45_0</v>
      </c>
      <c r="BJ103" s="47">
        <v>21.62</v>
      </c>
      <c r="BK103" s="621"/>
      <c r="BL103" s="47">
        <v>45</v>
      </c>
      <c r="BM103" s="47">
        <v>0</v>
      </c>
      <c r="BN103" s="47">
        <v>20</v>
      </c>
      <c r="BO103" s="47">
        <f t="shared" si="40"/>
        <v>0</v>
      </c>
      <c r="BP103" s="47" t="s">
        <v>514</v>
      </c>
      <c r="BQ103" s="47" t="str">
        <f t="shared" si="41"/>
        <v>45_0</v>
      </c>
      <c r="BR103" s="49">
        <f t="shared" si="46"/>
        <v>20.79</v>
      </c>
      <c r="BS103" s="49">
        <f t="shared" si="47"/>
        <v>21.62</v>
      </c>
      <c r="BT103" s="456">
        <f t="shared" si="48"/>
        <v>21.204999999999998</v>
      </c>
      <c r="BU103" s="28"/>
      <c r="BV103" s="119"/>
      <c r="BW103" s="5"/>
      <c r="BX103" s="5"/>
      <c r="BY103" s="49"/>
      <c r="BZ103" s="126"/>
      <c r="CA103" s="30"/>
    </row>
    <row r="104" spans="1:79" x14ac:dyDescent="0.25">
      <c r="A104" s="47">
        <v>45</v>
      </c>
      <c r="B104" s="47">
        <v>1</v>
      </c>
      <c r="C104" s="47">
        <v>21</v>
      </c>
      <c r="D104" s="47">
        <f t="shared" si="42"/>
        <v>1</v>
      </c>
      <c r="E104" s="47" t="str">
        <f t="shared" si="43"/>
        <v>45_1</v>
      </c>
      <c r="F104" s="53">
        <v>17.05</v>
      </c>
      <c r="G104" s="47"/>
      <c r="H104" s="47">
        <v>45</v>
      </c>
      <c r="I104" s="47">
        <v>2</v>
      </c>
      <c r="J104" s="47">
        <v>22</v>
      </c>
      <c r="K104" s="47">
        <f t="shared" si="26"/>
        <v>2</v>
      </c>
      <c r="L104" s="47" t="str">
        <f t="shared" si="27"/>
        <v>45_2</v>
      </c>
      <c r="M104" s="53">
        <v>18.09</v>
      </c>
      <c r="N104" s="28"/>
      <c r="O104" s="47">
        <v>45</v>
      </c>
      <c r="P104" s="47">
        <v>1</v>
      </c>
      <c r="Q104" s="47">
        <v>21</v>
      </c>
      <c r="R104" s="47">
        <f t="shared" si="49"/>
        <v>1</v>
      </c>
      <c r="S104" s="47" t="str">
        <f t="shared" si="50"/>
        <v>45_1</v>
      </c>
      <c r="T104" s="53">
        <v>18.18</v>
      </c>
      <c r="U104" s="28"/>
      <c r="V104" s="47">
        <v>45</v>
      </c>
      <c r="W104" s="47">
        <v>1</v>
      </c>
      <c r="X104" s="47">
        <v>21</v>
      </c>
      <c r="Y104" s="47">
        <f t="shared" si="30"/>
        <v>1</v>
      </c>
      <c r="Z104" s="47" t="str">
        <f t="shared" si="51"/>
        <v>45_1</v>
      </c>
      <c r="AA104" s="53">
        <v>18.77</v>
      </c>
      <c r="AB104" s="463"/>
      <c r="AC104" s="47">
        <v>45</v>
      </c>
      <c r="AD104" s="47">
        <v>1</v>
      </c>
      <c r="AE104" s="47">
        <v>21</v>
      </c>
      <c r="AF104" s="47">
        <f t="shared" si="32"/>
        <v>1</v>
      </c>
      <c r="AG104" s="47" t="str">
        <f t="shared" si="33"/>
        <v>45_1</v>
      </c>
      <c r="AH104" s="47">
        <v>19.329999999999998</v>
      </c>
      <c r="AI104" s="463"/>
      <c r="AJ104" s="47">
        <v>45</v>
      </c>
      <c r="AK104" s="47">
        <v>1</v>
      </c>
      <c r="AL104" s="47">
        <v>21</v>
      </c>
      <c r="AM104" s="47">
        <f t="shared" si="34"/>
        <v>1</v>
      </c>
      <c r="AN104" s="47" t="str">
        <f t="shared" si="35"/>
        <v>45_1</v>
      </c>
      <c r="AO104" s="47">
        <v>20.3</v>
      </c>
      <c r="AP104" s="474"/>
      <c r="AQ104" s="47">
        <v>45</v>
      </c>
      <c r="AR104" s="47">
        <v>1</v>
      </c>
      <c r="AS104" s="47">
        <v>21</v>
      </c>
      <c r="AT104" s="47">
        <f t="shared" si="36"/>
        <v>1</v>
      </c>
      <c r="AU104" s="47" t="str">
        <f t="shared" si="37"/>
        <v>45_1</v>
      </c>
      <c r="AV104" s="47">
        <v>20.81</v>
      </c>
      <c r="AW104" s="475"/>
      <c r="AX104" s="47">
        <v>45</v>
      </c>
      <c r="AY104" s="47">
        <v>1</v>
      </c>
      <c r="AZ104" s="47">
        <v>21</v>
      </c>
      <c r="BA104" s="47">
        <f t="shared" si="38"/>
        <v>1</v>
      </c>
      <c r="BB104" s="47" t="str">
        <f t="shared" si="39"/>
        <v>45_1</v>
      </c>
      <c r="BC104" s="47">
        <v>21.33</v>
      </c>
      <c r="BD104" s="45"/>
      <c r="BE104" s="47">
        <v>45</v>
      </c>
      <c r="BF104" s="47">
        <v>1</v>
      </c>
      <c r="BG104" s="47">
        <v>21</v>
      </c>
      <c r="BH104" s="47">
        <f t="shared" si="44"/>
        <v>1</v>
      </c>
      <c r="BI104" s="47" t="str">
        <f t="shared" si="45"/>
        <v>45_1</v>
      </c>
      <c r="BJ104" s="47">
        <v>22.18</v>
      </c>
      <c r="BK104" s="621"/>
      <c r="BL104" s="47">
        <v>45</v>
      </c>
      <c r="BM104" s="47">
        <v>1</v>
      </c>
      <c r="BN104" s="47">
        <v>21</v>
      </c>
      <c r="BO104" s="47">
        <f t="shared" si="40"/>
        <v>1</v>
      </c>
      <c r="BP104" s="47" t="s">
        <v>515</v>
      </c>
      <c r="BQ104" s="47" t="str">
        <f t="shared" si="41"/>
        <v>45_1</v>
      </c>
      <c r="BR104" s="49">
        <f t="shared" si="46"/>
        <v>21.33</v>
      </c>
      <c r="BS104" s="49">
        <f t="shared" si="47"/>
        <v>22.18</v>
      </c>
      <c r="BT104" s="456">
        <f t="shared" si="48"/>
        <v>21.754999999999999</v>
      </c>
      <c r="BU104" s="28"/>
      <c r="BV104" s="119"/>
      <c r="BW104" s="5"/>
      <c r="BX104" s="5"/>
      <c r="BY104" s="49"/>
      <c r="BZ104" s="126"/>
      <c r="CA104" s="30"/>
    </row>
    <row r="105" spans="1:79" x14ac:dyDescent="0.25">
      <c r="A105" s="47">
        <v>45</v>
      </c>
      <c r="B105" s="47">
        <v>2</v>
      </c>
      <c r="C105" s="47">
        <v>22</v>
      </c>
      <c r="D105" s="47">
        <f t="shared" si="42"/>
        <v>2</v>
      </c>
      <c r="E105" s="47" t="str">
        <f t="shared" si="43"/>
        <v>45_2</v>
      </c>
      <c r="F105" s="53">
        <v>17.47</v>
      </c>
      <c r="G105" s="47"/>
      <c r="H105" s="47">
        <v>45</v>
      </c>
      <c r="I105" s="47">
        <v>3</v>
      </c>
      <c r="J105" s="47">
        <v>23</v>
      </c>
      <c r="K105" s="47">
        <f t="shared" si="26"/>
        <v>3</v>
      </c>
      <c r="L105" s="47" t="str">
        <f t="shared" si="27"/>
        <v>45_3</v>
      </c>
      <c r="M105" s="53">
        <v>18.53</v>
      </c>
      <c r="N105" s="28"/>
      <c r="O105" s="47">
        <v>45</v>
      </c>
      <c r="P105" s="47">
        <v>2</v>
      </c>
      <c r="Q105" s="47">
        <v>22</v>
      </c>
      <c r="R105" s="47">
        <f t="shared" si="49"/>
        <v>2</v>
      </c>
      <c r="S105" s="47" t="str">
        <f t="shared" si="50"/>
        <v>45_2</v>
      </c>
      <c r="T105" s="53">
        <v>18.63</v>
      </c>
      <c r="U105" s="28"/>
      <c r="V105" s="47">
        <v>45</v>
      </c>
      <c r="W105" s="47">
        <v>2</v>
      </c>
      <c r="X105" s="47">
        <v>22</v>
      </c>
      <c r="Y105" s="47">
        <f t="shared" si="30"/>
        <v>2</v>
      </c>
      <c r="Z105" s="47" t="str">
        <f t="shared" si="51"/>
        <v>45_2</v>
      </c>
      <c r="AA105" s="53">
        <v>19.23</v>
      </c>
      <c r="AB105" s="463"/>
      <c r="AC105" s="47">
        <v>45</v>
      </c>
      <c r="AD105" s="47">
        <v>2</v>
      </c>
      <c r="AE105" s="47">
        <v>22</v>
      </c>
      <c r="AF105" s="47">
        <f t="shared" si="32"/>
        <v>2</v>
      </c>
      <c r="AG105" s="47" t="str">
        <f t="shared" si="33"/>
        <v>45_2</v>
      </c>
      <c r="AH105" s="47">
        <v>19.809999999999999</v>
      </c>
      <c r="AI105" s="463"/>
      <c r="AJ105" s="47">
        <v>45</v>
      </c>
      <c r="AK105" s="47">
        <v>2</v>
      </c>
      <c r="AL105" s="47">
        <v>22</v>
      </c>
      <c r="AM105" s="47">
        <f t="shared" si="34"/>
        <v>2</v>
      </c>
      <c r="AN105" s="47" t="str">
        <f t="shared" si="35"/>
        <v>45_2</v>
      </c>
      <c r="AO105" s="47">
        <v>20.8</v>
      </c>
      <c r="AP105" s="474"/>
      <c r="AQ105" s="47">
        <v>45</v>
      </c>
      <c r="AR105" s="47">
        <v>2</v>
      </c>
      <c r="AS105" s="47">
        <v>22</v>
      </c>
      <c r="AT105" s="47">
        <f t="shared" si="36"/>
        <v>2</v>
      </c>
      <c r="AU105" s="47" t="str">
        <f t="shared" si="37"/>
        <v>45_2</v>
      </c>
      <c r="AV105" s="47">
        <v>21.32</v>
      </c>
      <c r="AW105" s="475"/>
      <c r="AX105" s="47">
        <v>45</v>
      </c>
      <c r="AY105" s="47">
        <v>2</v>
      </c>
      <c r="AZ105" s="47">
        <v>22</v>
      </c>
      <c r="BA105" s="47">
        <f t="shared" si="38"/>
        <v>2</v>
      </c>
      <c r="BB105" s="47" t="str">
        <f t="shared" si="39"/>
        <v>45_2</v>
      </c>
      <c r="BC105" s="47">
        <v>21.86</v>
      </c>
      <c r="BD105" s="45"/>
      <c r="BE105" s="47">
        <v>45</v>
      </c>
      <c r="BF105" s="47">
        <v>2</v>
      </c>
      <c r="BG105" s="47">
        <v>22</v>
      </c>
      <c r="BH105" s="47">
        <f t="shared" si="44"/>
        <v>2</v>
      </c>
      <c r="BI105" s="47" t="str">
        <f t="shared" si="45"/>
        <v>45_2</v>
      </c>
      <c r="BJ105" s="47">
        <v>22.73</v>
      </c>
      <c r="BK105" s="621"/>
      <c r="BL105" s="47">
        <v>45</v>
      </c>
      <c r="BM105" s="47">
        <v>2</v>
      </c>
      <c r="BN105" s="47">
        <v>22</v>
      </c>
      <c r="BO105" s="47">
        <f t="shared" si="40"/>
        <v>2</v>
      </c>
      <c r="BP105" s="47" t="s">
        <v>516</v>
      </c>
      <c r="BQ105" s="47" t="str">
        <f t="shared" si="41"/>
        <v>45_2</v>
      </c>
      <c r="BR105" s="49">
        <f t="shared" si="46"/>
        <v>21.86</v>
      </c>
      <c r="BS105" s="49">
        <f t="shared" si="47"/>
        <v>22.73</v>
      </c>
      <c r="BT105" s="456">
        <f t="shared" si="48"/>
        <v>22.295000000000002</v>
      </c>
      <c r="BU105" s="28"/>
      <c r="BV105" s="119"/>
      <c r="BW105" s="5"/>
      <c r="BX105" s="5"/>
      <c r="BY105" s="49"/>
      <c r="BZ105" s="126"/>
      <c r="CA105" s="30"/>
    </row>
    <row r="106" spans="1:79" x14ac:dyDescent="0.25">
      <c r="A106" s="47">
        <v>45</v>
      </c>
      <c r="B106" s="47">
        <v>3</v>
      </c>
      <c r="C106" s="47">
        <v>23</v>
      </c>
      <c r="D106" s="47">
        <f t="shared" si="42"/>
        <v>3</v>
      </c>
      <c r="E106" s="47" t="str">
        <f t="shared" si="43"/>
        <v>45_3</v>
      </c>
      <c r="F106" s="53">
        <v>17.899999999999999</v>
      </c>
      <c r="G106" s="47"/>
      <c r="H106" s="47">
        <v>45</v>
      </c>
      <c r="I106" s="47">
        <v>4</v>
      </c>
      <c r="J106" s="47">
        <v>24</v>
      </c>
      <c r="K106" s="47">
        <f t="shared" si="26"/>
        <v>4</v>
      </c>
      <c r="L106" s="47" t="str">
        <f t="shared" si="27"/>
        <v>45_4</v>
      </c>
      <c r="M106" s="53">
        <v>18.98</v>
      </c>
      <c r="N106" s="28"/>
      <c r="O106" s="47">
        <v>45</v>
      </c>
      <c r="P106" s="47">
        <v>3</v>
      </c>
      <c r="Q106" s="47">
        <v>23</v>
      </c>
      <c r="R106" s="47">
        <f t="shared" si="49"/>
        <v>3</v>
      </c>
      <c r="S106" s="47" t="str">
        <f t="shared" si="50"/>
        <v>45_3</v>
      </c>
      <c r="T106" s="53">
        <v>19.09</v>
      </c>
      <c r="U106" s="28"/>
      <c r="V106" s="47">
        <v>45</v>
      </c>
      <c r="W106" s="47">
        <v>3</v>
      </c>
      <c r="X106" s="47">
        <v>23</v>
      </c>
      <c r="Y106" s="47">
        <f t="shared" si="30"/>
        <v>3</v>
      </c>
      <c r="Z106" s="47" t="str">
        <f t="shared" si="51"/>
        <v>45_3</v>
      </c>
      <c r="AA106" s="53">
        <v>19.71</v>
      </c>
      <c r="AB106" s="463"/>
      <c r="AC106" s="47">
        <v>45</v>
      </c>
      <c r="AD106" s="47">
        <v>3</v>
      </c>
      <c r="AE106" s="47">
        <v>23</v>
      </c>
      <c r="AF106" s="47">
        <f t="shared" si="32"/>
        <v>3</v>
      </c>
      <c r="AG106" s="47" t="str">
        <f t="shared" si="33"/>
        <v>45_3</v>
      </c>
      <c r="AH106" s="47">
        <v>20.3</v>
      </c>
      <c r="AI106" s="463"/>
      <c r="AJ106" s="47">
        <v>45</v>
      </c>
      <c r="AK106" s="47">
        <v>3</v>
      </c>
      <c r="AL106" s="47">
        <v>23</v>
      </c>
      <c r="AM106" s="47">
        <f t="shared" si="34"/>
        <v>3</v>
      </c>
      <c r="AN106" s="47" t="str">
        <f t="shared" si="35"/>
        <v>45_3</v>
      </c>
      <c r="AO106" s="47">
        <v>21.31</v>
      </c>
      <c r="AP106" s="474"/>
      <c r="AQ106" s="47">
        <v>45</v>
      </c>
      <c r="AR106" s="47">
        <v>3</v>
      </c>
      <c r="AS106" s="47">
        <v>23</v>
      </c>
      <c r="AT106" s="47">
        <f t="shared" si="36"/>
        <v>3</v>
      </c>
      <c r="AU106" s="47" t="str">
        <f t="shared" si="37"/>
        <v>45_3</v>
      </c>
      <c r="AV106" s="47">
        <v>21.85</v>
      </c>
      <c r="AW106" s="475"/>
      <c r="AX106" s="47">
        <v>45</v>
      </c>
      <c r="AY106" s="47">
        <v>3</v>
      </c>
      <c r="AZ106" s="47">
        <v>23</v>
      </c>
      <c r="BA106" s="47">
        <f t="shared" si="38"/>
        <v>3</v>
      </c>
      <c r="BB106" s="47" t="str">
        <f t="shared" si="39"/>
        <v>45_3</v>
      </c>
      <c r="BC106" s="47">
        <v>22.39</v>
      </c>
      <c r="BD106" s="45"/>
      <c r="BE106" s="47">
        <v>45</v>
      </c>
      <c r="BF106" s="47">
        <v>3</v>
      </c>
      <c r="BG106" s="47">
        <v>23</v>
      </c>
      <c r="BH106" s="47">
        <f t="shared" si="44"/>
        <v>3</v>
      </c>
      <c r="BI106" s="47" t="str">
        <f t="shared" si="45"/>
        <v>45_3</v>
      </c>
      <c r="BJ106" s="47">
        <v>23.29</v>
      </c>
      <c r="BK106" s="621"/>
      <c r="BL106" s="47">
        <v>45</v>
      </c>
      <c r="BM106" s="47">
        <v>3</v>
      </c>
      <c r="BN106" s="47">
        <v>23</v>
      </c>
      <c r="BO106" s="47">
        <f t="shared" si="40"/>
        <v>3</v>
      </c>
      <c r="BP106" s="47" t="s">
        <v>517</v>
      </c>
      <c r="BQ106" s="47" t="str">
        <f t="shared" si="41"/>
        <v>45_3</v>
      </c>
      <c r="BR106" s="49">
        <f t="shared" si="46"/>
        <v>22.39</v>
      </c>
      <c r="BS106" s="49">
        <f t="shared" si="47"/>
        <v>23.29</v>
      </c>
      <c r="BT106" s="456">
        <f t="shared" si="48"/>
        <v>22.84</v>
      </c>
      <c r="BU106" s="28"/>
      <c r="BV106" s="119"/>
      <c r="BW106" s="5"/>
      <c r="BX106" s="5"/>
      <c r="BY106" s="49"/>
      <c r="BZ106" s="126"/>
      <c r="CA106" s="30"/>
    </row>
    <row r="107" spans="1:79" x14ac:dyDescent="0.25">
      <c r="A107" s="47">
        <v>45</v>
      </c>
      <c r="B107" s="47">
        <v>4</v>
      </c>
      <c r="C107" s="47">
        <v>24</v>
      </c>
      <c r="D107" s="47">
        <f t="shared" si="42"/>
        <v>4</v>
      </c>
      <c r="E107" s="47" t="str">
        <f t="shared" si="43"/>
        <v>45_4</v>
      </c>
      <c r="F107" s="53">
        <v>18.34</v>
      </c>
      <c r="G107" s="47"/>
      <c r="H107" s="47">
        <v>45</v>
      </c>
      <c r="I107" s="47">
        <v>5</v>
      </c>
      <c r="J107" s="47">
        <v>25</v>
      </c>
      <c r="K107" s="47">
        <f t="shared" si="26"/>
        <v>5</v>
      </c>
      <c r="L107" s="47" t="str">
        <f t="shared" si="27"/>
        <v>45_5</v>
      </c>
      <c r="M107" s="53">
        <v>19.45</v>
      </c>
      <c r="N107" s="28"/>
      <c r="O107" s="47">
        <v>45</v>
      </c>
      <c r="P107" s="47">
        <v>4</v>
      </c>
      <c r="Q107" s="47">
        <v>24</v>
      </c>
      <c r="R107" s="47">
        <f t="shared" si="49"/>
        <v>4</v>
      </c>
      <c r="S107" s="47" t="str">
        <f t="shared" si="50"/>
        <v>45_4</v>
      </c>
      <c r="T107" s="53">
        <v>19.55</v>
      </c>
      <c r="U107" s="28"/>
      <c r="V107" s="47">
        <v>45</v>
      </c>
      <c r="W107" s="47">
        <v>4</v>
      </c>
      <c r="X107" s="47">
        <v>24</v>
      </c>
      <c r="Y107" s="47">
        <f t="shared" si="30"/>
        <v>4</v>
      </c>
      <c r="Z107" s="47" t="str">
        <f t="shared" si="51"/>
        <v>45_4</v>
      </c>
      <c r="AA107" s="53">
        <v>20.190000000000001</v>
      </c>
      <c r="AB107" s="463"/>
      <c r="AC107" s="47">
        <v>45</v>
      </c>
      <c r="AD107" s="47">
        <v>4</v>
      </c>
      <c r="AE107" s="47">
        <v>24</v>
      </c>
      <c r="AF107" s="47">
        <f t="shared" si="32"/>
        <v>4</v>
      </c>
      <c r="AG107" s="47" t="str">
        <f t="shared" si="33"/>
        <v>45_4</v>
      </c>
      <c r="AH107" s="47">
        <v>20.8</v>
      </c>
      <c r="AI107" s="463"/>
      <c r="AJ107" s="47">
        <v>45</v>
      </c>
      <c r="AK107" s="47">
        <v>4</v>
      </c>
      <c r="AL107" s="47">
        <v>24</v>
      </c>
      <c r="AM107" s="47">
        <f t="shared" si="34"/>
        <v>4</v>
      </c>
      <c r="AN107" s="47" t="str">
        <f t="shared" si="35"/>
        <v>45_4</v>
      </c>
      <c r="AO107" s="47">
        <v>21.83</v>
      </c>
      <c r="AP107" s="474"/>
      <c r="AQ107" s="47">
        <v>45</v>
      </c>
      <c r="AR107" s="47">
        <v>4</v>
      </c>
      <c r="AS107" s="47">
        <v>24</v>
      </c>
      <c r="AT107" s="47">
        <f t="shared" si="36"/>
        <v>4</v>
      </c>
      <c r="AU107" s="47" t="str">
        <f t="shared" si="37"/>
        <v>45_4</v>
      </c>
      <c r="AV107" s="47">
        <v>22.38</v>
      </c>
      <c r="AW107" s="475"/>
      <c r="AX107" s="47">
        <v>45</v>
      </c>
      <c r="AY107" s="47">
        <v>4</v>
      </c>
      <c r="AZ107" s="47">
        <v>24</v>
      </c>
      <c r="BA107" s="47">
        <f t="shared" si="38"/>
        <v>4</v>
      </c>
      <c r="BB107" s="47" t="str">
        <f t="shared" si="39"/>
        <v>45_4</v>
      </c>
      <c r="BC107" s="47">
        <v>22.94</v>
      </c>
      <c r="BD107" s="45"/>
      <c r="BE107" s="47">
        <v>45</v>
      </c>
      <c r="BF107" s="47">
        <v>4</v>
      </c>
      <c r="BG107" s="47">
        <v>24</v>
      </c>
      <c r="BH107" s="47">
        <f t="shared" si="44"/>
        <v>4</v>
      </c>
      <c r="BI107" s="47" t="str">
        <f t="shared" si="45"/>
        <v>45_4</v>
      </c>
      <c r="BJ107" s="47">
        <v>23.86</v>
      </c>
      <c r="BK107" s="621"/>
      <c r="BL107" s="47">
        <v>45</v>
      </c>
      <c r="BM107" s="47">
        <v>4</v>
      </c>
      <c r="BN107" s="47">
        <v>24</v>
      </c>
      <c r="BO107" s="47">
        <f t="shared" si="40"/>
        <v>4</v>
      </c>
      <c r="BP107" s="47" t="s">
        <v>518</v>
      </c>
      <c r="BQ107" s="47" t="str">
        <f t="shared" si="41"/>
        <v>45_4</v>
      </c>
      <c r="BR107" s="49">
        <f t="shared" si="46"/>
        <v>22.94</v>
      </c>
      <c r="BS107" s="49">
        <f t="shared" si="47"/>
        <v>23.86</v>
      </c>
      <c r="BT107" s="456">
        <f t="shared" si="48"/>
        <v>23.4</v>
      </c>
      <c r="BU107" s="28"/>
      <c r="BV107" s="119"/>
      <c r="BW107" s="5"/>
      <c r="BX107" s="5"/>
      <c r="BY107" s="49"/>
      <c r="BZ107" s="126"/>
      <c r="CA107" s="30"/>
    </row>
    <row r="108" spans="1:79" x14ac:dyDescent="0.25">
      <c r="A108" s="47">
        <v>45</v>
      </c>
      <c r="B108" s="47">
        <v>5</v>
      </c>
      <c r="C108" s="47">
        <v>25</v>
      </c>
      <c r="D108" s="47">
        <f t="shared" si="42"/>
        <v>5</v>
      </c>
      <c r="E108" s="47" t="str">
        <f t="shared" si="43"/>
        <v>45_5</v>
      </c>
      <c r="F108" s="53">
        <v>18.79</v>
      </c>
      <c r="G108" s="47"/>
      <c r="H108" s="47">
        <v>45</v>
      </c>
      <c r="I108" s="47">
        <v>6</v>
      </c>
      <c r="J108" s="47">
        <v>26</v>
      </c>
      <c r="K108" s="47">
        <f t="shared" si="26"/>
        <v>6</v>
      </c>
      <c r="L108" s="47" t="str">
        <f t="shared" si="27"/>
        <v>45_6</v>
      </c>
      <c r="M108" s="53">
        <v>19.93</v>
      </c>
      <c r="N108" s="28"/>
      <c r="O108" s="47">
        <v>45</v>
      </c>
      <c r="P108" s="47">
        <v>5</v>
      </c>
      <c r="Q108" s="47">
        <v>25</v>
      </c>
      <c r="R108" s="47">
        <f t="shared" si="49"/>
        <v>5</v>
      </c>
      <c r="S108" s="47" t="str">
        <f t="shared" si="50"/>
        <v>45_5</v>
      </c>
      <c r="T108" s="53">
        <v>20.03</v>
      </c>
      <c r="U108" s="28"/>
      <c r="V108" s="47">
        <v>45</v>
      </c>
      <c r="W108" s="47">
        <v>5</v>
      </c>
      <c r="X108" s="47">
        <v>25</v>
      </c>
      <c r="Y108" s="47">
        <f t="shared" si="30"/>
        <v>5</v>
      </c>
      <c r="Z108" s="47" t="str">
        <f t="shared" si="51"/>
        <v>45_5</v>
      </c>
      <c r="AA108" s="53">
        <v>20.68</v>
      </c>
      <c r="AB108" s="463"/>
      <c r="AC108" s="47">
        <v>45</v>
      </c>
      <c r="AD108" s="47">
        <v>5</v>
      </c>
      <c r="AE108" s="47">
        <v>25</v>
      </c>
      <c r="AF108" s="47">
        <f t="shared" si="32"/>
        <v>5</v>
      </c>
      <c r="AG108" s="47" t="str">
        <f t="shared" si="33"/>
        <v>45_5</v>
      </c>
      <c r="AH108" s="47">
        <v>21.3</v>
      </c>
      <c r="AI108" s="463"/>
      <c r="AJ108" s="47">
        <v>45</v>
      </c>
      <c r="AK108" s="47">
        <v>5</v>
      </c>
      <c r="AL108" s="47">
        <v>25</v>
      </c>
      <c r="AM108" s="47">
        <f t="shared" si="34"/>
        <v>5</v>
      </c>
      <c r="AN108" s="47" t="str">
        <f t="shared" si="35"/>
        <v>45_5</v>
      </c>
      <c r="AO108" s="47">
        <v>22.37</v>
      </c>
      <c r="AP108" s="474"/>
      <c r="AQ108" s="47">
        <v>45</v>
      </c>
      <c r="AR108" s="47">
        <v>5</v>
      </c>
      <c r="AS108" s="47">
        <v>25</v>
      </c>
      <c r="AT108" s="47">
        <f t="shared" si="36"/>
        <v>5</v>
      </c>
      <c r="AU108" s="47" t="str">
        <f t="shared" si="37"/>
        <v>45_5</v>
      </c>
      <c r="AV108" s="47">
        <v>22.93</v>
      </c>
      <c r="AW108" s="475"/>
      <c r="AX108" s="47">
        <v>45</v>
      </c>
      <c r="AY108" s="47">
        <v>5</v>
      </c>
      <c r="AZ108" s="47">
        <v>25</v>
      </c>
      <c r="BA108" s="47">
        <f t="shared" si="38"/>
        <v>5</v>
      </c>
      <c r="BB108" s="47" t="str">
        <f t="shared" si="39"/>
        <v>45_5</v>
      </c>
      <c r="BC108" s="47">
        <v>23.5</v>
      </c>
      <c r="BD108" s="45"/>
      <c r="BE108" s="47">
        <v>45</v>
      </c>
      <c r="BF108" s="47">
        <v>5</v>
      </c>
      <c r="BG108" s="47">
        <v>25</v>
      </c>
      <c r="BH108" s="47">
        <f t="shared" si="44"/>
        <v>5</v>
      </c>
      <c r="BI108" s="47" t="str">
        <f t="shared" si="45"/>
        <v>45_5</v>
      </c>
      <c r="BJ108" s="47">
        <v>24.44</v>
      </c>
      <c r="BK108" s="621"/>
      <c r="BL108" s="47">
        <v>45</v>
      </c>
      <c r="BM108" s="47">
        <v>5</v>
      </c>
      <c r="BN108" s="47">
        <v>25</v>
      </c>
      <c r="BO108" s="47">
        <f t="shared" si="40"/>
        <v>5</v>
      </c>
      <c r="BP108" s="47" t="s">
        <v>519</v>
      </c>
      <c r="BQ108" s="47" t="str">
        <f t="shared" si="41"/>
        <v>45_5</v>
      </c>
      <c r="BR108" s="49">
        <f t="shared" si="46"/>
        <v>23.5</v>
      </c>
      <c r="BS108" s="49">
        <f t="shared" si="47"/>
        <v>24.44</v>
      </c>
      <c r="BT108" s="456">
        <f t="shared" si="48"/>
        <v>23.97</v>
      </c>
      <c r="BU108" s="28"/>
      <c r="BV108" s="119"/>
      <c r="BW108" s="5"/>
      <c r="BX108" s="5"/>
      <c r="BY108" s="49"/>
      <c r="BZ108" s="126"/>
      <c r="CA108" s="30"/>
    </row>
    <row r="109" spans="1:79" x14ac:dyDescent="0.25">
      <c r="A109" s="47">
        <v>45</v>
      </c>
      <c r="B109" s="47">
        <v>6</v>
      </c>
      <c r="C109" s="47">
        <v>26</v>
      </c>
      <c r="D109" s="47">
        <f t="shared" si="42"/>
        <v>6</v>
      </c>
      <c r="E109" s="47" t="str">
        <f t="shared" si="43"/>
        <v>45_6</v>
      </c>
      <c r="F109" s="53">
        <v>19.25</v>
      </c>
      <c r="G109" s="47"/>
      <c r="H109" s="47">
        <v>45</v>
      </c>
      <c r="I109" s="47">
        <v>7</v>
      </c>
      <c r="J109" s="47">
        <v>27</v>
      </c>
      <c r="K109" s="47">
        <f t="shared" si="26"/>
        <v>7</v>
      </c>
      <c r="L109" s="47" t="str">
        <f t="shared" si="27"/>
        <v>45_7</v>
      </c>
      <c r="M109" s="53">
        <v>20.420000000000002</v>
      </c>
      <c r="N109" s="28"/>
      <c r="O109" s="47">
        <v>45</v>
      </c>
      <c r="P109" s="47">
        <v>6</v>
      </c>
      <c r="Q109" s="47">
        <v>26</v>
      </c>
      <c r="R109" s="47">
        <f t="shared" si="49"/>
        <v>6</v>
      </c>
      <c r="S109" s="47" t="str">
        <f t="shared" si="50"/>
        <v>45_6</v>
      </c>
      <c r="T109" s="53">
        <v>20.52</v>
      </c>
      <c r="U109" s="28"/>
      <c r="V109" s="47">
        <v>45</v>
      </c>
      <c r="W109" s="47">
        <v>6</v>
      </c>
      <c r="X109" s="47">
        <v>26</v>
      </c>
      <c r="Y109" s="47">
        <f t="shared" si="30"/>
        <v>6</v>
      </c>
      <c r="Z109" s="47" t="str">
        <f t="shared" si="51"/>
        <v>45_6</v>
      </c>
      <c r="AA109" s="53">
        <v>21.19</v>
      </c>
      <c r="AB109" s="463"/>
      <c r="AC109" s="47">
        <v>45</v>
      </c>
      <c r="AD109" s="47">
        <v>6</v>
      </c>
      <c r="AE109" s="47">
        <v>26</v>
      </c>
      <c r="AF109" s="47">
        <f t="shared" si="32"/>
        <v>6</v>
      </c>
      <c r="AG109" s="47" t="str">
        <f t="shared" si="33"/>
        <v>45_6</v>
      </c>
      <c r="AH109" s="47">
        <v>21.83</v>
      </c>
      <c r="AI109" s="463"/>
      <c r="AJ109" s="47">
        <v>45</v>
      </c>
      <c r="AK109" s="47">
        <v>6</v>
      </c>
      <c r="AL109" s="47">
        <v>26</v>
      </c>
      <c r="AM109" s="47">
        <f t="shared" si="34"/>
        <v>6</v>
      </c>
      <c r="AN109" s="47" t="str">
        <f t="shared" si="35"/>
        <v>45_6</v>
      </c>
      <c r="AO109" s="47">
        <v>22.92</v>
      </c>
      <c r="AP109" s="474"/>
      <c r="AQ109" s="47">
        <v>45</v>
      </c>
      <c r="AR109" s="47">
        <v>6</v>
      </c>
      <c r="AS109" s="47">
        <v>26</v>
      </c>
      <c r="AT109" s="47">
        <f t="shared" si="36"/>
        <v>6</v>
      </c>
      <c r="AU109" s="47" t="str">
        <f t="shared" si="37"/>
        <v>45_6</v>
      </c>
      <c r="AV109" s="47">
        <v>23.49</v>
      </c>
      <c r="AW109" s="475"/>
      <c r="AX109" s="47">
        <v>45</v>
      </c>
      <c r="AY109" s="47">
        <v>6</v>
      </c>
      <c r="AZ109" s="47">
        <v>26</v>
      </c>
      <c r="BA109" s="47">
        <f t="shared" si="38"/>
        <v>6</v>
      </c>
      <c r="BB109" s="47" t="str">
        <f t="shared" si="39"/>
        <v>45_6</v>
      </c>
      <c r="BC109" s="47">
        <v>24.08</v>
      </c>
      <c r="BD109" s="45"/>
      <c r="BE109" s="47">
        <v>45</v>
      </c>
      <c r="BF109" s="47">
        <v>6</v>
      </c>
      <c r="BG109" s="47">
        <v>26</v>
      </c>
      <c r="BH109" s="47">
        <f t="shared" si="44"/>
        <v>6</v>
      </c>
      <c r="BI109" s="47" t="str">
        <f t="shared" si="45"/>
        <v>45_6</v>
      </c>
      <c r="BJ109" s="47">
        <v>25.04</v>
      </c>
      <c r="BK109" s="621"/>
      <c r="BL109" s="47">
        <v>45</v>
      </c>
      <c r="BM109" s="47">
        <v>6</v>
      </c>
      <c r="BN109" s="47">
        <v>26</v>
      </c>
      <c r="BO109" s="47">
        <f t="shared" si="40"/>
        <v>6</v>
      </c>
      <c r="BP109" s="47" t="s">
        <v>520</v>
      </c>
      <c r="BQ109" s="47" t="str">
        <f t="shared" si="41"/>
        <v>45_6</v>
      </c>
      <c r="BR109" s="49">
        <f t="shared" si="46"/>
        <v>24.08</v>
      </c>
      <c r="BS109" s="49">
        <f t="shared" si="47"/>
        <v>25.04</v>
      </c>
      <c r="BT109" s="456">
        <f t="shared" si="48"/>
        <v>24.56</v>
      </c>
      <c r="BU109" s="28"/>
      <c r="BV109" s="119"/>
      <c r="BW109" s="5"/>
      <c r="BX109" s="5"/>
      <c r="BY109" s="49"/>
      <c r="BZ109" s="126"/>
      <c r="CA109" s="30"/>
    </row>
    <row r="110" spans="1:79" x14ac:dyDescent="0.25">
      <c r="A110" s="47">
        <v>45</v>
      </c>
      <c r="B110" s="47">
        <v>7</v>
      </c>
      <c r="C110" s="47">
        <v>27</v>
      </c>
      <c r="D110" s="47">
        <f t="shared" si="42"/>
        <v>7</v>
      </c>
      <c r="E110" s="47" t="str">
        <f t="shared" si="43"/>
        <v>45_7</v>
      </c>
      <c r="F110" s="53">
        <v>19.73</v>
      </c>
      <c r="G110" s="47"/>
      <c r="H110" s="47">
        <v>45</v>
      </c>
      <c r="I110" s="47">
        <v>8</v>
      </c>
      <c r="J110" s="47">
        <v>28</v>
      </c>
      <c r="K110" s="47">
        <f t="shared" si="26"/>
        <v>8</v>
      </c>
      <c r="L110" s="47" t="str">
        <f t="shared" si="27"/>
        <v>45_8</v>
      </c>
      <c r="M110" s="53">
        <v>20.86</v>
      </c>
      <c r="N110" s="28"/>
      <c r="O110" s="47">
        <v>45</v>
      </c>
      <c r="P110" s="47">
        <v>7</v>
      </c>
      <c r="Q110" s="47">
        <v>27</v>
      </c>
      <c r="R110" s="47">
        <f t="shared" si="49"/>
        <v>7</v>
      </c>
      <c r="S110" s="47" t="str">
        <f t="shared" si="50"/>
        <v>45_7</v>
      </c>
      <c r="T110" s="53">
        <v>21.04</v>
      </c>
      <c r="U110" s="28"/>
      <c r="V110" s="47">
        <v>45</v>
      </c>
      <c r="W110" s="47">
        <v>7</v>
      </c>
      <c r="X110" s="47">
        <v>27</v>
      </c>
      <c r="Y110" s="47">
        <f t="shared" si="30"/>
        <v>7</v>
      </c>
      <c r="Z110" s="47" t="str">
        <f t="shared" si="51"/>
        <v>45_7</v>
      </c>
      <c r="AA110" s="53">
        <v>21.72</v>
      </c>
      <c r="AB110" s="463"/>
      <c r="AC110" s="47">
        <v>45</v>
      </c>
      <c r="AD110" s="47">
        <v>7</v>
      </c>
      <c r="AE110" s="47">
        <v>27</v>
      </c>
      <c r="AF110" s="47">
        <f t="shared" si="32"/>
        <v>7</v>
      </c>
      <c r="AG110" s="47" t="str">
        <f t="shared" si="33"/>
        <v>45_7</v>
      </c>
      <c r="AH110" s="47">
        <v>22.37</v>
      </c>
      <c r="AI110" s="463"/>
      <c r="AJ110" s="47">
        <v>45</v>
      </c>
      <c r="AK110" s="47">
        <v>7</v>
      </c>
      <c r="AL110" s="47">
        <v>27</v>
      </c>
      <c r="AM110" s="47">
        <f t="shared" si="34"/>
        <v>7</v>
      </c>
      <c r="AN110" s="47" t="str">
        <f t="shared" si="35"/>
        <v>45_7</v>
      </c>
      <c r="AO110" s="47">
        <v>23.49</v>
      </c>
      <c r="AP110" s="474"/>
      <c r="AQ110" s="47">
        <v>45</v>
      </c>
      <c r="AR110" s="47">
        <v>7</v>
      </c>
      <c r="AS110" s="47">
        <v>27</v>
      </c>
      <c r="AT110" s="47">
        <f t="shared" si="36"/>
        <v>7</v>
      </c>
      <c r="AU110" s="47" t="str">
        <f t="shared" si="37"/>
        <v>45_7</v>
      </c>
      <c r="AV110" s="47">
        <v>24.08</v>
      </c>
      <c r="AW110" s="475"/>
      <c r="AX110" s="47">
        <v>45</v>
      </c>
      <c r="AY110" s="47">
        <v>7</v>
      </c>
      <c r="AZ110" s="47">
        <v>27</v>
      </c>
      <c r="BA110" s="47">
        <f t="shared" si="38"/>
        <v>7</v>
      </c>
      <c r="BB110" s="47" t="str">
        <f t="shared" si="39"/>
        <v>45_7</v>
      </c>
      <c r="BC110" s="47">
        <v>24.68</v>
      </c>
      <c r="BD110" s="45"/>
      <c r="BE110" s="47">
        <v>45</v>
      </c>
      <c r="BF110" s="47">
        <v>7</v>
      </c>
      <c r="BG110" s="47">
        <v>27</v>
      </c>
      <c r="BH110" s="47">
        <f t="shared" si="44"/>
        <v>7</v>
      </c>
      <c r="BI110" s="47" t="str">
        <f t="shared" si="45"/>
        <v>45_7</v>
      </c>
      <c r="BJ110" s="47">
        <v>25.67</v>
      </c>
      <c r="BK110" s="621"/>
      <c r="BL110" s="47">
        <v>45</v>
      </c>
      <c r="BM110" s="47">
        <v>7</v>
      </c>
      <c r="BN110" s="47">
        <v>27</v>
      </c>
      <c r="BO110" s="47">
        <f t="shared" si="40"/>
        <v>7</v>
      </c>
      <c r="BP110" s="47" t="s">
        <v>521</v>
      </c>
      <c r="BQ110" s="47" t="str">
        <f t="shared" si="41"/>
        <v>45_7</v>
      </c>
      <c r="BR110" s="49">
        <f t="shared" si="46"/>
        <v>24.68</v>
      </c>
      <c r="BS110" s="49">
        <f t="shared" si="47"/>
        <v>25.67</v>
      </c>
      <c r="BT110" s="456">
        <f t="shared" si="48"/>
        <v>25.175000000000001</v>
      </c>
      <c r="BU110" s="28"/>
      <c r="BV110" s="119"/>
      <c r="BW110" s="5"/>
      <c r="BX110" s="5"/>
      <c r="BY110" s="49"/>
      <c r="BZ110" s="126"/>
      <c r="CA110" s="30"/>
    </row>
    <row r="111" spans="1:79" x14ac:dyDescent="0.25">
      <c r="A111" s="47">
        <v>45</v>
      </c>
      <c r="B111" s="47">
        <v>8</v>
      </c>
      <c r="C111" s="47">
        <v>28</v>
      </c>
      <c r="D111" s="47">
        <f t="shared" si="42"/>
        <v>8</v>
      </c>
      <c r="E111" s="47" t="str">
        <f t="shared" si="43"/>
        <v>45_8</v>
      </c>
      <c r="F111" s="53">
        <v>20.149999999999999</v>
      </c>
      <c r="G111" s="47"/>
      <c r="H111" s="47">
        <v>50</v>
      </c>
      <c r="I111" s="47" t="s">
        <v>435</v>
      </c>
      <c r="J111" s="47">
        <v>18</v>
      </c>
      <c r="K111" s="47" t="str">
        <f t="shared" si="26"/>
        <v>Aanloopperiodiek_0</v>
      </c>
      <c r="L111" s="47" t="str">
        <f t="shared" si="27"/>
        <v>50_Aanloopperiodiek_0</v>
      </c>
      <c r="M111" s="53">
        <v>16.32</v>
      </c>
      <c r="N111" s="28"/>
      <c r="O111" s="47">
        <v>45</v>
      </c>
      <c r="P111" s="47">
        <v>8</v>
      </c>
      <c r="Q111" s="47">
        <v>28</v>
      </c>
      <c r="R111" s="47">
        <f t="shared" si="49"/>
        <v>8</v>
      </c>
      <c r="S111" s="47" t="str">
        <f t="shared" si="50"/>
        <v>45_8</v>
      </c>
      <c r="T111" s="53">
        <v>21.48</v>
      </c>
      <c r="U111" s="28"/>
      <c r="V111" s="47">
        <v>45</v>
      </c>
      <c r="W111" s="47">
        <v>8</v>
      </c>
      <c r="X111" s="47">
        <v>28</v>
      </c>
      <c r="Y111" s="47">
        <f t="shared" si="30"/>
        <v>8</v>
      </c>
      <c r="Z111" s="47" t="str">
        <f t="shared" si="51"/>
        <v>45_8</v>
      </c>
      <c r="AA111" s="53">
        <v>22.18</v>
      </c>
      <c r="AB111" s="463"/>
      <c r="AC111" s="47">
        <v>45</v>
      </c>
      <c r="AD111" s="47">
        <v>8</v>
      </c>
      <c r="AE111" s="47">
        <v>28</v>
      </c>
      <c r="AF111" s="47">
        <f t="shared" si="32"/>
        <v>8</v>
      </c>
      <c r="AG111" s="47" t="str">
        <f t="shared" si="33"/>
        <v>45_8</v>
      </c>
      <c r="AH111" s="47">
        <v>22.85</v>
      </c>
      <c r="AI111" s="463"/>
      <c r="AJ111" s="47">
        <v>45</v>
      </c>
      <c r="AK111" s="47">
        <v>8</v>
      </c>
      <c r="AL111" s="47">
        <v>28</v>
      </c>
      <c r="AM111" s="47">
        <f t="shared" si="34"/>
        <v>8</v>
      </c>
      <c r="AN111" s="47" t="str">
        <f t="shared" si="35"/>
        <v>45_8</v>
      </c>
      <c r="AO111" s="47">
        <v>23.99</v>
      </c>
      <c r="AP111" s="474"/>
      <c r="AQ111" s="47">
        <v>45</v>
      </c>
      <c r="AR111" s="47">
        <v>8</v>
      </c>
      <c r="AS111" s="47">
        <v>28</v>
      </c>
      <c r="AT111" s="47">
        <f t="shared" si="36"/>
        <v>8</v>
      </c>
      <c r="AU111" s="47" t="str">
        <f t="shared" si="37"/>
        <v>45_8</v>
      </c>
      <c r="AV111" s="47">
        <v>24.59</v>
      </c>
      <c r="AW111" s="475"/>
      <c r="AX111" s="47">
        <v>45</v>
      </c>
      <c r="AY111" s="47">
        <v>8</v>
      </c>
      <c r="AZ111" s="47">
        <v>28</v>
      </c>
      <c r="BA111" s="47">
        <f t="shared" si="38"/>
        <v>8</v>
      </c>
      <c r="BB111" s="47" t="str">
        <f t="shared" si="39"/>
        <v>45_8</v>
      </c>
      <c r="BC111" s="47">
        <v>25.2</v>
      </c>
      <c r="BD111" s="45"/>
      <c r="BE111" s="47">
        <v>45</v>
      </c>
      <c r="BF111" s="47">
        <v>8</v>
      </c>
      <c r="BG111" s="47">
        <v>28</v>
      </c>
      <c r="BH111" s="47">
        <f t="shared" si="44"/>
        <v>8</v>
      </c>
      <c r="BI111" s="47" t="str">
        <f t="shared" si="45"/>
        <v>45_8</v>
      </c>
      <c r="BJ111" s="47">
        <v>26.21</v>
      </c>
      <c r="BK111" s="621"/>
      <c r="BL111" s="47">
        <v>45</v>
      </c>
      <c r="BM111" s="47">
        <v>8</v>
      </c>
      <c r="BN111" s="47">
        <v>28</v>
      </c>
      <c r="BO111" s="47">
        <f t="shared" si="40"/>
        <v>8</v>
      </c>
      <c r="BP111" s="47" t="s">
        <v>522</v>
      </c>
      <c r="BQ111" s="47" t="str">
        <f t="shared" si="41"/>
        <v>45_8</v>
      </c>
      <c r="BR111" s="49">
        <f t="shared" si="46"/>
        <v>25.2</v>
      </c>
      <c r="BS111" s="49">
        <f t="shared" si="47"/>
        <v>26.21</v>
      </c>
      <c r="BT111" s="456">
        <f t="shared" si="48"/>
        <v>25.704999999999998</v>
      </c>
      <c r="BU111" s="28"/>
      <c r="BV111" s="119"/>
      <c r="BW111" s="5"/>
      <c r="BX111" s="5"/>
      <c r="BY111" s="49"/>
      <c r="BZ111" s="126"/>
      <c r="CA111" s="30"/>
    </row>
    <row r="112" spans="1:79" x14ac:dyDescent="0.25">
      <c r="A112" s="47">
        <v>50</v>
      </c>
      <c r="B112" s="47" t="s">
        <v>435</v>
      </c>
      <c r="C112" s="47">
        <v>18</v>
      </c>
      <c r="D112" s="47" t="str">
        <f t="shared" si="42"/>
        <v>Aanloopperiodiek_0</v>
      </c>
      <c r="E112" s="47" t="str">
        <f t="shared" si="43"/>
        <v>50_Aanloopperiodiek_0</v>
      </c>
      <c r="F112" s="53">
        <v>15.77</v>
      </c>
      <c r="G112" s="47"/>
      <c r="H112" s="47">
        <v>50</v>
      </c>
      <c r="I112" s="47" t="s">
        <v>437</v>
      </c>
      <c r="J112" s="47">
        <v>20</v>
      </c>
      <c r="K112" s="47" t="str">
        <f t="shared" si="26"/>
        <v>Aanloopperiodiek_1</v>
      </c>
      <c r="L112" s="47" t="str">
        <f t="shared" si="27"/>
        <v>50_Aanloopperiodiek_1</v>
      </c>
      <c r="M112" s="53">
        <v>17.21</v>
      </c>
      <c r="N112" s="28"/>
      <c r="O112" s="47">
        <v>50</v>
      </c>
      <c r="P112" s="47" t="s">
        <v>435</v>
      </c>
      <c r="Q112" s="47">
        <v>18</v>
      </c>
      <c r="R112" s="47" t="str">
        <f t="shared" si="49"/>
        <v>Aanloopperiodiek_0</v>
      </c>
      <c r="S112" s="47" t="str">
        <f t="shared" si="50"/>
        <v>50_Aanloopperiodiek_0</v>
      </c>
      <c r="T112" s="53">
        <v>16.82</v>
      </c>
      <c r="U112" s="28"/>
      <c r="V112" s="47">
        <v>50</v>
      </c>
      <c r="W112" s="47" t="s">
        <v>461</v>
      </c>
      <c r="X112" s="47">
        <v>18</v>
      </c>
      <c r="Y112" s="47" t="str">
        <f t="shared" si="30"/>
        <v>zij-instroomperiodiek</v>
      </c>
      <c r="Z112" s="47" t="str">
        <f t="shared" si="51"/>
        <v>50_zij-instroomperiodiek</v>
      </c>
      <c r="AA112" s="53">
        <v>17.36</v>
      </c>
      <c r="AB112" s="463"/>
      <c r="AC112" s="47">
        <v>50</v>
      </c>
      <c r="AD112" s="47" t="s">
        <v>461</v>
      </c>
      <c r="AE112" s="47">
        <v>18</v>
      </c>
      <c r="AF112" s="47" t="str">
        <f t="shared" si="32"/>
        <v>zij-instroomperiodiek</v>
      </c>
      <c r="AG112" s="47" t="str">
        <f t="shared" si="33"/>
        <v>50_zij-instroomperiodiek</v>
      </c>
      <c r="AH112" s="47">
        <v>17.88</v>
      </c>
      <c r="AI112" s="463"/>
      <c r="AJ112" s="47">
        <v>50</v>
      </c>
      <c r="AK112" s="47" t="s">
        <v>461</v>
      </c>
      <c r="AL112" s="47">
        <v>18</v>
      </c>
      <c r="AM112" s="47" t="str">
        <f t="shared" si="34"/>
        <v>zij-instroomperiodiek</v>
      </c>
      <c r="AN112" s="47" t="str">
        <f t="shared" si="35"/>
        <v>50_zij-instroomperiodiek</v>
      </c>
      <c r="AO112" s="47">
        <v>18.78</v>
      </c>
      <c r="AP112" s="474"/>
      <c r="AQ112" s="47">
        <v>50</v>
      </c>
      <c r="AR112" s="47" t="s">
        <v>461</v>
      </c>
      <c r="AS112" s="47">
        <v>18</v>
      </c>
      <c r="AT112" s="47" t="str">
        <f t="shared" si="36"/>
        <v>zij-instroomperiodiek</v>
      </c>
      <c r="AU112" s="47" t="str">
        <f t="shared" si="37"/>
        <v>50_zij-instroomperiodiek</v>
      </c>
      <c r="AV112" s="47">
        <v>19.260000000000002</v>
      </c>
      <c r="AW112" s="475"/>
      <c r="AX112" s="47">
        <v>50</v>
      </c>
      <c r="AY112" s="47" t="s">
        <v>461</v>
      </c>
      <c r="AZ112" s="47">
        <v>18</v>
      </c>
      <c r="BA112" s="47" t="str">
        <f t="shared" si="38"/>
        <v>zij-instroomperiodiek</v>
      </c>
      <c r="BB112" s="47" t="str">
        <f t="shared" si="39"/>
        <v>50_zij-instroomperiodiek</v>
      </c>
      <c r="BC112" s="47">
        <v>19.739999999999998</v>
      </c>
      <c r="BD112" s="45"/>
      <c r="BE112" s="47">
        <v>50</v>
      </c>
      <c r="BF112" s="47" t="s">
        <v>461</v>
      </c>
      <c r="BG112" s="47">
        <v>18</v>
      </c>
      <c r="BH112" s="47" t="str">
        <f t="shared" si="44"/>
        <v>zij-instroomperiodiek</v>
      </c>
      <c r="BI112" s="47" t="str">
        <f t="shared" si="45"/>
        <v>50_zij-instroomperiodiek</v>
      </c>
      <c r="BJ112" s="47">
        <v>20.53</v>
      </c>
      <c r="BK112" s="621"/>
      <c r="BL112" s="47">
        <v>50</v>
      </c>
      <c r="BM112" s="47" t="s">
        <v>461</v>
      </c>
      <c r="BN112" s="47">
        <v>18</v>
      </c>
      <c r="BO112" s="47" t="str">
        <f t="shared" si="40"/>
        <v>zij-instroomperiodiek</v>
      </c>
      <c r="BP112" s="47" t="s">
        <v>523</v>
      </c>
      <c r="BQ112" s="47" t="str">
        <f t="shared" si="41"/>
        <v>50_zij-instroomperiodiek</v>
      </c>
      <c r="BR112" s="49">
        <f t="shared" si="46"/>
        <v>19.739999999999998</v>
      </c>
      <c r="BS112" s="49">
        <f>INDEX($BJ$15:$BJ$235,MATCH(BQ112,$BI$15:$BI$235,0))</f>
        <v>20.53</v>
      </c>
      <c r="BT112" s="456">
        <f t="shared" si="48"/>
        <v>20.134999999999998</v>
      </c>
      <c r="BU112" s="28"/>
      <c r="BV112" s="119"/>
      <c r="BW112" s="5"/>
      <c r="BX112" s="5"/>
      <c r="BY112" s="49"/>
      <c r="BZ112" s="126"/>
      <c r="CA112" s="30"/>
    </row>
    <row r="113" spans="1:79" x14ac:dyDescent="0.25">
      <c r="A113" s="47">
        <v>50</v>
      </c>
      <c r="B113" s="47" t="s">
        <v>437</v>
      </c>
      <c r="C113" s="47">
        <v>20</v>
      </c>
      <c r="D113" s="47" t="str">
        <f t="shared" si="42"/>
        <v>Aanloopperiodiek_1</v>
      </c>
      <c r="E113" s="47" t="str">
        <f t="shared" si="43"/>
        <v>50_Aanloopperiodiek_1</v>
      </c>
      <c r="F113" s="53">
        <v>16.62</v>
      </c>
      <c r="G113" s="47"/>
      <c r="H113" s="47">
        <v>50</v>
      </c>
      <c r="I113" s="47">
        <v>0</v>
      </c>
      <c r="J113" s="47">
        <v>21</v>
      </c>
      <c r="K113" s="47">
        <f t="shared" si="26"/>
        <v>0</v>
      </c>
      <c r="L113" s="47" t="str">
        <f t="shared" si="27"/>
        <v>50_0</v>
      </c>
      <c r="M113" s="53">
        <v>17.649999999999999</v>
      </c>
      <c r="N113" s="5"/>
      <c r="O113" s="47">
        <v>50</v>
      </c>
      <c r="P113" s="47" t="s">
        <v>437</v>
      </c>
      <c r="Q113" s="47">
        <v>20</v>
      </c>
      <c r="R113" s="47" t="str">
        <f t="shared" si="49"/>
        <v>Aanloopperiodiek_1</v>
      </c>
      <c r="S113" s="47" t="str">
        <f t="shared" si="50"/>
        <v>50_Aanloopperiodiek_1</v>
      </c>
      <c r="T113" s="53">
        <v>17.72</v>
      </c>
      <c r="U113" s="5"/>
      <c r="V113" s="47">
        <v>50</v>
      </c>
      <c r="W113" s="47" t="s">
        <v>437</v>
      </c>
      <c r="X113" s="47">
        <v>20</v>
      </c>
      <c r="Y113" s="47" t="str">
        <f t="shared" si="30"/>
        <v>Aanloopperiodiek_1</v>
      </c>
      <c r="Z113" s="47" t="str">
        <f t="shared" si="51"/>
        <v>50_Aanloopperiodiek_1</v>
      </c>
      <c r="AA113" s="53">
        <v>18.3</v>
      </c>
      <c r="AB113" s="463"/>
      <c r="AC113" s="47">
        <v>50</v>
      </c>
      <c r="AD113" s="47" t="s">
        <v>437</v>
      </c>
      <c r="AE113" s="47">
        <v>20</v>
      </c>
      <c r="AF113" s="47" t="str">
        <f t="shared" si="32"/>
        <v>Aanloopperiodiek_1</v>
      </c>
      <c r="AG113" s="47" t="str">
        <f t="shared" si="33"/>
        <v>50_Aanloopperiodiek_1</v>
      </c>
      <c r="AH113" s="47">
        <v>18.850000000000001</v>
      </c>
      <c r="AI113" s="463"/>
      <c r="AJ113" s="47">
        <v>50</v>
      </c>
      <c r="AK113" s="47" t="s">
        <v>437</v>
      </c>
      <c r="AL113" s="47">
        <v>20</v>
      </c>
      <c r="AM113" s="47" t="str">
        <f t="shared" si="34"/>
        <v>Aanloopperiodiek_1</v>
      </c>
      <c r="AN113" s="47" t="str">
        <f t="shared" si="35"/>
        <v>50_Aanloopperiodiek_1</v>
      </c>
      <c r="AO113" s="47">
        <v>19.79</v>
      </c>
      <c r="AP113" s="474"/>
      <c r="AQ113" s="47">
        <v>50</v>
      </c>
      <c r="AR113" s="47" t="s">
        <v>437</v>
      </c>
      <c r="AS113" s="47">
        <v>20</v>
      </c>
      <c r="AT113" s="47" t="str">
        <f t="shared" si="36"/>
        <v>Aanloopperiodiek_1</v>
      </c>
      <c r="AU113" s="47" t="str">
        <f t="shared" si="37"/>
        <v>50_Aanloopperiodiek_1</v>
      </c>
      <c r="AV113" s="47">
        <v>20.28</v>
      </c>
      <c r="AW113" s="475"/>
      <c r="AX113" s="47">
        <v>50</v>
      </c>
      <c r="AY113" s="47" t="s">
        <v>437</v>
      </c>
      <c r="AZ113" s="47">
        <v>20</v>
      </c>
      <c r="BA113" s="47" t="str">
        <f t="shared" si="38"/>
        <v>Aanloopperiodiek_1</v>
      </c>
      <c r="BB113" s="47" t="str">
        <f t="shared" si="39"/>
        <v>50_Aanloopperiodiek_1</v>
      </c>
      <c r="BC113" s="47">
        <v>20.79</v>
      </c>
      <c r="BD113" s="45"/>
      <c r="BE113" s="47">
        <v>50</v>
      </c>
      <c r="BF113" s="47" t="s">
        <v>437</v>
      </c>
      <c r="BG113" s="47">
        <v>20</v>
      </c>
      <c r="BH113" s="47" t="str">
        <f t="shared" si="44"/>
        <v>Aanloopperiodiek_1</v>
      </c>
      <c r="BI113" s="47" t="str">
        <f t="shared" si="45"/>
        <v>50_Aanloopperiodiek_1</v>
      </c>
      <c r="BJ113" s="47">
        <v>21.62</v>
      </c>
      <c r="BK113" s="621"/>
      <c r="BL113" s="47">
        <v>50</v>
      </c>
      <c r="BM113" s="47" t="s">
        <v>437</v>
      </c>
      <c r="BN113" s="47">
        <v>20</v>
      </c>
      <c r="BO113" s="47" t="str">
        <f t="shared" si="40"/>
        <v>Aanloopperiodiek_1</v>
      </c>
      <c r="BP113" s="47" t="s">
        <v>524</v>
      </c>
      <c r="BQ113" s="47" t="str">
        <f t="shared" si="41"/>
        <v>50_Aanloopperiodiek_1</v>
      </c>
      <c r="BR113" s="49">
        <f t="shared" si="46"/>
        <v>20.79</v>
      </c>
      <c r="BS113" s="49">
        <f t="shared" si="47"/>
        <v>21.62</v>
      </c>
      <c r="BT113" s="456">
        <f t="shared" si="48"/>
        <v>21.204999999999998</v>
      </c>
      <c r="BU113" s="5"/>
      <c r="BV113" s="5"/>
      <c r="BW113" s="5"/>
      <c r="BX113" s="5"/>
      <c r="BY113" s="5"/>
      <c r="BZ113" s="6"/>
    </row>
    <row r="114" spans="1:79" x14ac:dyDescent="0.25">
      <c r="A114" s="47">
        <v>50</v>
      </c>
      <c r="B114" s="47">
        <v>0</v>
      </c>
      <c r="C114" s="47">
        <v>21</v>
      </c>
      <c r="D114" s="47">
        <f t="shared" si="42"/>
        <v>0</v>
      </c>
      <c r="E114" s="47" t="str">
        <f t="shared" si="43"/>
        <v>50_0</v>
      </c>
      <c r="F114" s="53">
        <v>17.05</v>
      </c>
      <c r="G114" s="47"/>
      <c r="H114" s="47">
        <v>50</v>
      </c>
      <c r="I114" s="47">
        <v>1</v>
      </c>
      <c r="J114" s="47">
        <v>23</v>
      </c>
      <c r="K114" s="47">
        <f t="shared" si="26"/>
        <v>1</v>
      </c>
      <c r="L114" s="47" t="str">
        <f t="shared" si="27"/>
        <v>50_1</v>
      </c>
      <c r="M114" s="53">
        <v>18.53</v>
      </c>
      <c r="N114" s="5"/>
      <c r="O114" s="47">
        <v>50</v>
      </c>
      <c r="P114" s="47">
        <v>0</v>
      </c>
      <c r="Q114" s="47">
        <v>21</v>
      </c>
      <c r="R114" s="47">
        <f t="shared" si="49"/>
        <v>0</v>
      </c>
      <c r="S114" s="47" t="str">
        <f t="shared" si="50"/>
        <v>50_0</v>
      </c>
      <c r="T114" s="53">
        <v>18.18</v>
      </c>
      <c r="U114" s="5"/>
      <c r="V114" s="47">
        <v>50</v>
      </c>
      <c r="W114" s="47">
        <v>0</v>
      </c>
      <c r="X114" s="47">
        <v>21</v>
      </c>
      <c r="Y114" s="47">
        <f t="shared" si="30"/>
        <v>0</v>
      </c>
      <c r="Z114" s="47" t="str">
        <f t="shared" si="51"/>
        <v>50_0</v>
      </c>
      <c r="AA114" s="53">
        <v>18.77</v>
      </c>
      <c r="AB114" s="463"/>
      <c r="AC114" s="47">
        <v>50</v>
      </c>
      <c r="AD114" s="47">
        <v>0</v>
      </c>
      <c r="AE114" s="47">
        <v>21</v>
      </c>
      <c r="AF114" s="47">
        <f t="shared" si="32"/>
        <v>0</v>
      </c>
      <c r="AG114" s="47" t="str">
        <f t="shared" si="33"/>
        <v>50_0</v>
      </c>
      <c r="AH114" s="47">
        <v>19.329999999999998</v>
      </c>
      <c r="AI114" s="463"/>
      <c r="AJ114" s="47">
        <v>50</v>
      </c>
      <c r="AK114" s="47">
        <v>0</v>
      </c>
      <c r="AL114" s="47">
        <v>21</v>
      </c>
      <c r="AM114" s="47">
        <f t="shared" si="34"/>
        <v>0</v>
      </c>
      <c r="AN114" s="47" t="str">
        <f t="shared" si="35"/>
        <v>50_0</v>
      </c>
      <c r="AO114" s="47">
        <v>20.3</v>
      </c>
      <c r="AP114" s="474"/>
      <c r="AQ114" s="47">
        <v>50</v>
      </c>
      <c r="AR114" s="47">
        <v>0</v>
      </c>
      <c r="AS114" s="47">
        <v>21</v>
      </c>
      <c r="AT114" s="47">
        <f t="shared" si="36"/>
        <v>0</v>
      </c>
      <c r="AU114" s="47" t="str">
        <f t="shared" si="37"/>
        <v>50_0</v>
      </c>
      <c r="AV114" s="47">
        <v>20.81</v>
      </c>
      <c r="AW114" s="475"/>
      <c r="AX114" s="47">
        <v>50</v>
      </c>
      <c r="AY114" s="47">
        <v>0</v>
      </c>
      <c r="AZ114" s="47">
        <v>21</v>
      </c>
      <c r="BA114" s="47">
        <f t="shared" si="38"/>
        <v>0</v>
      </c>
      <c r="BB114" s="47" t="str">
        <f t="shared" si="39"/>
        <v>50_0</v>
      </c>
      <c r="BC114" s="47">
        <v>21.33</v>
      </c>
      <c r="BD114" s="45"/>
      <c r="BE114" s="47">
        <v>50</v>
      </c>
      <c r="BF114" s="47">
        <v>0</v>
      </c>
      <c r="BG114" s="47">
        <v>21</v>
      </c>
      <c r="BH114" s="47">
        <f t="shared" si="44"/>
        <v>0</v>
      </c>
      <c r="BI114" s="47" t="str">
        <f t="shared" si="45"/>
        <v>50_0</v>
      </c>
      <c r="BJ114" s="47">
        <v>22.18</v>
      </c>
      <c r="BK114" s="621"/>
      <c r="BL114" s="47">
        <v>50</v>
      </c>
      <c r="BM114" s="47">
        <v>0</v>
      </c>
      <c r="BN114" s="47">
        <v>21</v>
      </c>
      <c r="BO114" s="47">
        <f t="shared" si="40"/>
        <v>0</v>
      </c>
      <c r="BP114" s="47" t="s">
        <v>525</v>
      </c>
      <c r="BQ114" s="47" t="str">
        <f t="shared" si="41"/>
        <v>50_0</v>
      </c>
      <c r="BR114" s="49">
        <f t="shared" si="46"/>
        <v>21.33</v>
      </c>
      <c r="BS114" s="49">
        <f t="shared" si="47"/>
        <v>22.18</v>
      </c>
      <c r="BT114" s="456">
        <f t="shared" si="48"/>
        <v>21.754999999999999</v>
      </c>
      <c r="BU114" s="5"/>
      <c r="BV114" s="5"/>
      <c r="BW114" s="5"/>
      <c r="BX114" s="5"/>
      <c r="BY114" s="5"/>
      <c r="BZ114" s="6"/>
    </row>
    <row r="115" spans="1:79" x14ac:dyDescent="0.25">
      <c r="A115" s="47">
        <v>50</v>
      </c>
      <c r="B115" s="47">
        <v>1</v>
      </c>
      <c r="C115" s="47">
        <v>23</v>
      </c>
      <c r="D115" s="47">
        <f t="shared" si="42"/>
        <v>1</v>
      </c>
      <c r="E115" s="47" t="str">
        <f t="shared" si="43"/>
        <v>50_1</v>
      </c>
      <c r="F115" s="53">
        <v>17.899999999999999</v>
      </c>
      <c r="G115" s="47"/>
      <c r="H115" s="47">
        <v>50</v>
      </c>
      <c r="I115" s="47">
        <v>2</v>
      </c>
      <c r="J115" s="47">
        <v>25</v>
      </c>
      <c r="K115" s="47">
        <f t="shared" si="26"/>
        <v>2</v>
      </c>
      <c r="L115" s="47" t="str">
        <f t="shared" si="27"/>
        <v>50_2</v>
      </c>
      <c r="M115" s="53">
        <v>19.45</v>
      </c>
      <c r="N115" s="35"/>
      <c r="O115" s="47">
        <v>50</v>
      </c>
      <c r="P115" s="47">
        <v>1</v>
      </c>
      <c r="Q115" s="47">
        <v>23</v>
      </c>
      <c r="R115" s="47">
        <f t="shared" si="49"/>
        <v>1</v>
      </c>
      <c r="S115" s="47" t="str">
        <f t="shared" si="50"/>
        <v>50_1</v>
      </c>
      <c r="T115" s="53">
        <v>19.09</v>
      </c>
      <c r="U115" s="35"/>
      <c r="V115" s="47">
        <v>50</v>
      </c>
      <c r="W115" s="47">
        <v>1</v>
      </c>
      <c r="X115" s="47">
        <v>23</v>
      </c>
      <c r="Y115" s="47">
        <f t="shared" si="30"/>
        <v>1</v>
      </c>
      <c r="Z115" s="47" t="str">
        <f t="shared" si="51"/>
        <v>50_1</v>
      </c>
      <c r="AA115" s="53">
        <v>19.71</v>
      </c>
      <c r="AB115" s="463"/>
      <c r="AC115" s="47">
        <v>50</v>
      </c>
      <c r="AD115" s="47">
        <v>1</v>
      </c>
      <c r="AE115" s="47">
        <v>23</v>
      </c>
      <c r="AF115" s="47">
        <f t="shared" si="32"/>
        <v>1</v>
      </c>
      <c r="AG115" s="47" t="str">
        <f t="shared" si="33"/>
        <v>50_1</v>
      </c>
      <c r="AH115" s="47">
        <v>20.3</v>
      </c>
      <c r="AI115" s="463"/>
      <c r="AJ115" s="47">
        <v>50</v>
      </c>
      <c r="AK115" s="47">
        <v>1</v>
      </c>
      <c r="AL115" s="47">
        <v>23</v>
      </c>
      <c r="AM115" s="47">
        <f t="shared" si="34"/>
        <v>1</v>
      </c>
      <c r="AN115" s="47" t="str">
        <f t="shared" si="35"/>
        <v>50_1</v>
      </c>
      <c r="AO115" s="47">
        <v>21.31</v>
      </c>
      <c r="AP115" s="474"/>
      <c r="AQ115" s="47">
        <v>50</v>
      </c>
      <c r="AR115" s="47">
        <v>1</v>
      </c>
      <c r="AS115" s="47">
        <v>23</v>
      </c>
      <c r="AT115" s="47">
        <f t="shared" si="36"/>
        <v>1</v>
      </c>
      <c r="AU115" s="47" t="str">
        <f t="shared" si="37"/>
        <v>50_1</v>
      </c>
      <c r="AV115" s="47">
        <v>21.85</v>
      </c>
      <c r="AW115" s="475"/>
      <c r="AX115" s="47">
        <v>50</v>
      </c>
      <c r="AY115" s="47">
        <v>1</v>
      </c>
      <c r="AZ115" s="47">
        <v>23</v>
      </c>
      <c r="BA115" s="47">
        <f t="shared" si="38"/>
        <v>1</v>
      </c>
      <c r="BB115" s="47" t="str">
        <f t="shared" si="39"/>
        <v>50_1</v>
      </c>
      <c r="BC115" s="47">
        <v>22.39</v>
      </c>
      <c r="BD115" s="45"/>
      <c r="BE115" s="47">
        <v>50</v>
      </c>
      <c r="BF115" s="47">
        <v>1</v>
      </c>
      <c r="BG115" s="47">
        <v>23</v>
      </c>
      <c r="BH115" s="47">
        <f t="shared" si="44"/>
        <v>1</v>
      </c>
      <c r="BI115" s="47" t="str">
        <f t="shared" si="45"/>
        <v>50_1</v>
      </c>
      <c r="BJ115" s="47">
        <v>23.29</v>
      </c>
      <c r="BK115" s="621"/>
      <c r="BL115" s="47">
        <v>50</v>
      </c>
      <c r="BM115" s="47">
        <v>1</v>
      </c>
      <c r="BN115" s="47">
        <v>23</v>
      </c>
      <c r="BO115" s="47">
        <f t="shared" si="40"/>
        <v>1</v>
      </c>
      <c r="BP115" s="47" t="s">
        <v>526</v>
      </c>
      <c r="BQ115" s="47" t="str">
        <f t="shared" si="41"/>
        <v>50_1</v>
      </c>
      <c r="BR115" s="49">
        <f t="shared" si="46"/>
        <v>22.39</v>
      </c>
      <c r="BS115" s="49">
        <f t="shared" si="47"/>
        <v>23.29</v>
      </c>
      <c r="BT115" s="456">
        <f t="shared" si="48"/>
        <v>22.84</v>
      </c>
      <c r="BU115" s="35"/>
      <c r="BV115" s="35"/>
      <c r="BW115" s="5"/>
      <c r="BX115" s="5"/>
      <c r="BY115" s="37"/>
      <c r="BZ115" s="129"/>
      <c r="CA115" s="32"/>
    </row>
    <row r="116" spans="1:79" x14ac:dyDescent="0.25">
      <c r="A116" s="47">
        <v>50</v>
      </c>
      <c r="B116" s="47">
        <v>2</v>
      </c>
      <c r="C116" s="47">
        <v>25</v>
      </c>
      <c r="D116" s="47">
        <f t="shared" si="42"/>
        <v>2</v>
      </c>
      <c r="E116" s="47" t="str">
        <f t="shared" si="43"/>
        <v>50_2</v>
      </c>
      <c r="F116" s="53">
        <v>18.79</v>
      </c>
      <c r="G116" s="47"/>
      <c r="H116" s="47">
        <v>50</v>
      </c>
      <c r="I116" s="47">
        <v>3</v>
      </c>
      <c r="J116" s="47">
        <v>27</v>
      </c>
      <c r="K116" s="47">
        <f t="shared" si="26"/>
        <v>3</v>
      </c>
      <c r="L116" s="47" t="str">
        <f t="shared" si="27"/>
        <v>50_3</v>
      </c>
      <c r="M116" s="53">
        <v>20.420000000000002</v>
      </c>
      <c r="N116" s="37"/>
      <c r="O116" s="47">
        <v>50</v>
      </c>
      <c r="P116" s="47">
        <v>2</v>
      </c>
      <c r="Q116" s="47">
        <v>25</v>
      </c>
      <c r="R116" s="47">
        <f t="shared" si="49"/>
        <v>2</v>
      </c>
      <c r="S116" s="47" t="str">
        <f t="shared" si="50"/>
        <v>50_2</v>
      </c>
      <c r="T116" s="53">
        <v>20.03</v>
      </c>
      <c r="U116" s="37"/>
      <c r="V116" s="47">
        <v>50</v>
      </c>
      <c r="W116" s="47">
        <v>2</v>
      </c>
      <c r="X116" s="47">
        <v>25</v>
      </c>
      <c r="Y116" s="47">
        <f t="shared" si="30"/>
        <v>2</v>
      </c>
      <c r="Z116" s="47" t="str">
        <f t="shared" si="51"/>
        <v>50_2</v>
      </c>
      <c r="AA116" s="53">
        <v>20.68</v>
      </c>
      <c r="AB116" s="463"/>
      <c r="AC116" s="47">
        <v>50</v>
      </c>
      <c r="AD116" s="47">
        <v>2</v>
      </c>
      <c r="AE116" s="47">
        <v>25</v>
      </c>
      <c r="AF116" s="47">
        <f t="shared" si="32"/>
        <v>2</v>
      </c>
      <c r="AG116" s="47" t="str">
        <f t="shared" si="33"/>
        <v>50_2</v>
      </c>
      <c r="AH116" s="47">
        <v>21.3</v>
      </c>
      <c r="AI116" s="463"/>
      <c r="AJ116" s="47">
        <v>50</v>
      </c>
      <c r="AK116" s="47">
        <v>2</v>
      </c>
      <c r="AL116" s="47">
        <v>25</v>
      </c>
      <c r="AM116" s="47">
        <f t="shared" si="34"/>
        <v>2</v>
      </c>
      <c r="AN116" s="47" t="str">
        <f t="shared" si="35"/>
        <v>50_2</v>
      </c>
      <c r="AO116" s="47">
        <v>22.37</v>
      </c>
      <c r="AP116" s="474"/>
      <c r="AQ116" s="47">
        <v>50</v>
      </c>
      <c r="AR116" s="47">
        <v>2</v>
      </c>
      <c r="AS116" s="47">
        <v>25</v>
      </c>
      <c r="AT116" s="47">
        <f t="shared" si="36"/>
        <v>2</v>
      </c>
      <c r="AU116" s="47" t="str">
        <f t="shared" si="37"/>
        <v>50_2</v>
      </c>
      <c r="AV116" s="47">
        <v>22.93</v>
      </c>
      <c r="AW116" s="475"/>
      <c r="AX116" s="47">
        <v>50</v>
      </c>
      <c r="AY116" s="47">
        <v>2</v>
      </c>
      <c r="AZ116" s="47">
        <v>25</v>
      </c>
      <c r="BA116" s="47">
        <f t="shared" si="38"/>
        <v>2</v>
      </c>
      <c r="BB116" s="47" t="str">
        <f t="shared" si="39"/>
        <v>50_2</v>
      </c>
      <c r="BC116" s="47">
        <v>23.5</v>
      </c>
      <c r="BD116" s="45"/>
      <c r="BE116" s="47">
        <v>50</v>
      </c>
      <c r="BF116" s="47">
        <v>2</v>
      </c>
      <c r="BG116" s="47">
        <v>25</v>
      </c>
      <c r="BH116" s="47">
        <f t="shared" si="44"/>
        <v>2</v>
      </c>
      <c r="BI116" s="47" t="str">
        <f t="shared" si="45"/>
        <v>50_2</v>
      </c>
      <c r="BJ116" s="47">
        <v>24.44</v>
      </c>
      <c r="BK116" s="621"/>
      <c r="BL116" s="47">
        <v>50</v>
      </c>
      <c r="BM116" s="47">
        <v>2</v>
      </c>
      <c r="BN116" s="47">
        <v>25</v>
      </c>
      <c r="BO116" s="47">
        <f t="shared" si="40"/>
        <v>2</v>
      </c>
      <c r="BP116" s="47" t="s">
        <v>527</v>
      </c>
      <c r="BQ116" s="47" t="str">
        <f t="shared" si="41"/>
        <v>50_2</v>
      </c>
      <c r="BR116" s="49">
        <f t="shared" si="46"/>
        <v>23.5</v>
      </c>
      <c r="BS116" s="49">
        <f t="shared" si="47"/>
        <v>24.44</v>
      </c>
      <c r="BT116" s="456">
        <f t="shared" si="48"/>
        <v>23.97</v>
      </c>
      <c r="BU116" s="37"/>
      <c r="BV116" s="31"/>
      <c r="BW116" s="122"/>
      <c r="BX116" s="122"/>
      <c r="BY116" s="37"/>
      <c r="BZ116" s="130"/>
      <c r="CA116" s="36"/>
    </row>
    <row r="117" spans="1:79" x14ac:dyDescent="0.25">
      <c r="A117" s="47">
        <v>50</v>
      </c>
      <c r="B117" s="47">
        <v>3</v>
      </c>
      <c r="C117" s="47">
        <v>27</v>
      </c>
      <c r="D117" s="47">
        <f t="shared" si="42"/>
        <v>3</v>
      </c>
      <c r="E117" s="47" t="str">
        <f t="shared" si="43"/>
        <v>50_3</v>
      </c>
      <c r="F117" s="53">
        <v>19.73</v>
      </c>
      <c r="G117" s="47"/>
      <c r="H117" s="47">
        <v>50</v>
      </c>
      <c r="I117" s="47">
        <v>4</v>
      </c>
      <c r="J117" s="47">
        <v>28</v>
      </c>
      <c r="K117" s="47">
        <f t="shared" si="26"/>
        <v>4</v>
      </c>
      <c r="L117" s="47" t="str">
        <f t="shared" si="27"/>
        <v>50_4</v>
      </c>
      <c r="M117" s="53">
        <v>20.86</v>
      </c>
      <c r="N117" s="28"/>
      <c r="O117" s="47">
        <v>50</v>
      </c>
      <c r="P117" s="47">
        <v>3</v>
      </c>
      <c r="Q117" s="47">
        <v>27</v>
      </c>
      <c r="R117" s="47">
        <f t="shared" si="49"/>
        <v>3</v>
      </c>
      <c r="S117" s="47" t="str">
        <f t="shared" si="50"/>
        <v>50_3</v>
      </c>
      <c r="T117" s="53">
        <v>21.04</v>
      </c>
      <c r="U117" s="28"/>
      <c r="V117" s="47">
        <v>50</v>
      </c>
      <c r="W117" s="47">
        <v>3</v>
      </c>
      <c r="X117" s="47">
        <v>27</v>
      </c>
      <c r="Y117" s="47">
        <f t="shared" si="30"/>
        <v>3</v>
      </c>
      <c r="Z117" s="47" t="str">
        <f t="shared" si="51"/>
        <v>50_3</v>
      </c>
      <c r="AA117" s="53">
        <v>21.72</v>
      </c>
      <c r="AB117" s="463"/>
      <c r="AC117" s="47">
        <v>50</v>
      </c>
      <c r="AD117" s="47">
        <v>3</v>
      </c>
      <c r="AE117" s="47">
        <v>27</v>
      </c>
      <c r="AF117" s="47">
        <f t="shared" si="32"/>
        <v>3</v>
      </c>
      <c r="AG117" s="47" t="str">
        <f t="shared" si="33"/>
        <v>50_3</v>
      </c>
      <c r="AH117" s="47">
        <v>22.37</v>
      </c>
      <c r="AI117" s="463"/>
      <c r="AJ117" s="47">
        <v>50</v>
      </c>
      <c r="AK117" s="47">
        <v>3</v>
      </c>
      <c r="AL117" s="47">
        <v>27</v>
      </c>
      <c r="AM117" s="47">
        <f t="shared" si="34"/>
        <v>3</v>
      </c>
      <c r="AN117" s="47" t="str">
        <f t="shared" si="35"/>
        <v>50_3</v>
      </c>
      <c r="AO117" s="47">
        <v>23.49</v>
      </c>
      <c r="AP117" s="474"/>
      <c r="AQ117" s="47">
        <v>50</v>
      </c>
      <c r="AR117" s="47">
        <v>3</v>
      </c>
      <c r="AS117" s="47">
        <v>27</v>
      </c>
      <c r="AT117" s="47">
        <f t="shared" si="36"/>
        <v>3</v>
      </c>
      <c r="AU117" s="47" t="str">
        <f t="shared" si="37"/>
        <v>50_3</v>
      </c>
      <c r="AV117" s="47">
        <v>24.08</v>
      </c>
      <c r="AW117" s="475"/>
      <c r="AX117" s="47">
        <v>50</v>
      </c>
      <c r="AY117" s="47">
        <v>3</v>
      </c>
      <c r="AZ117" s="47">
        <v>27</v>
      </c>
      <c r="BA117" s="47">
        <f t="shared" si="38"/>
        <v>3</v>
      </c>
      <c r="BB117" s="47" t="str">
        <f t="shared" si="39"/>
        <v>50_3</v>
      </c>
      <c r="BC117" s="47">
        <v>24.68</v>
      </c>
      <c r="BD117" s="45"/>
      <c r="BE117" s="47">
        <v>50</v>
      </c>
      <c r="BF117" s="47">
        <v>3</v>
      </c>
      <c r="BG117" s="47">
        <v>27</v>
      </c>
      <c r="BH117" s="47">
        <f t="shared" si="44"/>
        <v>3</v>
      </c>
      <c r="BI117" s="47" t="str">
        <f t="shared" si="45"/>
        <v>50_3</v>
      </c>
      <c r="BJ117" s="47">
        <v>25.67</v>
      </c>
      <c r="BK117" s="621"/>
      <c r="BL117" s="47">
        <v>50</v>
      </c>
      <c r="BM117" s="47">
        <v>3</v>
      </c>
      <c r="BN117" s="47">
        <v>27</v>
      </c>
      <c r="BO117" s="47">
        <f t="shared" si="40"/>
        <v>3</v>
      </c>
      <c r="BP117" s="47" t="s">
        <v>528</v>
      </c>
      <c r="BQ117" s="47" t="str">
        <f t="shared" si="41"/>
        <v>50_3</v>
      </c>
      <c r="BR117" s="49">
        <f t="shared" si="46"/>
        <v>24.68</v>
      </c>
      <c r="BS117" s="49">
        <f t="shared" si="47"/>
        <v>25.67</v>
      </c>
      <c r="BT117" s="456">
        <f t="shared" si="48"/>
        <v>25.175000000000001</v>
      </c>
      <c r="BU117" s="28"/>
      <c r="BV117" s="119"/>
      <c r="BW117" s="5"/>
      <c r="BX117" s="5"/>
      <c r="BY117" s="4"/>
      <c r="BZ117" s="126"/>
      <c r="CA117" s="30"/>
    </row>
    <row r="118" spans="1:79" x14ac:dyDescent="0.25">
      <c r="A118" s="47">
        <v>50</v>
      </c>
      <c r="B118" s="47">
        <v>4</v>
      </c>
      <c r="C118" s="47">
        <v>28</v>
      </c>
      <c r="D118" s="47">
        <f t="shared" si="42"/>
        <v>4</v>
      </c>
      <c r="E118" s="47" t="str">
        <f t="shared" si="43"/>
        <v>50_4</v>
      </c>
      <c r="F118" s="53">
        <v>20.149999999999999</v>
      </c>
      <c r="G118" s="47"/>
      <c r="H118" s="47">
        <v>50</v>
      </c>
      <c r="I118" s="47">
        <v>5</v>
      </c>
      <c r="J118" s="47">
        <v>29</v>
      </c>
      <c r="K118" s="47">
        <f t="shared" si="26"/>
        <v>5</v>
      </c>
      <c r="L118" s="47" t="str">
        <f t="shared" si="27"/>
        <v>50_5</v>
      </c>
      <c r="M118" s="53">
        <v>21.35</v>
      </c>
      <c r="N118" s="28"/>
      <c r="O118" s="47">
        <v>50</v>
      </c>
      <c r="P118" s="47">
        <v>4</v>
      </c>
      <c r="Q118" s="47">
        <v>28</v>
      </c>
      <c r="R118" s="47">
        <f t="shared" si="49"/>
        <v>4</v>
      </c>
      <c r="S118" s="47" t="str">
        <f t="shared" si="50"/>
        <v>50_4</v>
      </c>
      <c r="T118" s="53">
        <v>21.48</v>
      </c>
      <c r="U118" s="28"/>
      <c r="V118" s="47">
        <v>50</v>
      </c>
      <c r="W118" s="47">
        <v>4</v>
      </c>
      <c r="X118" s="47">
        <v>28</v>
      </c>
      <c r="Y118" s="47">
        <f t="shared" si="30"/>
        <v>4</v>
      </c>
      <c r="Z118" s="47" t="str">
        <f t="shared" si="51"/>
        <v>50_4</v>
      </c>
      <c r="AA118" s="53">
        <v>22.18</v>
      </c>
      <c r="AB118" s="463"/>
      <c r="AC118" s="47">
        <v>50</v>
      </c>
      <c r="AD118" s="47">
        <v>4</v>
      </c>
      <c r="AE118" s="47">
        <v>28</v>
      </c>
      <c r="AF118" s="47">
        <f t="shared" si="32"/>
        <v>4</v>
      </c>
      <c r="AG118" s="47" t="str">
        <f t="shared" si="33"/>
        <v>50_4</v>
      </c>
      <c r="AH118" s="47">
        <v>22.85</v>
      </c>
      <c r="AI118" s="463"/>
      <c r="AJ118" s="47">
        <v>50</v>
      </c>
      <c r="AK118" s="47">
        <v>4</v>
      </c>
      <c r="AL118" s="47">
        <v>28</v>
      </c>
      <c r="AM118" s="47">
        <f t="shared" si="34"/>
        <v>4</v>
      </c>
      <c r="AN118" s="47" t="str">
        <f t="shared" si="35"/>
        <v>50_4</v>
      </c>
      <c r="AO118" s="47">
        <v>23.99</v>
      </c>
      <c r="AP118" s="474"/>
      <c r="AQ118" s="47">
        <v>50</v>
      </c>
      <c r="AR118" s="47">
        <v>4</v>
      </c>
      <c r="AS118" s="47">
        <v>28</v>
      </c>
      <c r="AT118" s="47">
        <f t="shared" si="36"/>
        <v>4</v>
      </c>
      <c r="AU118" s="47" t="str">
        <f t="shared" si="37"/>
        <v>50_4</v>
      </c>
      <c r="AV118" s="47">
        <v>24.59</v>
      </c>
      <c r="AW118" s="475"/>
      <c r="AX118" s="47">
        <v>50</v>
      </c>
      <c r="AY118" s="47">
        <v>4</v>
      </c>
      <c r="AZ118" s="47">
        <v>28</v>
      </c>
      <c r="BA118" s="47">
        <f t="shared" si="38"/>
        <v>4</v>
      </c>
      <c r="BB118" s="47" t="str">
        <f t="shared" si="39"/>
        <v>50_4</v>
      </c>
      <c r="BC118" s="47">
        <v>25.2</v>
      </c>
      <c r="BD118" s="45"/>
      <c r="BE118" s="47">
        <v>50</v>
      </c>
      <c r="BF118" s="47">
        <v>4</v>
      </c>
      <c r="BG118" s="47">
        <v>28</v>
      </c>
      <c r="BH118" s="47">
        <f t="shared" si="44"/>
        <v>4</v>
      </c>
      <c r="BI118" s="47" t="str">
        <f t="shared" si="45"/>
        <v>50_4</v>
      </c>
      <c r="BJ118" s="47">
        <v>26.21</v>
      </c>
      <c r="BK118" s="621"/>
      <c r="BL118" s="47">
        <v>50</v>
      </c>
      <c r="BM118" s="47">
        <v>4</v>
      </c>
      <c r="BN118" s="47">
        <v>28</v>
      </c>
      <c r="BO118" s="47">
        <f t="shared" si="40"/>
        <v>4</v>
      </c>
      <c r="BP118" s="47" t="s">
        <v>529</v>
      </c>
      <c r="BQ118" s="47" t="str">
        <f t="shared" si="41"/>
        <v>50_4</v>
      </c>
      <c r="BR118" s="49">
        <f t="shared" si="46"/>
        <v>25.2</v>
      </c>
      <c r="BS118" s="49">
        <f t="shared" si="47"/>
        <v>26.21</v>
      </c>
      <c r="BT118" s="456">
        <f t="shared" si="48"/>
        <v>25.704999999999998</v>
      </c>
      <c r="BU118" s="28"/>
      <c r="BV118" s="119"/>
      <c r="BW118" s="5"/>
      <c r="BX118" s="5"/>
      <c r="BY118" s="4"/>
      <c r="BZ118" s="126"/>
      <c r="CA118" s="30"/>
    </row>
    <row r="119" spans="1:79" x14ac:dyDescent="0.25">
      <c r="A119" s="47">
        <v>50</v>
      </c>
      <c r="B119" s="47">
        <v>5</v>
      </c>
      <c r="C119" s="47">
        <v>29</v>
      </c>
      <c r="D119" s="47">
        <f t="shared" si="42"/>
        <v>5</v>
      </c>
      <c r="E119" s="47" t="str">
        <f t="shared" si="43"/>
        <v>50_5</v>
      </c>
      <c r="F119" s="53">
        <v>20.62</v>
      </c>
      <c r="G119" s="47"/>
      <c r="H119" s="47">
        <v>50</v>
      </c>
      <c r="I119" s="47">
        <v>6</v>
      </c>
      <c r="J119" s="47">
        <v>30</v>
      </c>
      <c r="K119" s="47">
        <f t="shared" si="26"/>
        <v>6</v>
      </c>
      <c r="L119" s="47" t="str">
        <f t="shared" si="27"/>
        <v>50_6</v>
      </c>
      <c r="M119" s="53">
        <v>21.83</v>
      </c>
      <c r="N119" s="28"/>
      <c r="O119" s="47">
        <v>50</v>
      </c>
      <c r="P119" s="47">
        <v>5</v>
      </c>
      <c r="Q119" s="47">
        <v>29</v>
      </c>
      <c r="R119" s="47">
        <f t="shared" si="49"/>
        <v>5</v>
      </c>
      <c r="S119" s="47" t="str">
        <f t="shared" si="50"/>
        <v>50_5</v>
      </c>
      <c r="T119" s="53">
        <v>21.99</v>
      </c>
      <c r="U119" s="28"/>
      <c r="V119" s="47">
        <v>50</v>
      </c>
      <c r="W119" s="47">
        <v>5</v>
      </c>
      <c r="X119" s="47">
        <v>29</v>
      </c>
      <c r="Y119" s="47">
        <f t="shared" si="30"/>
        <v>5</v>
      </c>
      <c r="Z119" s="47" t="str">
        <f t="shared" si="51"/>
        <v>50_5</v>
      </c>
      <c r="AA119" s="53">
        <v>22.7</v>
      </c>
      <c r="AB119" s="463"/>
      <c r="AC119" s="47">
        <v>50</v>
      </c>
      <c r="AD119" s="47">
        <v>5</v>
      </c>
      <c r="AE119" s="47">
        <v>29</v>
      </c>
      <c r="AF119" s="47">
        <f t="shared" si="32"/>
        <v>5</v>
      </c>
      <c r="AG119" s="47" t="str">
        <f t="shared" si="33"/>
        <v>50_5</v>
      </c>
      <c r="AH119" s="47">
        <v>23.38</v>
      </c>
      <c r="AI119" s="463"/>
      <c r="AJ119" s="47">
        <v>50</v>
      </c>
      <c r="AK119" s="47">
        <v>5</v>
      </c>
      <c r="AL119" s="47">
        <v>29</v>
      </c>
      <c r="AM119" s="47">
        <f t="shared" si="34"/>
        <v>5</v>
      </c>
      <c r="AN119" s="47" t="str">
        <f t="shared" si="35"/>
        <v>50_5</v>
      </c>
      <c r="AO119" s="47">
        <v>24.55</v>
      </c>
      <c r="AP119" s="474"/>
      <c r="AQ119" s="47">
        <v>50</v>
      </c>
      <c r="AR119" s="47">
        <v>5</v>
      </c>
      <c r="AS119" s="47">
        <v>29</v>
      </c>
      <c r="AT119" s="47">
        <f t="shared" si="36"/>
        <v>5</v>
      </c>
      <c r="AU119" s="47" t="str">
        <f t="shared" si="37"/>
        <v>50_5</v>
      </c>
      <c r="AV119" s="47">
        <v>25.17</v>
      </c>
      <c r="AW119" s="475"/>
      <c r="AX119" s="47">
        <v>50</v>
      </c>
      <c r="AY119" s="47">
        <v>5</v>
      </c>
      <c r="AZ119" s="47">
        <v>29</v>
      </c>
      <c r="BA119" s="47">
        <f t="shared" si="38"/>
        <v>5</v>
      </c>
      <c r="BB119" s="47" t="str">
        <f t="shared" si="39"/>
        <v>50_5</v>
      </c>
      <c r="BC119" s="47">
        <v>25.79</v>
      </c>
      <c r="BD119" s="45"/>
      <c r="BE119" s="47">
        <v>50</v>
      </c>
      <c r="BF119" s="47">
        <v>5</v>
      </c>
      <c r="BG119" s="47">
        <v>29</v>
      </c>
      <c r="BH119" s="47">
        <f t="shared" si="44"/>
        <v>5</v>
      </c>
      <c r="BI119" s="47" t="str">
        <f t="shared" si="45"/>
        <v>50_5</v>
      </c>
      <c r="BJ119" s="47">
        <v>26.83</v>
      </c>
      <c r="BK119" s="621"/>
      <c r="BL119" s="47">
        <v>50</v>
      </c>
      <c r="BM119" s="47">
        <v>5</v>
      </c>
      <c r="BN119" s="47">
        <v>29</v>
      </c>
      <c r="BO119" s="47">
        <f t="shared" si="40"/>
        <v>5</v>
      </c>
      <c r="BP119" s="47" t="s">
        <v>530</v>
      </c>
      <c r="BQ119" s="47" t="str">
        <f t="shared" si="41"/>
        <v>50_5</v>
      </c>
      <c r="BR119" s="49">
        <f t="shared" si="46"/>
        <v>25.79</v>
      </c>
      <c r="BS119" s="49">
        <f t="shared" si="47"/>
        <v>26.83</v>
      </c>
      <c r="BT119" s="456">
        <f t="shared" si="48"/>
        <v>26.31</v>
      </c>
      <c r="BU119" s="28"/>
      <c r="BV119" s="119"/>
      <c r="BW119" s="5"/>
      <c r="BX119" s="5"/>
      <c r="BY119" s="49"/>
      <c r="BZ119" s="126"/>
      <c r="CA119" s="30"/>
    </row>
    <row r="120" spans="1:79" x14ac:dyDescent="0.25">
      <c r="A120" s="47">
        <v>50</v>
      </c>
      <c r="B120" s="47">
        <v>6</v>
      </c>
      <c r="C120" s="47">
        <v>30</v>
      </c>
      <c r="D120" s="47">
        <f t="shared" si="42"/>
        <v>6</v>
      </c>
      <c r="E120" s="47" t="str">
        <f t="shared" si="43"/>
        <v>50_6</v>
      </c>
      <c r="F120" s="53">
        <v>21.09</v>
      </c>
      <c r="G120" s="47"/>
      <c r="H120" s="47">
        <v>50</v>
      </c>
      <c r="I120" s="47">
        <v>7</v>
      </c>
      <c r="J120" s="47">
        <v>31</v>
      </c>
      <c r="K120" s="47">
        <f t="shared" si="26"/>
        <v>7</v>
      </c>
      <c r="L120" s="47" t="str">
        <f t="shared" si="27"/>
        <v>50_7</v>
      </c>
      <c r="M120" s="53">
        <v>22.28</v>
      </c>
      <c r="N120" s="28"/>
      <c r="O120" s="47">
        <v>50</v>
      </c>
      <c r="P120" s="47">
        <v>6</v>
      </c>
      <c r="Q120" s="47">
        <v>30</v>
      </c>
      <c r="R120" s="47">
        <f t="shared" si="49"/>
        <v>6</v>
      </c>
      <c r="S120" s="47" t="str">
        <f t="shared" si="50"/>
        <v>50_6</v>
      </c>
      <c r="T120" s="53">
        <v>22.48</v>
      </c>
      <c r="U120" s="28"/>
      <c r="V120" s="47">
        <v>50</v>
      </c>
      <c r="W120" s="47">
        <v>6</v>
      </c>
      <c r="X120" s="47">
        <v>30</v>
      </c>
      <c r="Y120" s="47">
        <f t="shared" si="30"/>
        <v>6</v>
      </c>
      <c r="Z120" s="47" t="str">
        <f t="shared" si="51"/>
        <v>50_6</v>
      </c>
      <c r="AA120" s="53">
        <v>23.21</v>
      </c>
      <c r="AB120" s="463"/>
      <c r="AC120" s="47">
        <v>50</v>
      </c>
      <c r="AD120" s="47">
        <v>6</v>
      </c>
      <c r="AE120" s="47">
        <v>30</v>
      </c>
      <c r="AF120" s="47">
        <f t="shared" si="32"/>
        <v>6</v>
      </c>
      <c r="AG120" s="47" t="str">
        <f t="shared" si="33"/>
        <v>50_6</v>
      </c>
      <c r="AH120" s="47">
        <v>23.91</v>
      </c>
      <c r="AI120" s="463"/>
      <c r="AJ120" s="47">
        <v>50</v>
      </c>
      <c r="AK120" s="47">
        <v>6</v>
      </c>
      <c r="AL120" s="47">
        <v>30</v>
      </c>
      <c r="AM120" s="47">
        <f t="shared" si="34"/>
        <v>6</v>
      </c>
      <c r="AN120" s="47" t="str">
        <f t="shared" si="35"/>
        <v>50_6</v>
      </c>
      <c r="AO120" s="47">
        <v>25.1</v>
      </c>
      <c r="AP120" s="474"/>
      <c r="AQ120" s="47">
        <v>50</v>
      </c>
      <c r="AR120" s="47">
        <v>6</v>
      </c>
      <c r="AS120" s="47">
        <v>30</v>
      </c>
      <c r="AT120" s="47">
        <f t="shared" si="36"/>
        <v>6</v>
      </c>
      <c r="AU120" s="47" t="str">
        <f t="shared" si="37"/>
        <v>50_6</v>
      </c>
      <c r="AV120" s="47">
        <v>25.73</v>
      </c>
      <c r="AW120" s="475"/>
      <c r="AX120" s="47">
        <v>50</v>
      </c>
      <c r="AY120" s="47">
        <v>6</v>
      </c>
      <c r="AZ120" s="47">
        <v>30</v>
      </c>
      <c r="BA120" s="47">
        <f t="shared" si="38"/>
        <v>6</v>
      </c>
      <c r="BB120" s="47" t="str">
        <f t="shared" si="39"/>
        <v>50_6</v>
      </c>
      <c r="BC120" s="47">
        <v>26.37</v>
      </c>
      <c r="BD120" s="45"/>
      <c r="BE120" s="47">
        <v>50</v>
      </c>
      <c r="BF120" s="47">
        <v>6</v>
      </c>
      <c r="BG120" s="47">
        <v>30</v>
      </c>
      <c r="BH120" s="47">
        <f t="shared" si="44"/>
        <v>6</v>
      </c>
      <c r="BI120" s="47" t="str">
        <f t="shared" si="45"/>
        <v>50_6</v>
      </c>
      <c r="BJ120" s="47">
        <v>27.43</v>
      </c>
      <c r="BK120" s="621"/>
      <c r="BL120" s="47">
        <v>50</v>
      </c>
      <c r="BM120" s="47">
        <v>6</v>
      </c>
      <c r="BN120" s="47">
        <v>30</v>
      </c>
      <c r="BO120" s="47">
        <f t="shared" si="40"/>
        <v>6</v>
      </c>
      <c r="BP120" s="47" t="s">
        <v>531</v>
      </c>
      <c r="BQ120" s="47" t="str">
        <f t="shared" si="41"/>
        <v>50_6</v>
      </c>
      <c r="BR120" s="49">
        <f t="shared" si="46"/>
        <v>26.37</v>
      </c>
      <c r="BS120" s="49">
        <f t="shared" si="47"/>
        <v>27.43</v>
      </c>
      <c r="BT120" s="456">
        <f t="shared" si="48"/>
        <v>26.9</v>
      </c>
      <c r="BU120" s="28"/>
      <c r="BV120" s="119"/>
      <c r="BW120" s="5"/>
      <c r="BX120" s="5"/>
      <c r="BY120" s="49"/>
      <c r="BZ120" s="126"/>
      <c r="CA120" s="30"/>
    </row>
    <row r="121" spans="1:79" x14ac:dyDescent="0.25">
      <c r="A121" s="47">
        <v>50</v>
      </c>
      <c r="B121" s="47">
        <v>7</v>
      </c>
      <c r="C121" s="47">
        <v>31</v>
      </c>
      <c r="D121" s="47">
        <f t="shared" si="42"/>
        <v>7</v>
      </c>
      <c r="E121" s="47" t="str">
        <f t="shared" si="43"/>
        <v>50_7</v>
      </c>
      <c r="F121" s="53">
        <v>21.53</v>
      </c>
      <c r="G121" s="47"/>
      <c r="H121" s="47">
        <v>50</v>
      </c>
      <c r="I121" s="47">
        <v>8</v>
      </c>
      <c r="J121" s="47">
        <v>32</v>
      </c>
      <c r="K121" s="47">
        <f t="shared" si="26"/>
        <v>8</v>
      </c>
      <c r="L121" s="47" t="str">
        <f t="shared" si="27"/>
        <v>50_8</v>
      </c>
      <c r="M121" s="53">
        <v>22.73</v>
      </c>
      <c r="N121" s="28"/>
      <c r="O121" s="47">
        <v>50</v>
      </c>
      <c r="P121" s="47">
        <v>7</v>
      </c>
      <c r="Q121" s="47">
        <v>31</v>
      </c>
      <c r="R121" s="47">
        <f t="shared" si="49"/>
        <v>7</v>
      </c>
      <c r="S121" s="47" t="str">
        <f t="shared" si="50"/>
        <v>50_7</v>
      </c>
      <c r="T121" s="53">
        <v>22.95</v>
      </c>
      <c r="U121" s="28"/>
      <c r="V121" s="47">
        <v>50</v>
      </c>
      <c r="W121" s="47">
        <v>7</v>
      </c>
      <c r="X121" s="47">
        <v>31</v>
      </c>
      <c r="Y121" s="47">
        <f t="shared" si="30"/>
        <v>7</v>
      </c>
      <c r="Z121" s="47" t="str">
        <f t="shared" si="51"/>
        <v>50_7</v>
      </c>
      <c r="AA121" s="53">
        <v>23.69</v>
      </c>
      <c r="AB121" s="463"/>
      <c r="AC121" s="47">
        <v>50</v>
      </c>
      <c r="AD121" s="47">
        <v>7</v>
      </c>
      <c r="AE121" s="47">
        <v>31</v>
      </c>
      <c r="AF121" s="47">
        <f t="shared" si="32"/>
        <v>7</v>
      </c>
      <c r="AG121" s="47" t="str">
        <f t="shared" si="33"/>
        <v>50_7</v>
      </c>
      <c r="AH121" s="47">
        <v>24.4</v>
      </c>
      <c r="AI121" s="463"/>
      <c r="AJ121" s="47">
        <v>50</v>
      </c>
      <c r="AK121" s="47">
        <v>7</v>
      </c>
      <c r="AL121" s="47">
        <v>31</v>
      </c>
      <c r="AM121" s="47">
        <f t="shared" si="34"/>
        <v>7</v>
      </c>
      <c r="AN121" s="47" t="str">
        <f t="shared" si="35"/>
        <v>50_7</v>
      </c>
      <c r="AO121" s="47">
        <v>25.62</v>
      </c>
      <c r="AP121" s="474"/>
      <c r="AQ121" s="47">
        <v>50</v>
      </c>
      <c r="AR121" s="47">
        <v>7</v>
      </c>
      <c r="AS121" s="47">
        <v>31</v>
      </c>
      <c r="AT121" s="47">
        <f t="shared" si="36"/>
        <v>7</v>
      </c>
      <c r="AU121" s="47" t="str">
        <f t="shared" si="37"/>
        <v>50_7</v>
      </c>
      <c r="AV121" s="47">
        <v>26.26</v>
      </c>
      <c r="AW121" s="475"/>
      <c r="AX121" s="47">
        <v>50</v>
      </c>
      <c r="AY121" s="47">
        <v>7</v>
      </c>
      <c r="AZ121" s="47">
        <v>31</v>
      </c>
      <c r="BA121" s="47">
        <f t="shared" si="38"/>
        <v>7</v>
      </c>
      <c r="BB121" s="47" t="str">
        <f t="shared" si="39"/>
        <v>50_7</v>
      </c>
      <c r="BC121" s="47">
        <v>26.92</v>
      </c>
      <c r="BD121" s="45"/>
      <c r="BE121" s="47">
        <v>50</v>
      </c>
      <c r="BF121" s="47">
        <v>7</v>
      </c>
      <c r="BG121" s="47">
        <v>31</v>
      </c>
      <c r="BH121" s="47">
        <f t="shared" si="44"/>
        <v>7</v>
      </c>
      <c r="BI121" s="47" t="str">
        <f t="shared" si="45"/>
        <v>50_7</v>
      </c>
      <c r="BJ121" s="47">
        <v>28</v>
      </c>
      <c r="BK121" s="621"/>
      <c r="BL121" s="47">
        <v>50</v>
      </c>
      <c r="BM121" s="47">
        <v>7</v>
      </c>
      <c r="BN121" s="47">
        <v>31</v>
      </c>
      <c r="BO121" s="47">
        <f t="shared" si="40"/>
        <v>7</v>
      </c>
      <c r="BP121" s="47" t="s">
        <v>532</v>
      </c>
      <c r="BQ121" s="47" t="str">
        <f t="shared" si="41"/>
        <v>50_7</v>
      </c>
      <c r="BR121" s="49">
        <f t="shared" si="46"/>
        <v>26.92</v>
      </c>
      <c r="BS121" s="49">
        <f t="shared" si="47"/>
        <v>28</v>
      </c>
      <c r="BT121" s="456">
        <f t="shared" si="48"/>
        <v>27.46</v>
      </c>
      <c r="BU121" s="28"/>
      <c r="BV121" s="119"/>
      <c r="BW121" s="5"/>
      <c r="BX121" s="5"/>
      <c r="BY121" s="49"/>
      <c r="BZ121" s="126"/>
      <c r="CA121" s="30"/>
    </row>
    <row r="122" spans="1:79" x14ac:dyDescent="0.25">
      <c r="A122" s="47">
        <v>50</v>
      </c>
      <c r="B122" s="47">
        <v>8</v>
      </c>
      <c r="C122" s="47">
        <v>32</v>
      </c>
      <c r="D122" s="47">
        <f t="shared" si="42"/>
        <v>8</v>
      </c>
      <c r="E122" s="47" t="str">
        <f t="shared" si="43"/>
        <v>50_8</v>
      </c>
      <c r="F122" s="53">
        <v>21.96</v>
      </c>
      <c r="G122" s="47"/>
      <c r="H122" s="47">
        <v>50</v>
      </c>
      <c r="I122" s="47">
        <v>9</v>
      </c>
      <c r="J122" s="47">
        <v>33</v>
      </c>
      <c r="K122" s="47">
        <f t="shared" si="26"/>
        <v>9</v>
      </c>
      <c r="L122" s="47" t="str">
        <f t="shared" si="27"/>
        <v>50_9</v>
      </c>
      <c r="M122" s="53">
        <v>23.21</v>
      </c>
      <c r="N122" s="28"/>
      <c r="O122" s="47">
        <v>50</v>
      </c>
      <c r="P122" s="47">
        <v>8</v>
      </c>
      <c r="Q122" s="47">
        <v>32</v>
      </c>
      <c r="R122" s="47">
        <f t="shared" si="49"/>
        <v>8</v>
      </c>
      <c r="S122" s="47" t="str">
        <f t="shared" si="50"/>
        <v>50_8</v>
      </c>
      <c r="T122" s="53">
        <v>23.41</v>
      </c>
      <c r="U122" s="28"/>
      <c r="V122" s="47">
        <v>50</v>
      </c>
      <c r="W122" s="47">
        <v>8</v>
      </c>
      <c r="X122" s="47">
        <v>32</v>
      </c>
      <c r="Y122" s="47">
        <f t="shared" si="30"/>
        <v>8</v>
      </c>
      <c r="Z122" s="47" t="str">
        <f t="shared" si="51"/>
        <v>50_8</v>
      </c>
      <c r="AA122" s="53">
        <v>24.18</v>
      </c>
      <c r="AB122" s="463"/>
      <c r="AC122" s="47">
        <v>50</v>
      </c>
      <c r="AD122" s="47">
        <v>8</v>
      </c>
      <c r="AE122" s="47">
        <v>32</v>
      </c>
      <c r="AF122" s="47">
        <f t="shared" si="32"/>
        <v>8</v>
      </c>
      <c r="AG122" s="47" t="str">
        <f t="shared" si="33"/>
        <v>50_8</v>
      </c>
      <c r="AH122" s="47">
        <v>24.9</v>
      </c>
      <c r="AI122" s="463"/>
      <c r="AJ122" s="47">
        <v>50</v>
      </c>
      <c r="AK122" s="47">
        <v>8</v>
      </c>
      <c r="AL122" s="47">
        <v>32</v>
      </c>
      <c r="AM122" s="47">
        <f t="shared" si="34"/>
        <v>8</v>
      </c>
      <c r="AN122" s="47" t="str">
        <f t="shared" si="35"/>
        <v>50_8</v>
      </c>
      <c r="AO122" s="47">
        <v>26.15</v>
      </c>
      <c r="AP122" s="474"/>
      <c r="AQ122" s="47">
        <v>50</v>
      </c>
      <c r="AR122" s="47">
        <v>8</v>
      </c>
      <c r="AS122" s="47">
        <v>32</v>
      </c>
      <c r="AT122" s="47">
        <f t="shared" si="36"/>
        <v>8</v>
      </c>
      <c r="AU122" s="47" t="str">
        <f t="shared" si="37"/>
        <v>50_8</v>
      </c>
      <c r="AV122" s="47">
        <v>26.8</v>
      </c>
      <c r="AW122" s="475"/>
      <c r="AX122" s="47">
        <v>50</v>
      </c>
      <c r="AY122" s="47">
        <v>8</v>
      </c>
      <c r="AZ122" s="47">
        <v>32</v>
      </c>
      <c r="BA122" s="47">
        <f t="shared" si="38"/>
        <v>8</v>
      </c>
      <c r="BB122" s="47" t="str">
        <f t="shared" si="39"/>
        <v>50_8</v>
      </c>
      <c r="BC122" s="47">
        <v>27.47</v>
      </c>
      <c r="BD122" s="45"/>
      <c r="BE122" s="47">
        <v>50</v>
      </c>
      <c r="BF122" s="47">
        <v>8</v>
      </c>
      <c r="BG122" s="47">
        <v>32</v>
      </c>
      <c r="BH122" s="47">
        <f t="shared" si="44"/>
        <v>8</v>
      </c>
      <c r="BI122" s="47" t="str">
        <f t="shared" si="45"/>
        <v>50_8</v>
      </c>
      <c r="BJ122" s="47">
        <v>28.57</v>
      </c>
      <c r="BK122" s="621"/>
      <c r="BL122" s="47">
        <v>50</v>
      </c>
      <c r="BM122" s="47">
        <v>8</v>
      </c>
      <c r="BN122" s="47">
        <v>32</v>
      </c>
      <c r="BO122" s="47">
        <f t="shared" si="40"/>
        <v>8</v>
      </c>
      <c r="BP122" s="47" t="s">
        <v>533</v>
      </c>
      <c r="BQ122" s="47" t="str">
        <f t="shared" si="41"/>
        <v>50_8</v>
      </c>
      <c r="BR122" s="49">
        <f t="shared" si="46"/>
        <v>27.47</v>
      </c>
      <c r="BS122" s="49">
        <f t="shared" si="47"/>
        <v>28.57</v>
      </c>
      <c r="BT122" s="456">
        <f t="shared" si="48"/>
        <v>28.02</v>
      </c>
      <c r="BU122" s="28"/>
      <c r="BV122" s="119"/>
      <c r="BW122" s="5"/>
      <c r="BX122" s="5"/>
      <c r="BY122" s="49"/>
      <c r="BZ122" s="126"/>
      <c r="CA122" s="30"/>
    </row>
    <row r="123" spans="1:79" x14ac:dyDescent="0.25">
      <c r="A123" s="47">
        <v>50</v>
      </c>
      <c r="B123" s="47">
        <v>9</v>
      </c>
      <c r="C123" s="47">
        <v>33</v>
      </c>
      <c r="D123" s="47">
        <f t="shared" si="42"/>
        <v>9</v>
      </c>
      <c r="E123" s="47" t="str">
        <f t="shared" si="43"/>
        <v>50_9</v>
      </c>
      <c r="F123" s="53">
        <v>22.43</v>
      </c>
      <c r="G123" s="47"/>
      <c r="H123" s="47">
        <v>50</v>
      </c>
      <c r="I123" s="47">
        <v>10</v>
      </c>
      <c r="J123" s="47">
        <v>34</v>
      </c>
      <c r="K123" s="47">
        <f t="shared" si="26"/>
        <v>10</v>
      </c>
      <c r="L123" s="47" t="str">
        <f t="shared" si="27"/>
        <v>50_10</v>
      </c>
      <c r="M123" s="53">
        <v>23.69</v>
      </c>
      <c r="N123" s="28"/>
      <c r="O123" s="47">
        <v>50</v>
      </c>
      <c r="P123" s="47">
        <v>9</v>
      </c>
      <c r="Q123" s="47">
        <v>33</v>
      </c>
      <c r="R123" s="47">
        <f t="shared" si="49"/>
        <v>9</v>
      </c>
      <c r="S123" s="47" t="str">
        <f t="shared" si="50"/>
        <v>50_9</v>
      </c>
      <c r="T123" s="53">
        <v>23.91</v>
      </c>
      <c r="U123" s="28"/>
      <c r="V123" s="47">
        <v>50</v>
      </c>
      <c r="W123" s="47">
        <v>9</v>
      </c>
      <c r="X123" s="47">
        <v>33</v>
      </c>
      <c r="Y123" s="47">
        <f t="shared" si="30"/>
        <v>9</v>
      </c>
      <c r="Z123" s="47" t="str">
        <f t="shared" si="51"/>
        <v>50_9</v>
      </c>
      <c r="AA123" s="53">
        <v>24.68</v>
      </c>
      <c r="AB123" s="463"/>
      <c r="AC123" s="47">
        <v>50</v>
      </c>
      <c r="AD123" s="47">
        <v>9</v>
      </c>
      <c r="AE123" s="47">
        <v>33</v>
      </c>
      <c r="AF123" s="47">
        <f t="shared" si="32"/>
        <v>9</v>
      </c>
      <c r="AG123" s="47" t="str">
        <f t="shared" si="33"/>
        <v>50_9</v>
      </c>
      <c r="AH123" s="47">
        <v>25.43</v>
      </c>
      <c r="AI123" s="463"/>
      <c r="AJ123" s="47">
        <v>50</v>
      </c>
      <c r="AK123" s="47">
        <v>9</v>
      </c>
      <c r="AL123" s="47">
        <v>33</v>
      </c>
      <c r="AM123" s="47">
        <f t="shared" si="34"/>
        <v>9</v>
      </c>
      <c r="AN123" s="47" t="str">
        <f t="shared" si="35"/>
        <v>50_9</v>
      </c>
      <c r="AO123" s="47">
        <v>26.7</v>
      </c>
      <c r="AP123" s="474"/>
      <c r="AQ123" s="47">
        <v>50</v>
      </c>
      <c r="AR123" s="47">
        <v>9</v>
      </c>
      <c r="AS123" s="47">
        <v>33</v>
      </c>
      <c r="AT123" s="47">
        <f t="shared" si="36"/>
        <v>9</v>
      </c>
      <c r="AU123" s="47" t="str">
        <f t="shared" si="37"/>
        <v>50_9</v>
      </c>
      <c r="AV123" s="47">
        <v>27.36</v>
      </c>
      <c r="AW123" s="475"/>
      <c r="AX123" s="47">
        <v>50</v>
      </c>
      <c r="AY123" s="47">
        <v>9</v>
      </c>
      <c r="AZ123" s="47">
        <v>33</v>
      </c>
      <c r="BA123" s="47">
        <f t="shared" si="38"/>
        <v>9</v>
      </c>
      <c r="BB123" s="47" t="str">
        <f t="shared" si="39"/>
        <v>50_9</v>
      </c>
      <c r="BC123" s="47">
        <v>28.05</v>
      </c>
      <c r="BD123" s="45"/>
      <c r="BE123" s="47">
        <v>50</v>
      </c>
      <c r="BF123" s="47">
        <v>9</v>
      </c>
      <c r="BG123" s="47">
        <v>33</v>
      </c>
      <c r="BH123" s="47">
        <f t="shared" si="44"/>
        <v>9</v>
      </c>
      <c r="BI123" s="47" t="str">
        <f t="shared" si="45"/>
        <v>50_9</v>
      </c>
      <c r="BJ123" s="47">
        <v>29.17</v>
      </c>
      <c r="BK123" s="621"/>
      <c r="BL123" s="47">
        <v>50</v>
      </c>
      <c r="BM123" s="47">
        <v>9</v>
      </c>
      <c r="BN123" s="47">
        <v>33</v>
      </c>
      <c r="BO123" s="47">
        <f t="shared" si="40"/>
        <v>9</v>
      </c>
      <c r="BP123" s="47" t="s">
        <v>534</v>
      </c>
      <c r="BQ123" s="47" t="str">
        <f t="shared" si="41"/>
        <v>50_9</v>
      </c>
      <c r="BR123" s="49">
        <f t="shared" si="46"/>
        <v>28.05</v>
      </c>
      <c r="BS123" s="49">
        <f t="shared" si="47"/>
        <v>29.17</v>
      </c>
      <c r="BT123" s="456">
        <f t="shared" si="48"/>
        <v>28.61</v>
      </c>
      <c r="BU123" s="28"/>
      <c r="BV123" s="119"/>
      <c r="BW123" s="5"/>
      <c r="BX123" s="5"/>
      <c r="BY123" s="49"/>
      <c r="BZ123" s="126"/>
      <c r="CA123" s="30"/>
    </row>
    <row r="124" spans="1:79" x14ac:dyDescent="0.25">
      <c r="A124" s="47">
        <v>50</v>
      </c>
      <c r="B124" s="47">
        <v>10</v>
      </c>
      <c r="C124" s="47">
        <v>34</v>
      </c>
      <c r="D124" s="47">
        <f t="shared" si="42"/>
        <v>10</v>
      </c>
      <c r="E124" s="47" t="str">
        <f t="shared" si="43"/>
        <v>50_10</v>
      </c>
      <c r="F124" s="53">
        <v>22.89</v>
      </c>
      <c r="G124" s="47"/>
      <c r="H124" s="47">
        <v>55</v>
      </c>
      <c r="I124" s="47" t="s">
        <v>435</v>
      </c>
      <c r="J124" s="47">
        <v>19</v>
      </c>
      <c r="K124" s="47" t="str">
        <f t="shared" si="26"/>
        <v>Aanloopperiodiek_0</v>
      </c>
      <c r="L124" s="47" t="str">
        <f t="shared" si="27"/>
        <v>55_Aanloopperiodiek_0</v>
      </c>
      <c r="M124" s="53">
        <v>16.75</v>
      </c>
      <c r="N124" s="28"/>
      <c r="O124" s="47">
        <v>50</v>
      </c>
      <c r="P124" s="47">
        <v>10</v>
      </c>
      <c r="Q124" s="47">
        <v>34</v>
      </c>
      <c r="R124" s="47">
        <f t="shared" si="49"/>
        <v>10</v>
      </c>
      <c r="S124" s="47" t="str">
        <f t="shared" si="50"/>
        <v>50_10</v>
      </c>
      <c r="T124" s="53">
        <v>24.4</v>
      </c>
      <c r="U124" s="28"/>
      <c r="V124" s="47">
        <v>50</v>
      </c>
      <c r="W124" s="47">
        <v>10</v>
      </c>
      <c r="X124" s="47">
        <v>34</v>
      </c>
      <c r="Y124" s="47">
        <f t="shared" si="30"/>
        <v>10</v>
      </c>
      <c r="Z124" s="47" t="str">
        <f t="shared" si="51"/>
        <v>50_10</v>
      </c>
      <c r="AA124" s="53">
        <v>25.19</v>
      </c>
      <c r="AB124" s="463"/>
      <c r="AC124" s="47">
        <v>50</v>
      </c>
      <c r="AD124" s="47">
        <v>10</v>
      </c>
      <c r="AE124" s="47">
        <v>34</v>
      </c>
      <c r="AF124" s="47">
        <f t="shared" si="32"/>
        <v>10</v>
      </c>
      <c r="AG124" s="47" t="str">
        <f t="shared" si="33"/>
        <v>50_10</v>
      </c>
      <c r="AH124" s="47">
        <v>25.95</v>
      </c>
      <c r="AI124" s="463"/>
      <c r="AJ124" s="47">
        <v>50</v>
      </c>
      <c r="AK124" s="47">
        <v>10</v>
      </c>
      <c r="AL124" s="47">
        <v>34</v>
      </c>
      <c r="AM124" s="47">
        <f t="shared" si="34"/>
        <v>10</v>
      </c>
      <c r="AN124" s="47" t="str">
        <f t="shared" si="35"/>
        <v>50_10</v>
      </c>
      <c r="AO124" s="47">
        <v>27.25</v>
      </c>
      <c r="AP124" s="474"/>
      <c r="AQ124" s="47">
        <v>50</v>
      </c>
      <c r="AR124" s="47">
        <v>10</v>
      </c>
      <c r="AS124" s="47">
        <v>34</v>
      </c>
      <c r="AT124" s="47">
        <f t="shared" si="36"/>
        <v>10</v>
      </c>
      <c r="AU124" s="47" t="str">
        <f t="shared" si="37"/>
        <v>50_10</v>
      </c>
      <c r="AV124" s="47">
        <v>27.93</v>
      </c>
      <c r="AW124" s="475"/>
      <c r="AX124" s="47">
        <v>50</v>
      </c>
      <c r="AY124" s="47">
        <v>10</v>
      </c>
      <c r="AZ124" s="47">
        <v>34</v>
      </c>
      <c r="BA124" s="47">
        <f t="shared" si="38"/>
        <v>10</v>
      </c>
      <c r="BB124" s="47" t="str">
        <f t="shared" si="39"/>
        <v>50_10</v>
      </c>
      <c r="BC124" s="47">
        <v>28.63</v>
      </c>
      <c r="BD124" s="45"/>
      <c r="BE124" s="47">
        <v>50</v>
      </c>
      <c r="BF124" s="47">
        <v>10</v>
      </c>
      <c r="BG124" s="47">
        <v>34</v>
      </c>
      <c r="BH124" s="47">
        <f t="shared" si="44"/>
        <v>10</v>
      </c>
      <c r="BI124" s="47" t="str">
        <f t="shared" si="45"/>
        <v>50_10</v>
      </c>
      <c r="BJ124" s="47">
        <v>29.77</v>
      </c>
      <c r="BK124" s="621"/>
      <c r="BL124" s="47">
        <v>50</v>
      </c>
      <c r="BM124" s="47">
        <v>10</v>
      </c>
      <c r="BN124" s="47">
        <v>34</v>
      </c>
      <c r="BO124" s="47">
        <f t="shared" si="40"/>
        <v>10</v>
      </c>
      <c r="BP124" s="47" t="s">
        <v>535</v>
      </c>
      <c r="BQ124" s="47" t="str">
        <f t="shared" si="41"/>
        <v>50_10</v>
      </c>
      <c r="BR124" s="49">
        <f t="shared" si="46"/>
        <v>28.63</v>
      </c>
      <c r="BS124" s="49">
        <f t="shared" si="47"/>
        <v>29.77</v>
      </c>
      <c r="BT124" s="456">
        <f t="shared" si="48"/>
        <v>29.2</v>
      </c>
      <c r="BU124" s="28"/>
      <c r="BV124" s="119"/>
      <c r="BW124" s="5"/>
      <c r="BX124" s="5"/>
      <c r="BY124" s="49"/>
      <c r="BZ124" s="126"/>
      <c r="CA124" s="30"/>
    </row>
    <row r="125" spans="1:79" x14ac:dyDescent="0.25">
      <c r="A125" s="47">
        <v>55</v>
      </c>
      <c r="B125" s="47" t="s">
        <v>435</v>
      </c>
      <c r="C125" s="47">
        <v>19</v>
      </c>
      <c r="D125" s="47" t="str">
        <f t="shared" si="42"/>
        <v>Aanloopperiodiek_0</v>
      </c>
      <c r="E125" s="47" t="str">
        <f t="shared" si="43"/>
        <v>55_Aanloopperiodiek_0</v>
      </c>
      <c r="F125" s="53">
        <v>16.190000000000001</v>
      </c>
      <c r="G125" s="47"/>
      <c r="H125" s="47">
        <v>55</v>
      </c>
      <c r="I125" s="47" t="s">
        <v>437</v>
      </c>
      <c r="J125" s="47">
        <v>21</v>
      </c>
      <c r="K125" s="47" t="str">
        <f t="shared" si="26"/>
        <v>Aanloopperiodiek_1</v>
      </c>
      <c r="L125" s="47" t="str">
        <f t="shared" si="27"/>
        <v>55_Aanloopperiodiek_1</v>
      </c>
      <c r="M125" s="53">
        <v>17.649999999999999</v>
      </c>
      <c r="N125" s="28"/>
      <c r="O125" s="47">
        <v>55</v>
      </c>
      <c r="P125" s="47" t="s">
        <v>435</v>
      </c>
      <c r="Q125" s="47">
        <v>19</v>
      </c>
      <c r="R125" s="47" t="str">
        <f t="shared" si="49"/>
        <v>Aanloopperiodiek_0</v>
      </c>
      <c r="S125" s="47" t="str">
        <f t="shared" si="50"/>
        <v>55_Aanloopperiodiek_0</v>
      </c>
      <c r="T125" s="53">
        <v>17.260000000000002</v>
      </c>
      <c r="U125" s="28"/>
      <c r="V125" s="47">
        <v>55</v>
      </c>
      <c r="W125" s="47" t="s">
        <v>435</v>
      </c>
      <c r="X125" s="47">
        <v>19</v>
      </c>
      <c r="Y125" s="47" t="str">
        <f t="shared" si="30"/>
        <v>Aanloopperiodiek_0</v>
      </c>
      <c r="Z125" s="47" t="str">
        <f t="shared" si="51"/>
        <v>55_Aanloopperiodiek_0</v>
      </c>
      <c r="AA125" s="53" t="s">
        <v>417</v>
      </c>
      <c r="AB125" s="463"/>
      <c r="AC125" s="47">
        <v>55</v>
      </c>
      <c r="AD125" s="47" t="s">
        <v>435</v>
      </c>
      <c r="AE125" s="47">
        <v>19</v>
      </c>
      <c r="AF125" s="47" t="str">
        <f t="shared" si="32"/>
        <v>Aanloopperiodiek_0</v>
      </c>
      <c r="AG125" s="47" t="str">
        <f t="shared" si="33"/>
        <v>55_Aanloopperiodiek_0</v>
      </c>
      <c r="AH125" s="47" t="s">
        <v>417</v>
      </c>
      <c r="AI125" s="463"/>
      <c r="AJ125" s="47">
        <v>55</v>
      </c>
      <c r="AK125" s="47" t="s">
        <v>435</v>
      </c>
      <c r="AL125" s="47">
        <v>19</v>
      </c>
      <c r="AM125" s="47" t="str">
        <f t="shared" si="34"/>
        <v>Aanloopperiodiek_0</v>
      </c>
      <c r="AN125" s="47" t="str">
        <f t="shared" si="35"/>
        <v>55_Aanloopperiodiek_0</v>
      </c>
      <c r="AO125" s="47" t="s">
        <v>417</v>
      </c>
      <c r="AP125" s="474"/>
      <c r="AQ125" s="47">
        <v>55</v>
      </c>
      <c r="AR125" s="47" t="s">
        <v>435</v>
      </c>
      <c r="AS125" s="47">
        <v>19</v>
      </c>
      <c r="AT125" s="47" t="str">
        <f t="shared" si="36"/>
        <v>Aanloopperiodiek_0</v>
      </c>
      <c r="AU125" s="47" t="str">
        <f t="shared" si="37"/>
        <v>55_Aanloopperiodiek_0</v>
      </c>
      <c r="AV125" s="47" t="s">
        <v>417</v>
      </c>
      <c r="AW125" s="475"/>
      <c r="AX125" s="47">
        <v>55</v>
      </c>
      <c r="AY125" s="47" t="s">
        <v>435</v>
      </c>
      <c r="AZ125" s="47">
        <v>19</v>
      </c>
      <c r="BA125" s="47" t="str">
        <f t="shared" si="38"/>
        <v>Aanloopperiodiek_0</v>
      </c>
      <c r="BB125" s="47" t="str">
        <f t="shared" si="39"/>
        <v>55_Aanloopperiodiek_0</v>
      </c>
      <c r="BC125" s="47" t="s">
        <v>417</v>
      </c>
      <c r="BD125" s="45"/>
      <c r="BE125" s="47">
        <v>55</v>
      </c>
      <c r="BF125" s="47" t="s">
        <v>435</v>
      </c>
      <c r="BG125" s="47">
        <v>19</v>
      </c>
      <c r="BH125" s="47" t="str">
        <f t="shared" si="44"/>
        <v>Aanloopperiodiek_0</v>
      </c>
      <c r="BI125" s="47" t="str">
        <f t="shared" si="45"/>
        <v>55_Aanloopperiodiek_0</v>
      </c>
      <c r="BJ125" s="47" t="s">
        <v>417</v>
      </c>
      <c r="BK125" s="621"/>
      <c r="BL125" s="47">
        <v>55</v>
      </c>
      <c r="BM125" s="47" t="s">
        <v>435</v>
      </c>
      <c r="BN125" s="47">
        <v>19</v>
      </c>
      <c r="BO125" s="47" t="str">
        <f t="shared" si="40"/>
        <v>Aanloopperiodiek_0</v>
      </c>
      <c r="BP125" s="47" t="s">
        <v>536</v>
      </c>
      <c r="BQ125" s="47" t="str">
        <f t="shared" si="41"/>
        <v>55_Aanloopperiodiek_0</v>
      </c>
      <c r="BR125" s="49" t="str">
        <f t="shared" si="46"/>
        <v>vervalt</v>
      </c>
      <c r="BS125" s="49" t="str">
        <f t="shared" si="47"/>
        <v>vervalt</v>
      </c>
      <c r="BT125" s="456" t="str">
        <f t="shared" si="48"/>
        <v>vervalt</v>
      </c>
      <c r="BU125" s="28"/>
      <c r="BV125" s="119"/>
      <c r="BW125" s="5"/>
      <c r="BX125" s="5"/>
      <c r="BY125" s="49"/>
      <c r="BZ125" s="126"/>
      <c r="CA125" s="30"/>
    </row>
    <row r="126" spans="1:79" x14ac:dyDescent="0.25">
      <c r="A126" s="47">
        <v>55</v>
      </c>
      <c r="B126" s="47" t="s">
        <v>437</v>
      </c>
      <c r="C126" s="47">
        <v>21</v>
      </c>
      <c r="D126" s="47" t="str">
        <f t="shared" si="42"/>
        <v>Aanloopperiodiek_1</v>
      </c>
      <c r="E126" s="47" t="str">
        <f t="shared" si="43"/>
        <v>55_Aanloopperiodiek_1</v>
      </c>
      <c r="F126" s="53">
        <v>17.05</v>
      </c>
      <c r="G126" s="47"/>
      <c r="H126" s="47">
        <v>55</v>
      </c>
      <c r="I126" s="47">
        <v>0</v>
      </c>
      <c r="J126" s="47">
        <v>23</v>
      </c>
      <c r="K126" s="47">
        <f t="shared" si="26"/>
        <v>0</v>
      </c>
      <c r="L126" s="47" t="str">
        <f t="shared" si="27"/>
        <v>55_0</v>
      </c>
      <c r="M126" s="53">
        <v>18.53</v>
      </c>
      <c r="N126" s="28"/>
      <c r="O126" s="47">
        <v>55</v>
      </c>
      <c r="P126" s="47" t="s">
        <v>437</v>
      </c>
      <c r="Q126" s="47">
        <v>21</v>
      </c>
      <c r="R126" s="47" t="str">
        <f t="shared" si="49"/>
        <v>Aanloopperiodiek_1</v>
      </c>
      <c r="S126" s="47" t="str">
        <f t="shared" si="50"/>
        <v>55_Aanloopperiodiek_1</v>
      </c>
      <c r="T126" s="53">
        <v>18.18</v>
      </c>
      <c r="U126" s="28"/>
      <c r="V126" s="47">
        <v>55</v>
      </c>
      <c r="W126" s="47" t="s">
        <v>461</v>
      </c>
      <c r="X126" s="47">
        <v>21</v>
      </c>
      <c r="Y126" s="47" t="str">
        <f t="shared" si="30"/>
        <v>zij-instroomperiodiek</v>
      </c>
      <c r="Z126" s="47" t="str">
        <f t="shared" si="51"/>
        <v>55_zij-instroomperiodiek</v>
      </c>
      <c r="AA126" s="53">
        <v>18.77</v>
      </c>
      <c r="AB126" s="463"/>
      <c r="AC126" s="47">
        <v>55</v>
      </c>
      <c r="AD126" s="47" t="s">
        <v>461</v>
      </c>
      <c r="AE126" s="47">
        <v>21</v>
      </c>
      <c r="AF126" s="47" t="str">
        <f t="shared" si="32"/>
        <v>zij-instroomperiodiek</v>
      </c>
      <c r="AG126" s="47" t="str">
        <f t="shared" si="33"/>
        <v>55_zij-instroomperiodiek</v>
      </c>
      <c r="AH126" s="47">
        <v>19.329999999999998</v>
      </c>
      <c r="AI126" s="463"/>
      <c r="AJ126" s="47">
        <v>55</v>
      </c>
      <c r="AK126" s="47" t="s">
        <v>461</v>
      </c>
      <c r="AL126" s="47">
        <v>21</v>
      </c>
      <c r="AM126" s="47" t="str">
        <f t="shared" si="34"/>
        <v>zij-instroomperiodiek</v>
      </c>
      <c r="AN126" s="47" t="str">
        <f t="shared" si="35"/>
        <v>55_zij-instroomperiodiek</v>
      </c>
      <c r="AO126" s="47">
        <v>20.3</v>
      </c>
      <c r="AP126" s="474"/>
      <c r="AQ126" s="47">
        <v>55</v>
      </c>
      <c r="AR126" s="47" t="s">
        <v>461</v>
      </c>
      <c r="AS126" s="47">
        <v>21</v>
      </c>
      <c r="AT126" s="47" t="str">
        <f t="shared" si="36"/>
        <v>zij-instroomperiodiek</v>
      </c>
      <c r="AU126" s="47" t="str">
        <f t="shared" si="37"/>
        <v>55_zij-instroomperiodiek</v>
      </c>
      <c r="AV126" s="47">
        <v>20.81</v>
      </c>
      <c r="AW126" s="475"/>
      <c r="AX126" s="47">
        <v>55</v>
      </c>
      <c r="AY126" s="47" t="s">
        <v>461</v>
      </c>
      <c r="AZ126" s="47">
        <v>21</v>
      </c>
      <c r="BA126" s="47" t="str">
        <f t="shared" si="38"/>
        <v>zij-instroomperiodiek</v>
      </c>
      <c r="BB126" s="47" t="str">
        <f t="shared" si="39"/>
        <v>55_zij-instroomperiodiek</v>
      </c>
      <c r="BC126" s="47">
        <v>21.33</v>
      </c>
      <c r="BD126" s="45"/>
      <c r="BE126" s="47">
        <v>55</v>
      </c>
      <c r="BF126" s="47" t="s">
        <v>461</v>
      </c>
      <c r="BG126" s="47">
        <v>21</v>
      </c>
      <c r="BH126" s="47" t="str">
        <f t="shared" si="44"/>
        <v>zij-instroomperiodiek</v>
      </c>
      <c r="BI126" s="47" t="str">
        <f t="shared" si="45"/>
        <v>55_zij-instroomperiodiek</v>
      </c>
      <c r="BJ126" s="47">
        <v>22.18</v>
      </c>
      <c r="BK126" s="621"/>
      <c r="BL126" s="47">
        <v>55</v>
      </c>
      <c r="BM126" s="47" t="s">
        <v>461</v>
      </c>
      <c r="BN126" s="47">
        <v>21</v>
      </c>
      <c r="BO126" s="47" t="str">
        <f t="shared" si="40"/>
        <v>zij-instroomperiodiek</v>
      </c>
      <c r="BP126" s="47" t="s">
        <v>537</v>
      </c>
      <c r="BQ126" s="47" t="str">
        <f t="shared" si="41"/>
        <v>55_zij-instroomperiodiek</v>
      </c>
      <c r="BR126" s="49">
        <f t="shared" si="46"/>
        <v>21.33</v>
      </c>
      <c r="BS126" s="49">
        <f t="shared" si="47"/>
        <v>22.18</v>
      </c>
      <c r="BT126" s="456">
        <f t="shared" si="48"/>
        <v>21.754999999999999</v>
      </c>
      <c r="BU126" s="28"/>
      <c r="BV126" s="119"/>
      <c r="BW126" s="5"/>
      <c r="BX126" s="5"/>
      <c r="BY126" s="49"/>
      <c r="BZ126" s="126"/>
      <c r="CA126" s="30"/>
    </row>
    <row r="127" spans="1:79" x14ac:dyDescent="0.25">
      <c r="A127" s="47">
        <v>55</v>
      </c>
      <c r="B127" s="47">
        <v>0</v>
      </c>
      <c r="C127" s="47">
        <v>23</v>
      </c>
      <c r="D127" s="47">
        <f t="shared" si="42"/>
        <v>0</v>
      </c>
      <c r="E127" s="47" t="str">
        <f t="shared" si="43"/>
        <v>55_0</v>
      </c>
      <c r="F127" s="53">
        <v>17.899999999999999</v>
      </c>
      <c r="G127" s="47"/>
      <c r="H127" s="47">
        <v>55</v>
      </c>
      <c r="I127" s="47">
        <v>1</v>
      </c>
      <c r="J127" s="47">
        <v>26</v>
      </c>
      <c r="K127" s="47">
        <f t="shared" si="26"/>
        <v>1</v>
      </c>
      <c r="L127" s="47" t="str">
        <f t="shared" si="27"/>
        <v>55_1</v>
      </c>
      <c r="M127" s="53">
        <v>19.93</v>
      </c>
      <c r="N127" s="28"/>
      <c r="O127" s="47">
        <v>55</v>
      </c>
      <c r="P127" s="47">
        <v>0</v>
      </c>
      <c r="Q127" s="47">
        <v>23</v>
      </c>
      <c r="R127" s="47">
        <f t="shared" si="49"/>
        <v>0</v>
      </c>
      <c r="S127" s="47" t="str">
        <f t="shared" si="50"/>
        <v>55_0</v>
      </c>
      <c r="T127" s="53">
        <v>19.09</v>
      </c>
      <c r="U127" s="28"/>
      <c r="V127" s="47">
        <v>55</v>
      </c>
      <c r="W127" s="47">
        <v>0</v>
      </c>
      <c r="X127" s="47">
        <v>23</v>
      </c>
      <c r="Y127" s="47">
        <f t="shared" si="30"/>
        <v>0</v>
      </c>
      <c r="Z127" s="47" t="str">
        <f t="shared" si="51"/>
        <v>55_0</v>
      </c>
      <c r="AA127" s="53">
        <v>19.71</v>
      </c>
      <c r="AB127" s="463"/>
      <c r="AC127" s="47">
        <v>55</v>
      </c>
      <c r="AD127" s="47">
        <v>0</v>
      </c>
      <c r="AE127" s="47">
        <v>23</v>
      </c>
      <c r="AF127" s="47">
        <f t="shared" si="32"/>
        <v>0</v>
      </c>
      <c r="AG127" s="47" t="str">
        <f t="shared" si="33"/>
        <v>55_0</v>
      </c>
      <c r="AH127" s="47">
        <v>20.3</v>
      </c>
      <c r="AI127" s="463"/>
      <c r="AJ127" s="47">
        <v>55</v>
      </c>
      <c r="AK127" s="47">
        <v>0</v>
      </c>
      <c r="AL127" s="47">
        <v>23</v>
      </c>
      <c r="AM127" s="47">
        <f t="shared" si="34"/>
        <v>0</v>
      </c>
      <c r="AN127" s="47" t="str">
        <f t="shared" si="35"/>
        <v>55_0</v>
      </c>
      <c r="AO127" s="47">
        <v>21.31</v>
      </c>
      <c r="AP127" s="474"/>
      <c r="AQ127" s="47">
        <v>55</v>
      </c>
      <c r="AR127" s="47">
        <v>0</v>
      </c>
      <c r="AS127" s="47">
        <v>23</v>
      </c>
      <c r="AT127" s="47">
        <f t="shared" si="36"/>
        <v>0</v>
      </c>
      <c r="AU127" s="47" t="str">
        <f t="shared" si="37"/>
        <v>55_0</v>
      </c>
      <c r="AV127" s="47">
        <v>21.85</v>
      </c>
      <c r="AW127" s="475"/>
      <c r="AX127" s="47">
        <v>55</v>
      </c>
      <c r="AY127" s="47">
        <v>0</v>
      </c>
      <c r="AZ127" s="47">
        <v>23</v>
      </c>
      <c r="BA127" s="47">
        <f t="shared" si="38"/>
        <v>0</v>
      </c>
      <c r="BB127" s="47" t="str">
        <f t="shared" si="39"/>
        <v>55_0</v>
      </c>
      <c r="BC127" s="47">
        <v>22.39</v>
      </c>
      <c r="BD127" s="45"/>
      <c r="BE127" s="47">
        <v>55</v>
      </c>
      <c r="BF127" s="47">
        <v>0</v>
      </c>
      <c r="BG127" s="47">
        <v>23</v>
      </c>
      <c r="BH127" s="47">
        <f t="shared" si="44"/>
        <v>0</v>
      </c>
      <c r="BI127" s="47" t="str">
        <f t="shared" si="45"/>
        <v>55_0</v>
      </c>
      <c r="BJ127" s="47">
        <v>23.29</v>
      </c>
      <c r="BK127" s="621"/>
      <c r="BL127" s="47">
        <v>55</v>
      </c>
      <c r="BM127" s="47">
        <v>0</v>
      </c>
      <c r="BN127" s="47">
        <v>23</v>
      </c>
      <c r="BO127" s="47">
        <f t="shared" si="40"/>
        <v>0</v>
      </c>
      <c r="BP127" s="47" t="s">
        <v>538</v>
      </c>
      <c r="BQ127" s="47" t="str">
        <f t="shared" si="41"/>
        <v>55_0</v>
      </c>
      <c r="BR127" s="49">
        <f t="shared" si="46"/>
        <v>22.39</v>
      </c>
      <c r="BS127" s="49">
        <f t="shared" si="47"/>
        <v>23.29</v>
      </c>
      <c r="BT127" s="456">
        <f t="shared" si="48"/>
        <v>22.84</v>
      </c>
      <c r="BU127" s="28"/>
      <c r="BV127" s="119"/>
      <c r="BW127" s="5"/>
      <c r="BX127" s="5"/>
      <c r="BY127" s="49"/>
      <c r="BZ127" s="126"/>
      <c r="CA127" s="30"/>
    </row>
    <row r="128" spans="1:79" x14ac:dyDescent="0.25">
      <c r="A128" s="47">
        <v>55</v>
      </c>
      <c r="B128" s="47">
        <v>1</v>
      </c>
      <c r="C128" s="47">
        <v>26</v>
      </c>
      <c r="D128" s="47">
        <f t="shared" si="42"/>
        <v>1</v>
      </c>
      <c r="E128" s="47" t="str">
        <f t="shared" si="43"/>
        <v>55_1</v>
      </c>
      <c r="F128" s="53">
        <v>19.25</v>
      </c>
      <c r="G128" s="47"/>
      <c r="H128" s="47">
        <v>55</v>
      </c>
      <c r="I128" s="47">
        <v>2</v>
      </c>
      <c r="J128" s="47">
        <v>28</v>
      </c>
      <c r="K128" s="47">
        <f t="shared" si="26"/>
        <v>2</v>
      </c>
      <c r="L128" s="47" t="str">
        <f t="shared" si="27"/>
        <v>55_2</v>
      </c>
      <c r="M128" s="53">
        <v>20.86</v>
      </c>
      <c r="N128" s="28"/>
      <c r="O128" s="47">
        <v>55</v>
      </c>
      <c r="P128" s="47">
        <v>1</v>
      </c>
      <c r="Q128" s="47">
        <v>26</v>
      </c>
      <c r="R128" s="47">
        <f t="shared" si="49"/>
        <v>1</v>
      </c>
      <c r="S128" s="47" t="str">
        <f t="shared" si="50"/>
        <v>55_1</v>
      </c>
      <c r="T128" s="53">
        <v>20.52</v>
      </c>
      <c r="U128" s="28"/>
      <c r="V128" s="47">
        <v>55</v>
      </c>
      <c r="W128" s="47">
        <v>1</v>
      </c>
      <c r="X128" s="47">
        <v>26</v>
      </c>
      <c r="Y128" s="47">
        <f t="shared" si="30"/>
        <v>1</v>
      </c>
      <c r="Z128" s="47" t="str">
        <f t="shared" si="51"/>
        <v>55_1</v>
      </c>
      <c r="AA128" s="53">
        <v>21.19</v>
      </c>
      <c r="AB128" s="463"/>
      <c r="AC128" s="47">
        <v>55</v>
      </c>
      <c r="AD128" s="47">
        <v>1</v>
      </c>
      <c r="AE128" s="47">
        <v>26</v>
      </c>
      <c r="AF128" s="47">
        <f t="shared" si="32"/>
        <v>1</v>
      </c>
      <c r="AG128" s="47" t="str">
        <f t="shared" si="33"/>
        <v>55_1</v>
      </c>
      <c r="AH128" s="47">
        <v>21.83</v>
      </c>
      <c r="AI128" s="463"/>
      <c r="AJ128" s="47">
        <v>55</v>
      </c>
      <c r="AK128" s="47">
        <v>1</v>
      </c>
      <c r="AL128" s="47">
        <v>26</v>
      </c>
      <c r="AM128" s="47">
        <f t="shared" si="34"/>
        <v>1</v>
      </c>
      <c r="AN128" s="47" t="str">
        <f t="shared" si="35"/>
        <v>55_1</v>
      </c>
      <c r="AO128" s="47">
        <v>22.92</v>
      </c>
      <c r="AP128" s="474"/>
      <c r="AQ128" s="47">
        <v>55</v>
      </c>
      <c r="AR128" s="47">
        <v>1</v>
      </c>
      <c r="AS128" s="47">
        <v>26</v>
      </c>
      <c r="AT128" s="47">
        <f t="shared" si="36"/>
        <v>1</v>
      </c>
      <c r="AU128" s="47" t="str">
        <f t="shared" si="37"/>
        <v>55_1</v>
      </c>
      <c r="AV128" s="47">
        <v>23.49</v>
      </c>
      <c r="AW128" s="475"/>
      <c r="AX128" s="47">
        <v>55</v>
      </c>
      <c r="AY128" s="47">
        <v>1</v>
      </c>
      <c r="AZ128" s="47">
        <v>26</v>
      </c>
      <c r="BA128" s="47">
        <f t="shared" si="38"/>
        <v>1</v>
      </c>
      <c r="BB128" s="47" t="str">
        <f t="shared" si="39"/>
        <v>55_1</v>
      </c>
      <c r="BC128" s="47">
        <v>24.08</v>
      </c>
      <c r="BD128" s="45"/>
      <c r="BE128" s="47">
        <v>55</v>
      </c>
      <c r="BF128" s="47">
        <v>1</v>
      </c>
      <c r="BG128" s="47">
        <v>26</v>
      </c>
      <c r="BH128" s="47">
        <f t="shared" si="44"/>
        <v>1</v>
      </c>
      <c r="BI128" s="47" t="str">
        <f t="shared" si="45"/>
        <v>55_1</v>
      </c>
      <c r="BJ128" s="47">
        <v>25.04</v>
      </c>
      <c r="BK128" s="621"/>
      <c r="BL128" s="47">
        <v>55</v>
      </c>
      <c r="BM128" s="47">
        <v>1</v>
      </c>
      <c r="BN128" s="47">
        <v>26</v>
      </c>
      <c r="BO128" s="47">
        <f t="shared" si="40"/>
        <v>1</v>
      </c>
      <c r="BP128" s="47" t="s">
        <v>539</v>
      </c>
      <c r="BQ128" s="47" t="str">
        <f t="shared" si="41"/>
        <v>55_1</v>
      </c>
      <c r="BR128" s="49">
        <f t="shared" si="46"/>
        <v>24.08</v>
      </c>
      <c r="BS128" s="49">
        <f t="shared" si="47"/>
        <v>25.04</v>
      </c>
      <c r="BT128" s="456">
        <f t="shared" si="48"/>
        <v>24.56</v>
      </c>
      <c r="BU128" s="28"/>
      <c r="BV128" s="119"/>
      <c r="BW128" s="5"/>
      <c r="BX128" s="5"/>
      <c r="BY128" s="49"/>
      <c r="BZ128" s="126"/>
      <c r="CA128" s="30"/>
    </row>
    <row r="129" spans="1:79" x14ac:dyDescent="0.25">
      <c r="A129" s="47">
        <v>55</v>
      </c>
      <c r="B129" s="47">
        <v>2</v>
      </c>
      <c r="C129" s="47">
        <v>28</v>
      </c>
      <c r="D129" s="47">
        <f t="shared" si="42"/>
        <v>2</v>
      </c>
      <c r="E129" s="47" t="str">
        <f t="shared" si="43"/>
        <v>55_2</v>
      </c>
      <c r="F129" s="53">
        <v>20.149999999999999</v>
      </c>
      <c r="G129" s="47"/>
      <c r="H129" s="47">
        <v>55</v>
      </c>
      <c r="I129" s="47">
        <v>3</v>
      </c>
      <c r="J129" s="47">
        <v>30</v>
      </c>
      <c r="K129" s="47">
        <f t="shared" si="26"/>
        <v>3</v>
      </c>
      <c r="L129" s="47" t="str">
        <f t="shared" si="27"/>
        <v>55_3</v>
      </c>
      <c r="M129" s="53">
        <v>21.83</v>
      </c>
      <c r="N129" s="28"/>
      <c r="O129" s="47">
        <v>55</v>
      </c>
      <c r="P129" s="47">
        <v>2</v>
      </c>
      <c r="Q129" s="47">
        <v>28</v>
      </c>
      <c r="R129" s="47">
        <f t="shared" si="49"/>
        <v>2</v>
      </c>
      <c r="S129" s="47" t="str">
        <f t="shared" si="50"/>
        <v>55_2</v>
      </c>
      <c r="T129" s="53">
        <v>21.48</v>
      </c>
      <c r="U129" s="28"/>
      <c r="V129" s="47">
        <v>55</v>
      </c>
      <c r="W129" s="47">
        <v>2</v>
      </c>
      <c r="X129" s="47">
        <v>28</v>
      </c>
      <c r="Y129" s="47">
        <f t="shared" si="30"/>
        <v>2</v>
      </c>
      <c r="Z129" s="47" t="str">
        <f t="shared" si="51"/>
        <v>55_2</v>
      </c>
      <c r="AA129" s="53">
        <v>22.18</v>
      </c>
      <c r="AB129" s="463"/>
      <c r="AC129" s="47">
        <v>55</v>
      </c>
      <c r="AD129" s="47">
        <v>2</v>
      </c>
      <c r="AE129" s="47">
        <v>28</v>
      </c>
      <c r="AF129" s="47">
        <f t="shared" si="32"/>
        <v>2</v>
      </c>
      <c r="AG129" s="47" t="str">
        <f t="shared" si="33"/>
        <v>55_2</v>
      </c>
      <c r="AH129" s="47">
        <v>22.85</v>
      </c>
      <c r="AI129" s="463"/>
      <c r="AJ129" s="47">
        <v>55</v>
      </c>
      <c r="AK129" s="47">
        <v>2</v>
      </c>
      <c r="AL129" s="47">
        <v>28</v>
      </c>
      <c r="AM129" s="47">
        <f t="shared" si="34"/>
        <v>2</v>
      </c>
      <c r="AN129" s="47" t="str">
        <f t="shared" si="35"/>
        <v>55_2</v>
      </c>
      <c r="AO129" s="47">
        <v>23.99</v>
      </c>
      <c r="AP129" s="474"/>
      <c r="AQ129" s="47">
        <v>55</v>
      </c>
      <c r="AR129" s="47">
        <v>2</v>
      </c>
      <c r="AS129" s="47">
        <v>28</v>
      </c>
      <c r="AT129" s="47">
        <f t="shared" si="36"/>
        <v>2</v>
      </c>
      <c r="AU129" s="47" t="str">
        <f t="shared" si="37"/>
        <v>55_2</v>
      </c>
      <c r="AV129" s="47">
        <v>24.59</v>
      </c>
      <c r="AW129" s="475"/>
      <c r="AX129" s="47">
        <v>55</v>
      </c>
      <c r="AY129" s="47">
        <v>2</v>
      </c>
      <c r="AZ129" s="47">
        <v>28</v>
      </c>
      <c r="BA129" s="47">
        <f t="shared" si="38"/>
        <v>2</v>
      </c>
      <c r="BB129" s="47" t="str">
        <f t="shared" si="39"/>
        <v>55_2</v>
      </c>
      <c r="BC129" s="47">
        <v>25.2</v>
      </c>
      <c r="BD129" s="45"/>
      <c r="BE129" s="47">
        <v>55</v>
      </c>
      <c r="BF129" s="47">
        <v>2</v>
      </c>
      <c r="BG129" s="47">
        <v>28</v>
      </c>
      <c r="BH129" s="47">
        <f t="shared" si="44"/>
        <v>2</v>
      </c>
      <c r="BI129" s="47" t="str">
        <f t="shared" si="45"/>
        <v>55_2</v>
      </c>
      <c r="BJ129" s="47">
        <v>26.21</v>
      </c>
      <c r="BK129" s="621"/>
      <c r="BL129" s="47">
        <v>55</v>
      </c>
      <c r="BM129" s="47">
        <v>2</v>
      </c>
      <c r="BN129" s="47">
        <v>28</v>
      </c>
      <c r="BO129" s="47">
        <f t="shared" si="40"/>
        <v>2</v>
      </c>
      <c r="BP129" s="47" t="s">
        <v>540</v>
      </c>
      <c r="BQ129" s="47" t="str">
        <f t="shared" si="41"/>
        <v>55_2</v>
      </c>
      <c r="BR129" s="49">
        <f t="shared" si="46"/>
        <v>25.2</v>
      </c>
      <c r="BS129" s="49">
        <f t="shared" si="47"/>
        <v>26.21</v>
      </c>
      <c r="BT129" s="456">
        <f t="shared" si="48"/>
        <v>25.704999999999998</v>
      </c>
      <c r="BU129" s="28"/>
      <c r="BV129" s="119"/>
      <c r="BW129" s="5"/>
      <c r="BX129" s="5"/>
      <c r="BY129" s="49"/>
      <c r="BZ129" s="126"/>
      <c r="CA129" s="30"/>
    </row>
    <row r="130" spans="1:79" x14ac:dyDescent="0.25">
      <c r="A130" s="47">
        <v>55</v>
      </c>
      <c r="B130" s="47">
        <v>3</v>
      </c>
      <c r="C130" s="47">
        <v>30</v>
      </c>
      <c r="D130" s="47">
        <f t="shared" si="42"/>
        <v>3</v>
      </c>
      <c r="E130" s="47" t="str">
        <f t="shared" si="43"/>
        <v>55_3</v>
      </c>
      <c r="F130" s="53">
        <v>21.09</v>
      </c>
      <c r="G130" s="47"/>
      <c r="H130" s="47">
        <v>55</v>
      </c>
      <c r="I130" s="47">
        <v>4</v>
      </c>
      <c r="J130" s="47">
        <v>32</v>
      </c>
      <c r="K130" s="47">
        <f t="shared" si="26"/>
        <v>4</v>
      </c>
      <c r="L130" s="47" t="str">
        <f t="shared" si="27"/>
        <v>55_4</v>
      </c>
      <c r="M130" s="53">
        <v>22.73</v>
      </c>
      <c r="N130" s="28"/>
      <c r="O130" s="47">
        <v>55</v>
      </c>
      <c r="P130" s="47">
        <v>3</v>
      </c>
      <c r="Q130" s="47">
        <v>30</v>
      </c>
      <c r="R130" s="47">
        <f t="shared" si="49"/>
        <v>3</v>
      </c>
      <c r="S130" s="47" t="str">
        <f t="shared" si="50"/>
        <v>55_3</v>
      </c>
      <c r="T130" s="53">
        <v>22.48</v>
      </c>
      <c r="U130" s="28"/>
      <c r="V130" s="47">
        <v>55</v>
      </c>
      <c r="W130" s="47">
        <v>3</v>
      </c>
      <c r="X130" s="47">
        <v>30</v>
      </c>
      <c r="Y130" s="47">
        <f t="shared" si="30"/>
        <v>3</v>
      </c>
      <c r="Z130" s="47" t="str">
        <f t="shared" si="51"/>
        <v>55_3</v>
      </c>
      <c r="AA130" s="53">
        <v>23.21</v>
      </c>
      <c r="AB130" s="463"/>
      <c r="AC130" s="47">
        <v>55</v>
      </c>
      <c r="AD130" s="47">
        <v>3</v>
      </c>
      <c r="AE130" s="47">
        <v>30</v>
      </c>
      <c r="AF130" s="47">
        <f t="shared" si="32"/>
        <v>3</v>
      </c>
      <c r="AG130" s="47" t="str">
        <f t="shared" si="33"/>
        <v>55_3</v>
      </c>
      <c r="AH130" s="47">
        <v>23.91</v>
      </c>
      <c r="AI130" s="463"/>
      <c r="AJ130" s="47">
        <v>55</v>
      </c>
      <c r="AK130" s="47">
        <v>3</v>
      </c>
      <c r="AL130" s="47">
        <v>30</v>
      </c>
      <c r="AM130" s="47">
        <f t="shared" si="34"/>
        <v>3</v>
      </c>
      <c r="AN130" s="47" t="str">
        <f t="shared" si="35"/>
        <v>55_3</v>
      </c>
      <c r="AO130" s="47">
        <v>25.1</v>
      </c>
      <c r="AP130" s="474"/>
      <c r="AQ130" s="47">
        <v>55</v>
      </c>
      <c r="AR130" s="47">
        <v>3</v>
      </c>
      <c r="AS130" s="47">
        <v>30</v>
      </c>
      <c r="AT130" s="47">
        <f t="shared" si="36"/>
        <v>3</v>
      </c>
      <c r="AU130" s="47" t="str">
        <f t="shared" si="37"/>
        <v>55_3</v>
      </c>
      <c r="AV130" s="47">
        <v>25.73</v>
      </c>
      <c r="AW130" s="475"/>
      <c r="AX130" s="47">
        <v>55</v>
      </c>
      <c r="AY130" s="47">
        <v>3</v>
      </c>
      <c r="AZ130" s="47">
        <v>30</v>
      </c>
      <c r="BA130" s="47">
        <f t="shared" si="38"/>
        <v>3</v>
      </c>
      <c r="BB130" s="47" t="str">
        <f t="shared" si="39"/>
        <v>55_3</v>
      </c>
      <c r="BC130" s="47">
        <v>26.37</v>
      </c>
      <c r="BD130" s="45"/>
      <c r="BE130" s="47">
        <v>55</v>
      </c>
      <c r="BF130" s="47">
        <v>3</v>
      </c>
      <c r="BG130" s="47">
        <v>30</v>
      </c>
      <c r="BH130" s="47">
        <f t="shared" si="44"/>
        <v>3</v>
      </c>
      <c r="BI130" s="47" t="str">
        <f t="shared" si="45"/>
        <v>55_3</v>
      </c>
      <c r="BJ130" s="47">
        <v>27.43</v>
      </c>
      <c r="BK130" s="621"/>
      <c r="BL130" s="47">
        <v>55</v>
      </c>
      <c r="BM130" s="47">
        <v>3</v>
      </c>
      <c r="BN130" s="47">
        <v>30</v>
      </c>
      <c r="BO130" s="47">
        <f t="shared" si="40"/>
        <v>3</v>
      </c>
      <c r="BP130" s="47" t="s">
        <v>541</v>
      </c>
      <c r="BQ130" s="47" t="str">
        <f t="shared" si="41"/>
        <v>55_3</v>
      </c>
      <c r="BR130" s="49">
        <f t="shared" si="46"/>
        <v>26.37</v>
      </c>
      <c r="BS130" s="49">
        <f t="shared" si="47"/>
        <v>27.43</v>
      </c>
      <c r="BT130" s="456">
        <f t="shared" si="48"/>
        <v>26.9</v>
      </c>
      <c r="BU130" s="28"/>
      <c r="BV130" s="119"/>
      <c r="BW130" s="5"/>
      <c r="BX130" s="5"/>
      <c r="BY130" s="49"/>
      <c r="BZ130" s="126"/>
      <c r="CA130" s="30"/>
    </row>
    <row r="131" spans="1:79" x14ac:dyDescent="0.25">
      <c r="A131" s="47">
        <v>55</v>
      </c>
      <c r="B131" s="47">
        <v>4</v>
      </c>
      <c r="C131" s="47">
        <v>32</v>
      </c>
      <c r="D131" s="47">
        <f t="shared" si="42"/>
        <v>4</v>
      </c>
      <c r="E131" s="47" t="str">
        <f t="shared" si="43"/>
        <v>55_4</v>
      </c>
      <c r="F131" s="53">
        <v>21.96</v>
      </c>
      <c r="G131" s="47"/>
      <c r="H131" s="47">
        <v>55</v>
      </c>
      <c r="I131" s="47">
        <v>5</v>
      </c>
      <c r="J131" s="47">
        <v>34</v>
      </c>
      <c r="K131" s="47">
        <f t="shared" si="26"/>
        <v>5</v>
      </c>
      <c r="L131" s="47" t="str">
        <f t="shared" si="27"/>
        <v>55_5</v>
      </c>
      <c r="M131" s="53">
        <v>23.69</v>
      </c>
      <c r="N131" s="28"/>
      <c r="O131" s="47">
        <v>55</v>
      </c>
      <c r="P131" s="47">
        <v>4</v>
      </c>
      <c r="Q131" s="47">
        <v>32</v>
      </c>
      <c r="R131" s="47">
        <f t="shared" si="49"/>
        <v>4</v>
      </c>
      <c r="S131" s="47" t="str">
        <f t="shared" si="50"/>
        <v>55_4</v>
      </c>
      <c r="T131" s="53">
        <v>23.41</v>
      </c>
      <c r="U131" s="28"/>
      <c r="V131" s="47">
        <v>55</v>
      </c>
      <c r="W131" s="47">
        <v>4</v>
      </c>
      <c r="X131" s="47">
        <v>32</v>
      </c>
      <c r="Y131" s="47">
        <f t="shared" si="30"/>
        <v>4</v>
      </c>
      <c r="Z131" s="47" t="str">
        <f t="shared" si="51"/>
        <v>55_4</v>
      </c>
      <c r="AA131" s="53">
        <v>24.18</v>
      </c>
      <c r="AB131" s="463"/>
      <c r="AC131" s="47">
        <v>55</v>
      </c>
      <c r="AD131" s="47">
        <v>4</v>
      </c>
      <c r="AE131" s="47">
        <v>32</v>
      </c>
      <c r="AF131" s="47">
        <f t="shared" si="32"/>
        <v>4</v>
      </c>
      <c r="AG131" s="47" t="str">
        <f t="shared" si="33"/>
        <v>55_4</v>
      </c>
      <c r="AH131" s="47">
        <v>24.9</v>
      </c>
      <c r="AI131" s="463"/>
      <c r="AJ131" s="47">
        <v>55</v>
      </c>
      <c r="AK131" s="47">
        <v>4</v>
      </c>
      <c r="AL131" s="47">
        <v>32</v>
      </c>
      <c r="AM131" s="47">
        <f t="shared" si="34"/>
        <v>4</v>
      </c>
      <c r="AN131" s="47" t="str">
        <f t="shared" si="35"/>
        <v>55_4</v>
      </c>
      <c r="AO131" s="47">
        <v>26.15</v>
      </c>
      <c r="AP131" s="474"/>
      <c r="AQ131" s="47">
        <v>55</v>
      </c>
      <c r="AR131" s="47">
        <v>4</v>
      </c>
      <c r="AS131" s="47">
        <v>32</v>
      </c>
      <c r="AT131" s="47">
        <f t="shared" si="36"/>
        <v>4</v>
      </c>
      <c r="AU131" s="47" t="str">
        <f t="shared" si="37"/>
        <v>55_4</v>
      </c>
      <c r="AV131" s="47">
        <v>26.8</v>
      </c>
      <c r="AW131" s="475"/>
      <c r="AX131" s="47">
        <v>55</v>
      </c>
      <c r="AY131" s="47">
        <v>4</v>
      </c>
      <c r="AZ131" s="47">
        <v>32</v>
      </c>
      <c r="BA131" s="47">
        <f t="shared" si="38"/>
        <v>4</v>
      </c>
      <c r="BB131" s="47" t="str">
        <f t="shared" si="39"/>
        <v>55_4</v>
      </c>
      <c r="BC131" s="47">
        <v>27.47</v>
      </c>
      <c r="BD131" s="45"/>
      <c r="BE131" s="47">
        <v>55</v>
      </c>
      <c r="BF131" s="47">
        <v>4</v>
      </c>
      <c r="BG131" s="47">
        <v>32</v>
      </c>
      <c r="BH131" s="47">
        <f t="shared" si="44"/>
        <v>4</v>
      </c>
      <c r="BI131" s="47" t="str">
        <f t="shared" si="45"/>
        <v>55_4</v>
      </c>
      <c r="BJ131" s="47">
        <v>28.57</v>
      </c>
      <c r="BK131" s="621"/>
      <c r="BL131" s="47">
        <v>55</v>
      </c>
      <c r="BM131" s="47">
        <v>4</v>
      </c>
      <c r="BN131" s="47">
        <v>32</v>
      </c>
      <c r="BO131" s="47">
        <f t="shared" si="40"/>
        <v>4</v>
      </c>
      <c r="BP131" s="47" t="s">
        <v>542</v>
      </c>
      <c r="BQ131" s="47" t="str">
        <f t="shared" si="41"/>
        <v>55_4</v>
      </c>
      <c r="BR131" s="49">
        <f t="shared" si="46"/>
        <v>27.47</v>
      </c>
      <c r="BS131" s="49">
        <f t="shared" si="47"/>
        <v>28.57</v>
      </c>
      <c r="BT131" s="456">
        <f t="shared" si="48"/>
        <v>28.02</v>
      </c>
      <c r="BU131" s="28"/>
      <c r="BV131" s="119"/>
      <c r="BW131" s="5"/>
      <c r="BX131" s="5"/>
      <c r="BY131" s="49"/>
      <c r="BZ131" s="126"/>
      <c r="CA131" s="30"/>
    </row>
    <row r="132" spans="1:79" x14ac:dyDescent="0.25">
      <c r="A132" s="47">
        <v>55</v>
      </c>
      <c r="B132" s="47">
        <v>5</v>
      </c>
      <c r="C132" s="47">
        <v>34</v>
      </c>
      <c r="D132" s="47">
        <f t="shared" si="42"/>
        <v>5</v>
      </c>
      <c r="E132" s="47" t="str">
        <f t="shared" si="43"/>
        <v>55_5</v>
      </c>
      <c r="F132" s="53">
        <v>22.89</v>
      </c>
      <c r="G132" s="47"/>
      <c r="H132" s="47">
        <v>55</v>
      </c>
      <c r="I132" s="47">
        <v>6</v>
      </c>
      <c r="J132" s="47">
        <v>35</v>
      </c>
      <c r="K132" s="47">
        <f t="shared" si="26"/>
        <v>6</v>
      </c>
      <c r="L132" s="47" t="str">
        <f t="shared" si="27"/>
        <v>55_6</v>
      </c>
      <c r="M132" s="53">
        <v>24.14</v>
      </c>
      <c r="N132" s="28"/>
      <c r="O132" s="47">
        <v>55</v>
      </c>
      <c r="P132" s="47">
        <v>5</v>
      </c>
      <c r="Q132" s="47">
        <v>34</v>
      </c>
      <c r="R132" s="47">
        <f t="shared" si="49"/>
        <v>5</v>
      </c>
      <c r="S132" s="47" t="str">
        <f t="shared" si="50"/>
        <v>55_5</v>
      </c>
      <c r="T132" s="53">
        <v>24.4</v>
      </c>
      <c r="U132" s="28"/>
      <c r="V132" s="47">
        <v>55</v>
      </c>
      <c r="W132" s="47">
        <v>5</v>
      </c>
      <c r="X132" s="47">
        <v>34</v>
      </c>
      <c r="Y132" s="47">
        <f t="shared" si="30"/>
        <v>5</v>
      </c>
      <c r="Z132" s="47" t="str">
        <f t="shared" si="51"/>
        <v>55_5</v>
      </c>
      <c r="AA132" s="53">
        <v>25.19</v>
      </c>
      <c r="AB132" s="463"/>
      <c r="AC132" s="47">
        <v>55</v>
      </c>
      <c r="AD132" s="47">
        <v>5</v>
      </c>
      <c r="AE132" s="47">
        <v>34</v>
      </c>
      <c r="AF132" s="47">
        <f t="shared" si="32"/>
        <v>5</v>
      </c>
      <c r="AG132" s="47" t="str">
        <f t="shared" si="33"/>
        <v>55_5</v>
      </c>
      <c r="AH132" s="47">
        <v>25.95</v>
      </c>
      <c r="AI132" s="463"/>
      <c r="AJ132" s="47">
        <v>55</v>
      </c>
      <c r="AK132" s="47">
        <v>5</v>
      </c>
      <c r="AL132" s="47">
        <v>34</v>
      </c>
      <c r="AM132" s="47">
        <f t="shared" si="34"/>
        <v>5</v>
      </c>
      <c r="AN132" s="47" t="str">
        <f t="shared" si="35"/>
        <v>55_5</v>
      </c>
      <c r="AO132" s="47">
        <v>27.25</v>
      </c>
      <c r="AP132" s="474"/>
      <c r="AQ132" s="47">
        <v>55</v>
      </c>
      <c r="AR132" s="47">
        <v>5</v>
      </c>
      <c r="AS132" s="47">
        <v>34</v>
      </c>
      <c r="AT132" s="47">
        <f t="shared" si="36"/>
        <v>5</v>
      </c>
      <c r="AU132" s="47" t="str">
        <f t="shared" si="37"/>
        <v>55_5</v>
      </c>
      <c r="AV132" s="47">
        <v>27.93</v>
      </c>
      <c r="AW132" s="475"/>
      <c r="AX132" s="47">
        <v>55</v>
      </c>
      <c r="AY132" s="47">
        <v>5</v>
      </c>
      <c r="AZ132" s="47">
        <v>34</v>
      </c>
      <c r="BA132" s="47">
        <f t="shared" si="38"/>
        <v>5</v>
      </c>
      <c r="BB132" s="47" t="str">
        <f t="shared" si="39"/>
        <v>55_5</v>
      </c>
      <c r="BC132" s="47">
        <v>28.63</v>
      </c>
      <c r="BD132" s="45"/>
      <c r="BE132" s="47">
        <v>55</v>
      </c>
      <c r="BF132" s="47">
        <v>5</v>
      </c>
      <c r="BG132" s="47">
        <v>34</v>
      </c>
      <c r="BH132" s="47">
        <f t="shared" si="44"/>
        <v>5</v>
      </c>
      <c r="BI132" s="47" t="str">
        <f t="shared" si="45"/>
        <v>55_5</v>
      </c>
      <c r="BJ132" s="47">
        <v>29.77</v>
      </c>
      <c r="BK132" s="621"/>
      <c r="BL132" s="47">
        <v>55</v>
      </c>
      <c r="BM132" s="47">
        <v>5</v>
      </c>
      <c r="BN132" s="47">
        <v>34</v>
      </c>
      <c r="BO132" s="47">
        <f t="shared" si="40"/>
        <v>5</v>
      </c>
      <c r="BP132" s="47" t="s">
        <v>543</v>
      </c>
      <c r="BQ132" s="47" t="str">
        <f t="shared" si="41"/>
        <v>55_5</v>
      </c>
      <c r="BR132" s="49">
        <f t="shared" si="46"/>
        <v>28.63</v>
      </c>
      <c r="BS132" s="49">
        <f t="shared" si="47"/>
        <v>29.77</v>
      </c>
      <c r="BT132" s="456">
        <f t="shared" si="48"/>
        <v>29.2</v>
      </c>
      <c r="BU132" s="28"/>
      <c r="BV132" s="119"/>
      <c r="BW132" s="5"/>
      <c r="BX132" s="5"/>
      <c r="BY132" s="49"/>
      <c r="BZ132" s="126"/>
      <c r="CA132" s="30"/>
    </row>
    <row r="133" spans="1:79" x14ac:dyDescent="0.25">
      <c r="A133" s="47">
        <v>55</v>
      </c>
      <c r="B133" s="47">
        <v>6</v>
      </c>
      <c r="C133" s="47">
        <v>35</v>
      </c>
      <c r="D133" s="47">
        <f t="shared" si="42"/>
        <v>6</v>
      </c>
      <c r="E133" s="47" t="str">
        <f t="shared" si="43"/>
        <v>55_6</v>
      </c>
      <c r="F133" s="53">
        <v>23.32</v>
      </c>
      <c r="G133" s="47"/>
      <c r="H133" s="47">
        <v>55</v>
      </c>
      <c r="I133" s="47">
        <v>7</v>
      </c>
      <c r="J133" s="47">
        <v>36</v>
      </c>
      <c r="K133" s="47">
        <f t="shared" si="26"/>
        <v>7</v>
      </c>
      <c r="L133" s="47" t="str">
        <f t="shared" si="27"/>
        <v>55_7</v>
      </c>
      <c r="M133" s="53">
        <v>24.58</v>
      </c>
      <c r="N133" s="28"/>
      <c r="O133" s="47">
        <v>55</v>
      </c>
      <c r="P133" s="47">
        <v>6</v>
      </c>
      <c r="Q133" s="47">
        <v>35</v>
      </c>
      <c r="R133" s="47">
        <f t="shared" ref="R133:R164" si="52">P133</f>
        <v>6</v>
      </c>
      <c r="S133" s="47" t="str">
        <f t="shared" ref="S133:S164" si="53">O133&amp;"_"&amp;R133</f>
        <v>55_6</v>
      </c>
      <c r="T133" s="53">
        <v>24.86</v>
      </c>
      <c r="U133" s="28"/>
      <c r="V133" s="47">
        <v>55</v>
      </c>
      <c r="W133" s="47">
        <v>6</v>
      </c>
      <c r="X133" s="47">
        <v>35</v>
      </c>
      <c r="Y133" s="47">
        <f t="shared" si="30"/>
        <v>6</v>
      </c>
      <c r="Z133" s="47" t="str">
        <f t="shared" ref="Z133:Z164" si="54">V133&amp;"_"&amp;Y133</f>
        <v>55_6</v>
      </c>
      <c r="AA133" s="53">
        <v>25.67</v>
      </c>
      <c r="AB133" s="463"/>
      <c r="AC133" s="47">
        <v>55</v>
      </c>
      <c r="AD133" s="47">
        <v>6</v>
      </c>
      <c r="AE133" s="47">
        <v>35</v>
      </c>
      <c r="AF133" s="47">
        <f t="shared" si="32"/>
        <v>6</v>
      </c>
      <c r="AG133" s="47" t="str">
        <f t="shared" si="33"/>
        <v>55_6</v>
      </c>
      <c r="AH133" s="47">
        <v>26.44</v>
      </c>
      <c r="AI133" s="463"/>
      <c r="AJ133" s="47">
        <v>55</v>
      </c>
      <c r="AK133" s="47">
        <v>6</v>
      </c>
      <c r="AL133" s="47">
        <v>35</v>
      </c>
      <c r="AM133" s="47">
        <f t="shared" si="34"/>
        <v>6</v>
      </c>
      <c r="AN133" s="47" t="str">
        <f t="shared" si="35"/>
        <v>55_6</v>
      </c>
      <c r="AO133" s="47">
        <v>27.76</v>
      </c>
      <c r="AP133" s="474"/>
      <c r="AQ133" s="47">
        <v>55</v>
      </c>
      <c r="AR133" s="47">
        <v>6</v>
      </c>
      <c r="AS133" s="47">
        <v>35</v>
      </c>
      <c r="AT133" s="47">
        <f t="shared" si="36"/>
        <v>6</v>
      </c>
      <c r="AU133" s="47" t="str">
        <f t="shared" si="37"/>
        <v>55_6</v>
      </c>
      <c r="AV133" s="47">
        <v>28.45</v>
      </c>
      <c r="AW133" s="475"/>
      <c r="AX133" s="47">
        <v>55</v>
      </c>
      <c r="AY133" s="47">
        <v>6</v>
      </c>
      <c r="AZ133" s="47">
        <v>35</v>
      </c>
      <c r="BA133" s="47">
        <f t="shared" si="38"/>
        <v>6</v>
      </c>
      <c r="BB133" s="47" t="str">
        <f t="shared" si="39"/>
        <v>55_6</v>
      </c>
      <c r="BC133" s="47">
        <v>29.17</v>
      </c>
      <c r="BD133" s="45"/>
      <c r="BE133" s="47">
        <v>55</v>
      </c>
      <c r="BF133" s="47">
        <v>6</v>
      </c>
      <c r="BG133" s="47">
        <v>35</v>
      </c>
      <c r="BH133" s="47">
        <f t="shared" si="44"/>
        <v>6</v>
      </c>
      <c r="BI133" s="47" t="str">
        <f t="shared" si="45"/>
        <v>55_6</v>
      </c>
      <c r="BJ133" s="47">
        <v>30.33</v>
      </c>
      <c r="BK133" s="621"/>
      <c r="BL133" s="47">
        <v>55</v>
      </c>
      <c r="BM133" s="47">
        <v>6</v>
      </c>
      <c r="BN133" s="47">
        <v>35</v>
      </c>
      <c r="BO133" s="47">
        <f t="shared" si="40"/>
        <v>6</v>
      </c>
      <c r="BP133" s="47" t="s">
        <v>544</v>
      </c>
      <c r="BQ133" s="47" t="str">
        <f t="shared" si="41"/>
        <v>55_6</v>
      </c>
      <c r="BR133" s="49">
        <f t="shared" si="46"/>
        <v>29.17</v>
      </c>
      <c r="BS133" s="49">
        <f t="shared" si="47"/>
        <v>30.33</v>
      </c>
      <c r="BT133" s="456">
        <f t="shared" si="48"/>
        <v>29.75</v>
      </c>
      <c r="BU133" s="28"/>
      <c r="BV133" s="119"/>
      <c r="BW133" s="5"/>
      <c r="BX133" s="5"/>
      <c r="BY133" s="49"/>
      <c r="BZ133" s="126"/>
      <c r="CA133" s="30"/>
    </row>
    <row r="134" spans="1:79" x14ac:dyDescent="0.25">
      <c r="A134" s="47">
        <v>55</v>
      </c>
      <c r="B134" s="47">
        <v>7</v>
      </c>
      <c r="C134" s="47">
        <v>36</v>
      </c>
      <c r="D134" s="47">
        <f t="shared" si="42"/>
        <v>7</v>
      </c>
      <c r="E134" s="47" t="str">
        <f t="shared" si="43"/>
        <v>55_7</v>
      </c>
      <c r="F134" s="53">
        <v>23.75</v>
      </c>
      <c r="G134" s="47"/>
      <c r="H134" s="47">
        <v>55</v>
      </c>
      <c r="I134" s="47">
        <v>8</v>
      </c>
      <c r="J134" s="47">
        <v>37</v>
      </c>
      <c r="K134" s="47">
        <f t="shared" si="26"/>
        <v>8</v>
      </c>
      <c r="L134" s="47" t="str">
        <f t="shared" si="27"/>
        <v>55_8</v>
      </c>
      <c r="M134" s="53">
        <v>25.09</v>
      </c>
      <c r="N134" s="28"/>
      <c r="O134" s="47">
        <v>55</v>
      </c>
      <c r="P134" s="47">
        <v>7</v>
      </c>
      <c r="Q134" s="47">
        <v>36</v>
      </c>
      <c r="R134" s="47">
        <f t="shared" si="52"/>
        <v>7</v>
      </c>
      <c r="S134" s="47" t="str">
        <f t="shared" si="53"/>
        <v>55_7</v>
      </c>
      <c r="T134" s="53">
        <v>25.32</v>
      </c>
      <c r="U134" s="28"/>
      <c r="V134" s="47">
        <v>55</v>
      </c>
      <c r="W134" s="47">
        <v>7</v>
      </c>
      <c r="X134" s="47">
        <v>36</v>
      </c>
      <c r="Y134" s="47">
        <f t="shared" si="30"/>
        <v>7</v>
      </c>
      <c r="Z134" s="47" t="str">
        <f t="shared" si="54"/>
        <v>55_7</v>
      </c>
      <c r="AA134" s="53">
        <v>26.14</v>
      </c>
      <c r="AB134" s="463"/>
      <c r="AC134" s="47">
        <v>55</v>
      </c>
      <c r="AD134" s="47">
        <v>7</v>
      </c>
      <c r="AE134" s="47">
        <v>36</v>
      </c>
      <c r="AF134" s="47">
        <f t="shared" si="32"/>
        <v>7</v>
      </c>
      <c r="AG134" s="47" t="str">
        <f t="shared" si="33"/>
        <v>55_7</v>
      </c>
      <c r="AH134" s="47">
        <v>26.92</v>
      </c>
      <c r="AI134" s="463"/>
      <c r="AJ134" s="47">
        <v>55</v>
      </c>
      <c r="AK134" s="47">
        <v>7</v>
      </c>
      <c r="AL134" s="47">
        <v>36</v>
      </c>
      <c r="AM134" s="47">
        <f t="shared" si="34"/>
        <v>7</v>
      </c>
      <c r="AN134" s="47" t="str">
        <f t="shared" si="35"/>
        <v>55_7</v>
      </c>
      <c r="AO134" s="47">
        <v>28.27</v>
      </c>
      <c r="AP134" s="474"/>
      <c r="AQ134" s="47">
        <v>55</v>
      </c>
      <c r="AR134" s="47">
        <v>7</v>
      </c>
      <c r="AS134" s="47">
        <v>36</v>
      </c>
      <c r="AT134" s="47">
        <f t="shared" si="36"/>
        <v>7</v>
      </c>
      <c r="AU134" s="47" t="str">
        <f t="shared" si="37"/>
        <v>55_7</v>
      </c>
      <c r="AV134" s="47">
        <v>28.98</v>
      </c>
      <c r="AW134" s="475"/>
      <c r="AX134" s="47">
        <v>55</v>
      </c>
      <c r="AY134" s="47">
        <v>7</v>
      </c>
      <c r="AZ134" s="47">
        <v>36</v>
      </c>
      <c r="BA134" s="47">
        <f t="shared" si="38"/>
        <v>7</v>
      </c>
      <c r="BB134" s="47" t="str">
        <f t="shared" si="39"/>
        <v>55_7</v>
      </c>
      <c r="BC134" s="47">
        <v>29.7</v>
      </c>
      <c r="BD134" s="45"/>
      <c r="BE134" s="47">
        <v>55</v>
      </c>
      <c r="BF134" s="47">
        <v>7</v>
      </c>
      <c r="BG134" s="47">
        <v>36</v>
      </c>
      <c r="BH134" s="47">
        <f t="shared" si="44"/>
        <v>7</v>
      </c>
      <c r="BI134" s="47" t="str">
        <f t="shared" si="45"/>
        <v>55_7</v>
      </c>
      <c r="BJ134" s="47">
        <v>30.89</v>
      </c>
      <c r="BK134" s="621"/>
      <c r="BL134" s="47">
        <v>55</v>
      </c>
      <c r="BM134" s="47">
        <v>7</v>
      </c>
      <c r="BN134" s="47">
        <v>36</v>
      </c>
      <c r="BO134" s="47">
        <f t="shared" si="40"/>
        <v>7</v>
      </c>
      <c r="BP134" s="47" t="s">
        <v>545</v>
      </c>
      <c r="BQ134" s="47" t="str">
        <f t="shared" si="41"/>
        <v>55_7</v>
      </c>
      <c r="BR134" s="49">
        <f t="shared" si="46"/>
        <v>29.7</v>
      </c>
      <c r="BS134" s="49">
        <f t="shared" si="47"/>
        <v>30.89</v>
      </c>
      <c r="BT134" s="456">
        <f t="shared" si="48"/>
        <v>30.295000000000002</v>
      </c>
      <c r="BU134" s="28"/>
      <c r="BV134" s="119"/>
      <c r="BW134" s="5"/>
      <c r="BX134" s="5"/>
      <c r="BY134" s="49"/>
      <c r="BZ134" s="126"/>
      <c r="CA134" s="30"/>
    </row>
    <row r="135" spans="1:79" x14ac:dyDescent="0.25">
      <c r="A135" s="47">
        <v>55</v>
      </c>
      <c r="B135" s="47">
        <v>8</v>
      </c>
      <c r="C135" s="47">
        <v>37</v>
      </c>
      <c r="D135" s="47">
        <f t="shared" si="42"/>
        <v>8</v>
      </c>
      <c r="E135" s="47" t="str">
        <f t="shared" si="43"/>
        <v>55_8</v>
      </c>
      <c r="F135" s="53">
        <v>24.25</v>
      </c>
      <c r="G135" s="47"/>
      <c r="H135" s="47">
        <v>55</v>
      </c>
      <c r="I135" s="47">
        <v>9</v>
      </c>
      <c r="J135" s="47">
        <v>38</v>
      </c>
      <c r="K135" s="47">
        <f t="shared" si="26"/>
        <v>9</v>
      </c>
      <c r="L135" s="47" t="str">
        <f t="shared" si="27"/>
        <v>55_9</v>
      </c>
      <c r="M135" s="53">
        <v>25.62</v>
      </c>
      <c r="N135" s="28"/>
      <c r="O135" s="47">
        <v>55</v>
      </c>
      <c r="P135" s="47">
        <v>8</v>
      </c>
      <c r="Q135" s="47">
        <v>37</v>
      </c>
      <c r="R135" s="47">
        <f t="shared" si="52"/>
        <v>8</v>
      </c>
      <c r="S135" s="47" t="str">
        <f t="shared" si="53"/>
        <v>55_8</v>
      </c>
      <c r="T135" s="53">
        <v>25.85</v>
      </c>
      <c r="U135" s="28"/>
      <c r="V135" s="47">
        <v>55</v>
      </c>
      <c r="W135" s="47">
        <v>8</v>
      </c>
      <c r="X135" s="47">
        <v>37</v>
      </c>
      <c r="Y135" s="47">
        <f t="shared" si="30"/>
        <v>8</v>
      </c>
      <c r="Z135" s="47" t="str">
        <f t="shared" si="54"/>
        <v>55_8</v>
      </c>
      <c r="AA135" s="53">
        <v>26.69</v>
      </c>
      <c r="AB135" s="463"/>
      <c r="AC135" s="47">
        <v>55</v>
      </c>
      <c r="AD135" s="47">
        <v>8</v>
      </c>
      <c r="AE135" s="47">
        <v>37</v>
      </c>
      <c r="AF135" s="47">
        <f t="shared" si="32"/>
        <v>8</v>
      </c>
      <c r="AG135" s="47" t="str">
        <f t="shared" si="33"/>
        <v>55_8</v>
      </c>
      <c r="AH135" s="47">
        <v>27.49</v>
      </c>
      <c r="AI135" s="463"/>
      <c r="AJ135" s="47">
        <v>55</v>
      </c>
      <c r="AK135" s="47">
        <v>8</v>
      </c>
      <c r="AL135" s="47">
        <v>37</v>
      </c>
      <c r="AM135" s="47">
        <f t="shared" si="34"/>
        <v>8</v>
      </c>
      <c r="AN135" s="47" t="str">
        <f t="shared" si="35"/>
        <v>55_8</v>
      </c>
      <c r="AO135" s="47">
        <v>28.86</v>
      </c>
      <c r="AP135" s="474"/>
      <c r="AQ135" s="47">
        <v>55</v>
      </c>
      <c r="AR135" s="47">
        <v>8</v>
      </c>
      <c r="AS135" s="47">
        <v>37</v>
      </c>
      <c r="AT135" s="47">
        <f t="shared" si="36"/>
        <v>8</v>
      </c>
      <c r="AU135" s="47" t="str">
        <f t="shared" si="37"/>
        <v>55_8</v>
      </c>
      <c r="AV135" s="47">
        <v>29.58</v>
      </c>
      <c r="AW135" s="475"/>
      <c r="AX135" s="47">
        <v>55</v>
      </c>
      <c r="AY135" s="47">
        <v>8</v>
      </c>
      <c r="AZ135" s="47">
        <v>37</v>
      </c>
      <c r="BA135" s="47">
        <f t="shared" si="38"/>
        <v>8</v>
      </c>
      <c r="BB135" s="47" t="str">
        <f t="shared" si="39"/>
        <v>55_8</v>
      </c>
      <c r="BC135" s="47">
        <v>30.32</v>
      </c>
      <c r="BD135" s="45"/>
      <c r="BE135" s="47">
        <v>55</v>
      </c>
      <c r="BF135" s="47">
        <v>8</v>
      </c>
      <c r="BG135" s="47">
        <v>37</v>
      </c>
      <c r="BH135" s="47">
        <f t="shared" si="44"/>
        <v>8</v>
      </c>
      <c r="BI135" s="47" t="str">
        <f t="shared" si="45"/>
        <v>55_8</v>
      </c>
      <c r="BJ135" s="47">
        <v>31.54</v>
      </c>
      <c r="BK135" s="621"/>
      <c r="BL135" s="47">
        <v>55</v>
      </c>
      <c r="BM135" s="47">
        <v>8</v>
      </c>
      <c r="BN135" s="47">
        <v>37</v>
      </c>
      <c r="BO135" s="47">
        <f t="shared" si="40"/>
        <v>8</v>
      </c>
      <c r="BP135" s="47" t="s">
        <v>546</v>
      </c>
      <c r="BQ135" s="47" t="str">
        <f t="shared" si="41"/>
        <v>55_8</v>
      </c>
      <c r="BR135" s="49">
        <f t="shared" si="46"/>
        <v>30.32</v>
      </c>
      <c r="BS135" s="49">
        <f t="shared" si="47"/>
        <v>31.54</v>
      </c>
      <c r="BT135" s="456">
        <f t="shared" si="48"/>
        <v>30.93</v>
      </c>
      <c r="BU135" s="28"/>
      <c r="BV135" s="119"/>
      <c r="BW135" s="5"/>
      <c r="BX135" s="5"/>
      <c r="BY135" s="49"/>
      <c r="BZ135" s="126"/>
      <c r="CA135" s="30"/>
    </row>
    <row r="136" spans="1:79" x14ac:dyDescent="0.25">
      <c r="A136" s="47">
        <v>55</v>
      </c>
      <c r="B136" s="47">
        <v>9</v>
      </c>
      <c r="C136" s="47">
        <v>38</v>
      </c>
      <c r="D136" s="47">
        <f t="shared" si="42"/>
        <v>9</v>
      </c>
      <c r="E136" s="47" t="str">
        <f t="shared" si="43"/>
        <v>55_9</v>
      </c>
      <c r="F136" s="53">
        <v>24.75</v>
      </c>
      <c r="G136" s="47"/>
      <c r="H136" s="47">
        <v>55</v>
      </c>
      <c r="I136" s="47">
        <v>10</v>
      </c>
      <c r="J136" s="47">
        <v>39</v>
      </c>
      <c r="K136" s="47">
        <f t="shared" si="26"/>
        <v>10</v>
      </c>
      <c r="L136" s="47" t="str">
        <f t="shared" si="27"/>
        <v>55_10</v>
      </c>
      <c r="M136" s="53">
        <v>26.13</v>
      </c>
      <c r="N136" s="28"/>
      <c r="O136" s="47">
        <v>55</v>
      </c>
      <c r="P136" s="47">
        <v>9</v>
      </c>
      <c r="Q136" s="47">
        <v>38</v>
      </c>
      <c r="R136" s="47">
        <f t="shared" si="52"/>
        <v>9</v>
      </c>
      <c r="S136" s="47" t="str">
        <f t="shared" si="53"/>
        <v>55_9</v>
      </c>
      <c r="T136" s="53">
        <v>26.39</v>
      </c>
      <c r="U136" s="28"/>
      <c r="V136" s="47">
        <v>55</v>
      </c>
      <c r="W136" s="47">
        <v>9</v>
      </c>
      <c r="X136" s="47">
        <v>38</v>
      </c>
      <c r="Y136" s="47">
        <f t="shared" si="30"/>
        <v>9</v>
      </c>
      <c r="Z136" s="47" t="str">
        <f t="shared" si="54"/>
        <v>55_9</v>
      </c>
      <c r="AA136" s="53">
        <v>27.24</v>
      </c>
      <c r="AB136" s="463"/>
      <c r="AC136" s="47">
        <v>55</v>
      </c>
      <c r="AD136" s="47">
        <v>9</v>
      </c>
      <c r="AE136" s="47">
        <v>38</v>
      </c>
      <c r="AF136" s="47">
        <f t="shared" si="32"/>
        <v>9</v>
      </c>
      <c r="AG136" s="47" t="str">
        <f t="shared" si="33"/>
        <v>55_9</v>
      </c>
      <c r="AH136" s="47">
        <v>28.06</v>
      </c>
      <c r="AI136" s="463"/>
      <c r="AJ136" s="47">
        <v>55</v>
      </c>
      <c r="AK136" s="47">
        <v>9</v>
      </c>
      <c r="AL136" s="47">
        <v>38</v>
      </c>
      <c r="AM136" s="47">
        <f t="shared" si="34"/>
        <v>9</v>
      </c>
      <c r="AN136" s="47" t="str">
        <f t="shared" si="35"/>
        <v>55_9</v>
      </c>
      <c r="AO136" s="47">
        <v>29.46</v>
      </c>
      <c r="AP136" s="474"/>
      <c r="AQ136" s="47">
        <v>55</v>
      </c>
      <c r="AR136" s="47">
        <v>9</v>
      </c>
      <c r="AS136" s="47">
        <v>38</v>
      </c>
      <c r="AT136" s="47">
        <f t="shared" si="36"/>
        <v>9</v>
      </c>
      <c r="AU136" s="47" t="str">
        <f t="shared" si="37"/>
        <v>55_9</v>
      </c>
      <c r="AV136" s="47">
        <v>30.2</v>
      </c>
      <c r="AW136" s="475"/>
      <c r="AX136" s="47">
        <v>55</v>
      </c>
      <c r="AY136" s="47">
        <v>9</v>
      </c>
      <c r="AZ136" s="47">
        <v>38</v>
      </c>
      <c r="BA136" s="47">
        <f t="shared" si="38"/>
        <v>9</v>
      </c>
      <c r="BB136" s="47" t="str">
        <f t="shared" si="39"/>
        <v>55_9</v>
      </c>
      <c r="BC136" s="47">
        <v>30.96</v>
      </c>
      <c r="BD136" s="45"/>
      <c r="BE136" s="47">
        <v>55</v>
      </c>
      <c r="BF136" s="47">
        <v>9</v>
      </c>
      <c r="BG136" s="47">
        <v>38</v>
      </c>
      <c r="BH136" s="47">
        <f t="shared" si="44"/>
        <v>9</v>
      </c>
      <c r="BI136" s="47" t="str">
        <f t="shared" si="45"/>
        <v>55_9</v>
      </c>
      <c r="BJ136" s="47">
        <v>32.19</v>
      </c>
      <c r="BK136" s="621"/>
      <c r="BL136" s="47">
        <v>55</v>
      </c>
      <c r="BM136" s="47">
        <v>9</v>
      </c>
      <c r="BN136" s="47">
        <v>38</v>
      </c>
      <c r="BO136" s="47">
        <f t="shared" si="40"/>
        <v>9</v>
      </c>
      <c r="BP136" s="47" t="s">
        <v>547</v>
      </c>
      <c r="BQ136" s="47" t="str">
        <f t="shared" si="41"/>
        <v>55_9</v>
      </c>
      <c r="BR136" s="49">
        <f t="shared" si="46"/>
        <v>30.96</v>
      </c>
      <c r="BS136" s="49">
        <f t="shared" si="47"/>
        <v>32.19</v>
      </c>
      <c r="BT136" s="456">
        <f t="shared" si="48"/>
        <v>31.574999999999999</v>
      </c>
      <c r="BU136" s="28"/>
      <c r="BV136" s="119"/>
      <c r="BW136" s="5"/>
      <c r="BX136" s="5"/>
      <c r="BY136" s="49"/>
      <c r="BZ136" s="126"/>
      <c r="CA136" s="30"/>
    </row>
    <row r="137" spans="1:79" x14ac:dyDescent="0.25">
      <c r="A137" s="47">
        <v>55</v>
      </c>
      <c r="B137" s="47">
        <v>10</v>
      </c>
      <c r="C137" s="47">
        <v>39</v>
      </c>
      <c r="D137" s="47">
        <f t="shared" si="42"/>
        <v>10</v>
      </c>
      <c r="E137" s="47" t="str">
        <f t="shared" si="43"/>
        <v>55_10</v>
      </c>
      <c r="F137" s="53">
        <v>25.25</v>
      </c>
      <c r="G137" s="47"/>
      <c r="H137" s="47">
        <v>55</v>
      </c>
      <c r="I137" s="47">
        <v>11</v>
      </c>
      <c r="J137" s="47">
        <v>40</v>
      </c>
      <c r="K137" s="47">
        <f t="shared" si="26"/>
        <v>11</v>
      </c>
      <c r="L137" s="47" t="str">
        <f t="shared" si="27"/>
        <v>55_11</v>
      </c>
      <c r="M137" s="53">
        <v>26.59</v>
      </c>
      <c r="N137" s="28"/>
      <c r="O137" s="47">
        <v>55</v>
      </c>
      <c r="P137" s="47">
        <v>10</v>
      </c>
      <c r="Q137" s="47">
        <v>39</v>
      </c>
      <c r="R137" s="47">
        <f t="shared" si="52"/>
        <v>10</v>
      </c>
      <c r="S137" s="47" t="str">
        <f t="shared" si="53"/>
        <v>55_10</v>
      </c>
      <c r="T137" s="53">
        <v>26.92</v>
      </c>
      <c r="U137" s="28"/>
      <c r="V137" s="47">
        <v>55</v>
      </c>
      <c r="W137" s="47">
        <v>10</v>
      </c>
      <c r="X137" s="47">
        <v>39</v>
      </c>
      <c r="Y137" s="47">
        <f t="shared" si="30"/>
        <v>10</v>
      </c>
      <c r="Z137" s="47" t="str">
        <f t="shared" si="54"/>
        <v>55_10</v>
      </c>
      <c r="AA137" s="53">
        <v>27.79</v>
      </c>
      <c r="AB137" s="463"/>
      <c r="AC137" s="47">
        <v>55</v>
      </c>
      <c r="AD137" s="47">
        <v>10</v>
      </c>
      <c r="AE137" s="47">
        <v>39</v>
      </c>
      <c r="AF137" s="47">
        <f t="shared" si="32"/>
        <v>10</v>
      </c>
      <c r="AG137" s="47" t="str">
        <f t="shared" si="33"/>
        <v>55_10</v>
      </c>
      <c r="AH137" s="47">
        <v>28.62</v>
      </c>
      <c r="AI137" s="463"/>
      <c r="AJ137" s="47">
        <v>55</v>
      </c>
      <c r="AK137" s="47">
        <v>10</v>
      </c>
      <c r="AL137" s="47">
        <v>39</v>
      </c>
      <c r="AM137" s="47">
        <f t="shared" si="34"/>
        <v>10</v>
      </c>
      <c r="AN137" s="47" t="str">
        <f t="shared" si="35"/>
        <v>55_10</v>
      </c>
      <c r="AO137" s="47">
        <v>30.06</v>
      </c>
      <c r="AP137" s="474"/>
      <c r="AQ137" s="47">
        <v>55</v>
      </c>
      <c r="AR137" s="47">
        <v>10</v>
      </c>
      <c r="AS137" s="47">
        <v>39</v>
      </c>
      <c r="AT137" s="47">
        <f t="shared" si="36"/>
        <v>10</v>
      </c>
      <c r="AU137" s="47" t="str">
        <f t="shared" si="37"/>
        <v>55_10</v>
      </c>
      <c r="AV137" s="47">
        <v>30.81</v>
      </c>
      <c r="AW137" s="475"/>
      <c r="AX137" s="47">
        <v>55</v>
      </c>
      <c r="AY137" s="47">
        <v>10</v>
      </c>
      <c r="AZ137" s="47">
        <v>39</v>
      </c>
      <c r="BA137" s="47">
        <f t="shared" si="38"/>
        <v>10</v>
      </c>
      <c r="BB137" s="47" t="str">
        <f t="shared" si="39"/>
        <v>55_10</v>
      </c>
      <c r="BC137" s="47">
        <v>31.58</v>
      </c>
      <c r="BD137" s="45"/>
      <c r="BE137" s="47">
        <v>55</v>
      </c>
      <c r="BF137" s="47">
        <v>10</v>
      </c>
      <c r="BG137" s="47">
        <v>39</v>
      </c>
      <c r="BH137" s="47">
        <f t="shared" si="44"/>
        <v>10</v>
      </c>
      <c r="BI137" s="47" t="str">
        <f t="shared" si="45"/>
        <v>55_10</v>
      </c>
      <c r="BJ137" s="47">
        <v>32.840000000000003</v>
      </c>
      <c r="BK137" s="621"/>
      <c r="BL137" s="47">
        <v>55</v>
      </c>
      <c r="BM137" s="47">
        <v>10</v>
      </c>
      <c r="BN137" s="47">
        <v>39</v>
      </c>
      <c r="BO137" s="47">
        <f t="shared" si="40"/>
        <v>10</v>
      </c>
      <c r="BP137" s="47" t="s">
        <v>548</v>
      </c>
      <c r="BQ137" s="47" t="str">
        <f t="shared" si="41"/>
        <v>55_10</v>
      </c>
      <c r="BR137" s="49">
        <f t="shared" si="46"/>
        <v>31.58</v>
      </c>
      <c r="BS137" s="49">
        <f t="shared" si="47"/>
        <v>32.840000000000003</v>
      </c>
      <c r="BT137" s="456">
        <f t="shared" si="48"/>
        <v>32.21</v>
      </c>
      <c r="BU137" s="28"/>
      <c r="BV137" s="119"/>
      <c r="BW137" s="5"/>
      <c r="BX137" s="5"/>
      <c r="BY137" s="49"/>
      <c r="BZ137" s="126"/>
      <c r="CA137" s="30"/>
    </row>
    <row r="138" spans="1:79" x14ac:dyDescent="0.25">
      <c r="A138" s="47">
        <v>55</v>
      </c>
      <c r="B138" s="47">
        <v>11</v>
      </c>
      <c r="C138" s="47">
        <v>40</v>
      </c>
      <c r="D138" s="47">
        <f t="shared" si="42"/>
        <v>11</v>
      </c>
      <c r="E138" s="47" t="str">
        <f t="shared" si="43"/>
        <v>55_11</v>
      </c>
      <c r="F138" s="53">
        <v>25.69</v>
      </c>
      <c r="G138" s="47"/>
      <c r="H138" s="47">
        <v>60</v>
      </c>
      <c r="I138" s="47" t="s">
        <v>435</v>
      </c>
      <c r="J138" s="47">
        <v>27</v>
      </c>
      <c r="K138" s="47" t="str">
        <f t="shared" si="26"/>
        <v>Aanloopperiodiek_0</v>
      </c>
      <c r="L138" s="47" t="str">
        <f t="shared" si="27"/>
        <v>60_Aanloopperiodiek_0</v>
      </c>
      <c r="M138" s="53">
        <v>20.420000000000002</v>
      </c>
      <c r="N138" s="5"/>
      <c r="O138" s="47">
        <v>55</v>
      </c>
      <c r="P138" s="47">
        <v>11</v>
      </c>
      <c r="Q138" s="47">
        <v>40</v>
      </c>
      <c r="R138" s="47">
        <f t="shared" si="52"/>
        <v>11</v>
      </c>
      <c r="S138" s="47" t="str">
        <f t="shared" si="53"/>
        <v>55_11</v>
      </c>
      <c r="T138" s="53">
        <v>27.39</v>
      </c>
      <c r="U138" s="5"/>
      <c r="V138" s="47">
        <v>55</v>
      </c>
      <c r="W138" s="47">
        <v>11</v>
      </c>
      <c r="X138" s="47">
        <v>40</v>
      </c>
      <c r="Y138" s="47">
        <f t="shared" si="30"/>
        <v>11</v>
      </c>
      <c r="Z138" s="47" t="str">
        <f t="shared" si="54"/>
        <v>55_11</v>
      </c>
      <c r="AA138" s="53">
        <v>28.28</v>
      </c>
      <c r="AB138" s="463"/>
      <c r="AC138" s="47">
        <v>55</v>
      </c>
      <c r="AD138" s="47">
        <v>11</v>
      </c>
      <c r="AE138" s="47">
        <v>40</v>
      </c>
      <c r="AF138" s="47">
        <f t="shared" si="32"/>
        <v>11</v>
      </c>
      <c r="AG138" s="47" t="str">
        <f t="shared" si="33"/>
        <v>55_11</v>
      </c>
      <c r="AH138" s="47">
        <v>29.13</v>
      </c>
      <c r="AI138" s="463"/>
      <c r="AJ138" s="47">
        <v>55</v>
      </c>
      <c r="AK138" s="47">
        <v>11</v>
      </c>
      <c r="AL138" s="47">
        <v>40</v>
      </c>
      <c r="AM138" s="47">
        <f t="shared" si="34"/>
        <v>11</v>
      </c>
      <c r="AN138" s="47" t="str">
        <f t="shared" si="35"/>
        <v>55_11</v>
      </c>
      <c r="AO138" s="47">
        <v>30.59</v>
      </c>
      <c r="AP138" s="474"/>
      <c r="AQ138" s="47">
        <v>55</v>
      </c>
      <c r="AR138" s="47">
        <v>11</v>
      </c>
      <c r="AS138" s="47">
        <v>40</v>
      </c>
      <c r="AT138" s="47">
        <f t="shared" si="36"/>
        <v>11</v>
      </c>
      <c r="AU138" s="47" t="str">
        <f t="shared" si="37"/>
        <v>55_11</v>
      </c>
      <c r="AV138" s="47">
        <v>31.35</v>
      </c>
      <c r="AW138" s="475"/>
      <c r="AX138" s="47">
        <v>55</v>
      </c>
      <c r="AY138" s="47">
        <v>11</v>
      </c>
      <c r="AZ138" s="47">
        <v>40</v>
      </c>
      <c r="BA138" s="47">
        <f t="shared" si="38"/>
        <v>11</v>
      </c>
      <c r="BB138" s="47" t="str">
        <f t="shared" si="39"/>
        <v>55_11</v>
      </c>
      <c r="BC138" s="47">
        <v>32.14</v>
      </c>
      <c r="BD138" s="45"/>
      <c r="BE138" s="47">
        <v>55</v>
      </c>
      <c r="BF138" s="47">
        <v>11</v>
      </c>
      <c r="BG138" s="47">
        <v>40</v>
      </c>
      <c r="BH138" s="47">
        <f t="shared" si="44"/>
        <v>11</v>
      </c>
      <c r="BI138" s="47" t="str">
        <f t="shared" si="45"/>
        <v>55_11</v>
      </c>
      <c r="BJ138" s="47">
        <v>33.42</v>
      </c>
      <c r="BK138" s="621"/>
      <c r="BL138" s="47">
        <v>55</v>
      </c>
      <c r="BM138" s="47">
        <v>11</v>
      </c>
      <c r="BN138" s="47">
        <v>40</v>
      </c>
      <c r="BO138" s="47">
        <f t="shared" si="40"/>
        <v>11</v>
      </c>
      <c r="BP138" s="47" t="s">
        <v>549</v>
      </c>
      <c r="BQ138" s="47" t="str">
        <f t="shared" si="41"/>
        <v>55_11</v>
      </c>
      <c r="BR138" s="49">
        <f t="shared" si="46"/>
        <v>32.14</v>
      </c>
      <c r="BS138" s="49">
        <f t="shared" si="47"/>
        <v>33.42</v>
      </c>
      <c r="BT138" s="456">
        <f t="shared" si="48"/>
        <v>32.78</v>
      </c>
      <c r="BU138" s="5"/>
      <c r="BV138" s="5"/>
      <c r="BW138" s="5"/>
      <c r="BX138" s="5"/>
      <c r="BY138" s="5"/>
      <c r="BZ138" s="6"/>
    </row>
    <row r="139" spans="1:79" x14ac:dyDescent="0.25">
      <c r="A139" s="47">
        <v>60</v>
      </c>
      <c r="B139" s="47" t="s">
        <v>435</v>
      </c>
      <c r="C139" s="47">
        <v>27</v>
      </c>
      <c r="D139" s="47" t="str">
        <f t="shared" si="42"/>
        <v>Aanloopperiodiek_0</v>
      </c>
      <c r="E139" s="47" t="str">
        <f t="shared" si="43"/>
        <v>60_Aanloopperiodiek_0</v>
      </c>
      <c r="F139" s="53">
        <v>19.73</v>
      </c>
      <c r="G139" s="47"/>
      <c r="H139" s="47">
        <v>60</v>
      </c>
      <c r="I139" s="47" t="s">
        <v>437</v>
      </c>
      <c r="J139" s="47">
        <v>29</v>
      </c>
      <c r="K139" s="47" t="str">
        <f t="shared" si="26"/>
        <v>Aanloopperiodiek_1</v>
      </c>
      <c r="L139" s="47" t="str">
        <f t="shared" si="27"/>
        <v>60_Aanloopperiodiek_1</v>
      </c>
      <c r="M139" s="53">
        <v>21.35</v>
      </c>
      <c r="N139" s="5"/>
      <c r="O139" s="47">
        <v>60</v>
      </c>
      <c r="P139" s="47" t="s">
        <v>435</v>
      </c>
      <c r="Q139" s="47">
        <v>27</v>
      </c>
      <c r="R139" s="47" t="str">
        <f t="shared" si="52"/>
        <v>Aanloopperiodiek_0</v>
      </c>
      <c r="S139" s="47" t="str">
        <f t="shared" si="53"/>
        <v>60_Aanloopperiodiek_0</v>
      </c>
      <c r="T139" s="53">
        <v>21.04</v>
      </c>
      <c r="U139" s="5"/>
      <c r="V139" s="47">
        <v>60</v>
      </c>
      <c r="W139" s="47" t="s">
        <v>435</v>
      </c>
      <c r="X139" s="47">
        <v>27</v>
      </c>
      <c r="Y139" s="47" t="str">
        <f t="shared" si="30"/>
        <v>Aanloopperiodiek_0</v>
      </c>
      <c r="Z139" s="47" t="str">
        <f t="shared" si="54"/>
        <v>60_Aanloopperiodiek_0</v>
      </c>
      <c r="AA139" s="53">
        <v>21.72</v>
      </c>
      <c r="AB139" s="463"/>
      <c r="AC139" s="47">
        <v>60</v>
      </c>
      <c r="AD139" s="47" t="s">
        <v>435</v>
      </c>
      <c r="AE139" s="47">
        <v>27</v>
      </c>
      <c r="AF139" s="47" t="str">
        <f t="shared" si="32"/>
        <v>Aanloopperiodiek_0</v>
      </c>
      <c r="AG139" s="47" t="str">
        <f t="shared" si="33"/>
        <v>60_Aanloopperiodiek_0</v>
      </c>
      <c r="AH139" s="47">
        <v>22.37</v>
      </c>
      <c r="AI139" s="463"/>
      <c r="AJ139" s="47">
        <v>60</v>
      </c>
      <c r="AK139" s="47" t="s">
        <v>435</v>
      </c>
      <c r="AL139" s="47">
        <v>27</v>
      </c>
      <c r="AM139" s="47" t="str">
        <f t="shared" si="34"/>
        <v>Aanloopperiodiek_0</v>
      </c>
      <c r="AN139" s="47" t="str">
        <f t="shared" si="35"/>
        <v>60_Aanloopperiodiek_0</v>
      </c>
      <c r="AO139" s="47">
        <v>23.49</v>
      </c>
      <c r="AP139" s="474"/>
      <c r="AQ139" s="47">
        <v>60</v>
      </c>
      <c r="AR139" s="47" t="s">
        <v>435</v>
      </c>
      <c r="AS139" s="47">
        <v>27</v>
      </c>
      <c r="AT139" s="47" t="str">
        <f t="shared" si="36"/>
        <v>Aanloopperiodiek_0</v>
      </c>
      <c r="AU139" s="47" t="str">
        <f t="shared" si="37"/>
        <v>60_Aanloopperiodiek_0</v>
      </c>
      <c r="AV139" s="47">
        <v>24.08</v>
      </c>
      <c r="AW139" s="475"/>
      <c r="AX139" s="47">
        <v>60</v>
      </c>
      <c r="AY139" s="47" t="s">
        <v>435</v>
      </c>
      <c r="AZ139" s="47">
        <v>27</v>
      </c>
      <c r="BA139" s="47" t="str">
        <f t="shared" si="38"/>
        <v>Aanloopperiodiek_0</v>
      </c>
      <c r="BB139" s="47" t="str">
        <f t="shared" si="39"/>
        <v>60_Aanloopperiodiek_0</v>
      </c>
      <c r="BC139" s="47">
        <v>24.68</v>
      </c>
      <c r="BD139" s="45"/>
      <c r="BE139" s="47">
        <v>60</v>
      </c>
      <c r="BF139" s="47" t="s">
        <v>435</v>
      </c>
      <c r="BG139" s="47">
        <v>27</v>
      </c>
      <c r="BH139" s="47" t="str">
        <f t="shared" si="44"/>
        <v>Aanloopperiodiek_0</v>
      </c>
      <c r="BI139" s="47" t="str">
        <f t="shared" si="45"/>
        <v>60_Aanloopperiodiek_0</v>
      </c>
      <c r="BJ139" s="47">
        <v>25.67</v>
      </c>
      <c r="BK139" s="621"/>
      <c r="BL139" s="47">
        <v>60</v>
      </c>
      <c r="BM139" s="47" t="s">
        <v>435</v>
      </c>
      <c r="BN139" s="47">
        <v>27</v>
      </c>
      <c r="BO139" s="47" t="str">
        <f t="shared" si="40"/>
        <v>Aanloopperiodiek_0</v>
      </c>
      <c r="BP139" s="47" t="s">
        <v>550</v>
      </c>
      <c r="BQ139" s="47" t="str">
        <f t="shared" si="41"/>
        <v>60_Aanloopperiodiek_0</v>
      </c>
      <c r="BR139" s="49">
        <f t="shared" si="46"/>
        <v>24.68</v>
      </c>
      <c r="BS139" s="49">
        <f t="shared" si="47"/>
        <v>25.67</v>
      </c>
      <c r="BT139" s="456">
        <f t="shared" si="48"/>
        <v>25.175000000000001</v>
      </c>
      <c r="BU139" s="5"/>
      <c r="BV139" s="5"/>
      <c r="BW139" s="5"/>
      <c r="BX139" s="5"/>
      <c r="BY139" s="5"/>
      <c r="BZ139" s="6"/>
    </row>
    <row r="140" spans="1:79" x14ac:dyDescent="0.25">
      <c r="A140" s="47">
        <v>60</v>
      </c>
      <c r="B140" s="47" t="s">
        <v>437</v>
      </c>
      <c r="C140" s="47">
        <v>29</v>
      </c>
      <c r="D140" s="47" t="str">
        <f t="shared" si="42"/>
        <v>Aanloopperiodiek_1</v>
      </c>
      <c r="E140" s="47" t="str">
        <f t="shared" si="43"/>
        <v>60_Aanloopperiodiek_1</v>
      </c>
      <c r="F140" s="53">
        <v>20.62</v>
      </c>
      <c r="G140" s="47"/>
      <c r="H140" s="47">
        <v>60</v>
      </c>
      <c r="I140" s="47">
        <v>0</v>
      </c>
      <c r="J140" s="47">
        <v>32</v>
      </c>
      <c r="K140" s="47">
        <f t="shared" si="26"/>
        <v>0</v>
      </c>
      <c r="L140" s="47" t="str">
        <f t="shared" si="27"/>
        <v>60_0</v>
      </c>
      <c r="M140" s="53">
        <v>22.73</v>
      </c>
      <c r="N140" s="5"/>
      <c r="O140" s="47">
        <v>60</v>
      </c>
      <c r="P140" s="47" t="s">
        <v>437</v>
      </c>
      <c r="Q140" s="47">
        <v>29</v>
      </c>
      <c r="R140" s="47" t="str">
        <f t="shared" si="52"/>
        <v>Aanloopperiodiek_1</v>
      </c>
      <c r="S140" s="47" t="str">
        <f t="shared" si="53"/>
        <v>60_Aanloopperiodiek_1</v>
      </c>
      <c r="T140" s="53">
        <v>21.99</v>
      </c>
      <c r="U140" s="5"/>
      <c r="V140" s="47">
        <v>60</v>
      </c>
      <c r="W140" s="47" t="s">
        <v>437</v>
      </c>
      <c r="X140" s="47">
        <v>29</v>
      </c>
      <c r="Y140" s="47" t="str">
        <f t="shared" si="30"/>
        <v>Aanloopperiodiek_1</v>
      </c>
      <c r="Z140" s="47" t="str">
        <f t="shared" si="54"/>
        <v>60_Aanloopperiodiek_1</v>
      </c>
      <c r="AA140" s="53">
        <v>22.7</v>
      </c>
      <c r="AB140" s="463"/>
      <c r="AC140" s="47">
        <v>60</v>
      </c>
      <c r="AD140" s="47" t="s">
        <v>437</v>
      </c>
      <c r="AE140" s="47">
        <v>29</v>
      </c>
      <c r="AF140" s="47" t="str">
        <f t="shared" si="32"/>
        <v>Aanloopperiodiek_1</v>
      </c>
      <c r="AG140" s="47" t="str">
        <f t="shared" si="33"/>
        <v>60_Aanloopperiodiek_1</v>
      </c>
      <c r="AH140" s="47">
        <v>23.38</v>
      </c>
      <c r="AI140" s="463"/>
      <c r="AJ140" s="47">
        <v>60</v>
      </c>
      <c r="AK140" s="47" t="s">
        <v>437</v>
      </c>
      <c r="AL140" s="47">
        <v>29</v>
      </c>
      <c r="AM140" s="47" t="str">
        <f t="shared" si="34"/>
        <v>Aanloopperiodiek_1</v>
      </c>
      <c r="AN140" s="47" t="str">
        <f t="shared" si="35"/>
        <v>60_Aanloopperiodiek_1</v>
      </c>
      <c r="AO140" s="47">
        <v>24.55</v>
      </c>
      <c r="AP140" s="474"/>
      <c r="AQ140" s="47">
        <v>60</v>
      </c>
      <c r="AR140" s="47" t="s">
        <v>437</v>
      </c>
      <c r="AS140" s="47">
        <v>29</v>
      </c>
      <c r="AT140" s="47" t="str">
        <f t="shared" si="36"/>
        <v>Aanloopperiodiek_1</v>
      </c>
      <c r="AU140" s="47" t="str">
        <f t="shared" si="37"/>
        <v>60_Aanloopperiodiek_1</v>
      </c>
      <c r="AV140" s="47">
        <v>25.17</v>
      </c>
      <c r="AW140" s="475"/>
      <c r="AX140" s="47">
        <v>60</v>
      </c>
      <c r="AY140" s="47" t="s">
        <v>437</v>
      </c>
      <c r="AZ140" s="47">
        <v>29</v>
      </c>
      <c r="BA140" s="47" t="str">
        <f t="shared" si="38"/>
        <v>Aanloopperiodiek_1</v>
      </c>
      <c r="BB140" s="47" t="str">
        <f t="shared" si="39"/>
        <v>60_Aanloopperiodiek_1</v>
      </c>
      <c r="BC140" s="47">
        <v>25.79</v>
      </c>
      <c r="BD140" s="45"/>
      <c r="BE140" s="47">
        <v>60</v>
      </c>
      <c r="BF140" s="47" t="s">
        <v>437</v>
      </c>
      <c r="BG140" s="47">
        <v>29</v>
      </c>
      <c r="BH140" s="47" t="str">
        <f t="shared" si="44"/>
        <v>Aanloopperiodiek_1</v>
      </c>
      <c r="BI140" s="47" t="str">
        <f t="shared" si="45"/>
        <v>60_Aanloopperiodiek_1</v>
      </c>
      <c r="BJ140" s="47">
        <v>26.83</v>
      </c>
      <c r="BK140" s="621"/>
      <c r="BL140" s="47">
        <v>60</v>
      </c>
      <c r="BM140" s="47" t="s">
        <v>437</v>
      </c>
      <c r="BN140" s="47">
        <v>29</v>
      </c>
      <c r="BO140" s="47" t="str">
        <f t="shared" si="40"/>
        <v>Aanloopperiodiek_1</v>
      </c>
      <c r="BP140" s="47" t="s">
        <v>551</v>
      </c>
      <c r="BQ140" s="47" t="str">
        <f t="shared" si="41"/>
        <v>60_Aanloopperiodiek_1</v>
      </c>
      <c r="BR140" s="49">
        <f t="shared" si="46"/>
        <v>25.79</v>
      </c>
      <c r="BS140" s="49">
        <f t="shared" si="47"/>
        <v>26.83</v>
      </c>
      <c r="BT140" s="456">
        <f t="shared" si="48"/>
        <v>26.31</v>
      </c>
      <c r="BU140" s="5"/>
      <c r="BV140" s="5"/>
      <c r="BW140" s="5"/>
      <c r="BX140" s="5"/>
      <c r="BY140" s="5"/>
      <c r="BZ140" s="6"/>
    </row>
    <row r="141" spans="1:79" x14ac:dyDescent="0.25">
      <c r="A141" s="47">
        <v>60</v>
      </c>
      <c r="B141" s="47">
        <v>0</v>
      </c>
      <c r="C141" s="47">
        <v>32</v>
      </c>
      <c r="D141" s="47">
        <f t="shared" si="42"/>
        <v>0</v>
      </c>
      <c r="E141" s="47" t="str">
        <f t="shared" si="43"/>
        <v>60_0</v>
      </c>
      <c r="F141" s="53">
        <v>21.96</v>
      </c>
      <c r="G141" s="47"/>
      <c r="H141" s="47">
        <v>60</v>
      </c>
      <c r="I141" s="47">
        <v>1</v>
      </c>
      <c r="J141" s="47">
        <v>34</v>
      </c>
      <c r="K141" s="47">
        <f t="shared" si="26"/>
        <v>1</v>
      </c>
      <c r="L141" s="47" t="str">
        <f t="shared" si="27"/>
        <v>60_1</v>
      </c>
      <c r="M141" s="53">
        <v>23.69</v>
      </c>
      <c r="N141" s="5"/>
      <c r="O141" s="47">
        <v>60</v>
      </c>
      <c r="P141" s="47">
        <v>0</v>
      </c>
      <c r="Q141" s="47">
        <v>32</v>
      </c>
      <c r="R141" s="47">
        <f t="shared" si="52"/>
        <v>0</v>
      </c>
      <c r="S141" s="47" t="str">
        <f t="shared" si="53"/>
        <v>60_0</v>
      </c>
      <c r="T141" s="53">
        <v>23.41</v>
      </c>
      <c r="U141" s="5"/>
      <c r="V141" s="47">
        <v>60</v>
      </c>
      <c r="W141" s="47">
        <v>0</v>
      </c>
      <c r="X141" s="47">
        <v>32</v>
      </c>
      <c r="Y141" s="47">
        <f t="shared" si="30"/>
        <v>0</v>
      </c>
      <c r="Z141" s="47" t="str">
        <f t="shared" si="54"/>
        <v>60_0</v>
      </c>
      <c r="AA141" s="53">
        <v>24.18</v>
      </c>
      <c r="AB141" s="463"/>
      <c r="AC141" s="47">
        <v>60</v>
      </c>
      <c r="AD141" s="47">
        <v>0</v>
      </c>
      <c r="AE141" s="47">
        <v>32</v>
      </c>
      <c r="AF141" s="47">
        <f t="shared" si="32"/>
        <v>0</v>
      </c>
      <c r="AG141" s="47" t="str">
        <f t="shared" si="33"/>
        <v>60_0</v>
      </c>
      <c r="AH141" s="47">
        <v>24.9</v>
      </c>
      <c r="AI141" s="463"/>
      <c r="AJ141" s="47">
        <v>60</v>
      </c>
      <c r="AK141" s="47">
        <v>0</v>
      </c>
      <c r="AL141" s="47">
        <v>32</v>
      </c>
      <c r="AM141" s="47">
        <f t="shared" si="34"/>
        <v>0</v>
      </c>
      <c r="AN141" s="47" t="str">
        <f t="shared" si="35"/>
        <v>60_0</v>
      </c>
      <c r="AO141" s="47">
        <v>26.15</v>
      </c>
      <c r="AP141" s="474"/>
      <c r="AQ141" s="47">
        <v>60</v>
      </c>
      <c r="AR141" s="47">
        <v>0</v>
      </c>
      <c r="AS141" s="47">
        <v>32</v>
      </c>
      <c r="AT141" s="47">
        <f t="shared" si="36"/>
        <v>0</v>
      </c>
      <c r="AU141" s="47" t="str">
        <f t="shared" si="37"/>
        <v>60_0</v>
      </c>
      <c r="AV141" s="47">
        <v>26.8</v>
      </c>
      <c r="AW141" s="475"/>
      <c r="AX141" s="47">
        <v>60</v>
      </c>
      <c r="AY141" s="47">
        <v>0</v>
      </c>
      <c r="AZ141" s="47">
        <v>32</v>
      </c>
      <c r="BA141" s="47">
        <f t="shared" si="38"/>
        <v>0</v>
      </c>
      <c r="BB141" s="47" t="str">
        <f t="shared" si="39"/>
        <v>60_0</v>
      </c>
      <c r="BC141" s="47">
        <v>27.47</v>
      </c>
      <c r="BD141" s="45"/>
      <c r="BE141" s="47">
        <v>60</v>
      </c>
      <c r="BF141" s="47">
        <v>0</v>
      </c>
      <c r="BG141" s="47">
        <v>32</v>
      </c>
      <c r="BH141" s="47">
        <f t="shared" si="44"/>
        <v>0</v>
      </c>
      <c r="BI141" s="47" t="str">
        <f t="shared" si="45"/>
        <v>60_0</v>
      </c>
      <c r="BJ141" s="47">
        <v>28.57</v>
      </c>
      <c r="BK141" s="621"/>
      <c r="BL141" s="47">
        <v>60</v>
      </c>
      <c r="BM141" s="47">
        <v>0</v>
      </c>
      <c r="BN141" s="47">
        <v>32</v>
      </c>
      <c r="BO141" s="47">
        <f t="shared" si="40"/>
        <v>0</v>
      </c>
      <c r="BP141" s="47" t="s">
        <v>552</v>
      </c>
      <c r="BQ141" s="47" t="str">
        <f t="shared" si="41"/>
        <v>60_0</v>
      </c>
      <c r="BR141" s="49">
        <f t="shared" si="46"/>
        <v>27.47</v>
      </c>
      <c r="BS141" s="49">
        <f t="shared" si="47"/>
        <v>28.57</v>
      </c>
      <c r="BT141" s="456">
        <f t="shared" si="48"/>
        <v>28.02</v>
      </c>
      <c r="BU141" s="5"/>
      <c r="BV141" s="5"/>
      <c r="BW141" s="5"/>
      <c r="BX141" s="5"/>
      <c r="BY141" s="5"/>
      <c r="BZ141" s="6"/>
    </row>
    <row r="142" spans="1:79" x14ac:dyDescent="0.25">
      <c r="A142" s="47">
        <v>60</v>
      </c>
      <c r="B142" s="47">
        <v>1</v>
      </c>
      <c r="C142" s="47">
        <v>34</v>
      </c>
      <c r="D142" s="47">
        <f t="shared" si="42"/>
        <v>1</v>
      </c>
      <c r="E142" s="47" t="str">
        <f t="shared" si="43"/>
        <v>60_1</v>
      </c>
      <c r="F142" s="53">
        <v>22.89</v>
      </c>
      <c r="G142" s="47"/>
      <c r="H142" s="47">
        <v>60</v>
      </c>
      <c r="I142" s="47">
        <v>2</v>
      </c>
      <c r="J142" s="47">
        <v>36</v>
      </c>
      <c r="K142" s="47">
        <f t="shared" si="26"/>
        <v>2</v>
      </c>
      <c r="L142" s="47" t="str">
        <f t="shared" si="27"/>
        <v>60_2</v>
      </c>
      <c r="M142" s="53">
        <v>24.58</v>
      </c>
      <c r="N142" s="5"/>
      <c r="O142" s="47">
        <v>60</v>
      </c>
      <c r="P142" s="47">
        <v>1</v>
      </c>
      <c r="Q142" s="47">
        <v>34</v>
      </c>
      <c r="R142" s="47">
        <f t="shared" si="52"/>
        <v>1</v>
      </c>
      <c r="S142" s="47" t="str">
        <f t="shared" si="53"/>
        <v>60_1</v>
      </c>
      <c r="T142" s="53">
        <v>24.4</v>
      </c>
      <c r="U142" s="5"/>
      <c r="V142" s="47">
        <v>60</v>
      </c>
      <c r="W142" s="47">
        <v>1</v>
      </c>
      <c r="X142" s="47">
        <v>34</v>
      </c>
      <c r="Y142" s="47">
        <f t="shared" si="30"/>
        <v>1</v>
      </c>
      <c r="Z142" s="47" t="str">
        <f t="shared" si="54"/>
        <v>60_1</v>
      </c>
      <c r="AA142" s="53">
        <v>25.19</v>
      </c>
      <c r="AB142" s="463"/>
      <c r="AC142" s="47">
        <v>60</v>
      </c>
      <c r="AD142" s="47">
        <v>1</v>
      </c>
      <c r="AE142" s="47">
        <v>34</v>
      </c>
      <c r="AF142" s="47">
        <f t="shared" si="32"/>
        <v>1</v>
      </c>
      <c r="AG142" s="47" t="str">
        <f t="shared" si="33"/>
        <v>60_1</v>
      </c>
      <c r="AH142" s="47">
        <v>25.95</v>
      </c>
      <c r="AI142" s="463"/>
      <c r="AJ142" s="47">
        <v>60</v>
      </c>
      <c r="AK142" s="47">
        <v>1</v>
      </c>
      <c r="AL142" s="47">
        <v>34</v>
      </c>
      <c r="AM142" s="47">
        <f t="shared" si="34"/>
        <v>1</v>
      </c>
      <c r="AN142" s="47" t="str">
        <f t="shared" si="35"/>
        <v>60_1</v>
      </c>
      <c r="AO142" s="47">
        <v>27.25</v>
      </c>
      <c r="AP142" s="474"/>
      <c r="AQ142" s="47">
        <v>60</v>
      </c>
      <c r="AR142" s="47">
        <v>1</v>
      </c>
      <c r="AS142" s="47">
        <v>34</v>
      </c>
      <c r="AT142" s="47">
        <f t="shared" si="36"/>
        <v>1</v>
      </c>
      <c r="AU142" s="47" t="str">
        <f t="shared" si="37"/>
        <v>60_1</v>
      </c>
      <c r="AV142" s="47">
        <v>27.93</v>
      </c>
      <c r="AW142" s="475"/>
      <c r="AX142" s="47">
        <v>60</v>
      </c>
      <c r="AY142" s="47">
        <v>1</v>
      </c>
      <c r="AZ142" s="47">
        <v>34</v>
      </c>
      <c r="BA142" s="47">
        <f t="shared" si="38"/>
        <v>1</v>
      </c>
      <c r="BB142" s="47" t="str">
        <f t="shared" si="39"/>
        <v>60_1</v>
      </c>
      <c r="BC142" s="47">
        <v>28.63</v>
      </c>
      <c r="BD142" s="45"/>
      <c r="BE142" s="47">
        <v>60</v>
      </c>
      <c r="BF142" s="47">
        <v>1</v>
      </c>
      <c r="BG142" s="47">
        <v>34</v>
      </c>
      <c r="BH142" s="47">
        <f t="shared" si="44"/>
        <v>1</v>
      </c>
      <c r="BI142" s="47" t="str">
        <f t="shared" si="45"/>
        <v>60_1</v>
      </c>
      <c r="BJ142" s="47">
        <v>29.77</v>
      </c>
      <c r="BK142" s="621"/>
      <c r="BL142" s="47">
        <v>60</v>
      </c>
      <c r="BM142" s="47">
        <v>1</v>
      </c>
      <c r="BN142" s="47">
        <v>34</v>
      </c>
      <c r="BO142" s="47">
        <f t="shared" si="40"/>
        <v>1</v>
      </c>
      <c r="BP142" s="47" t="s">
        <v>553</v>
      </c>
      <c r="BQ142" s="47" t="str">
        <f t="shared" si="41"/>
        <v>60_1</v>
      </c>
      <c r="BR142" s="49">
        <f t="shared" si="46"/>
        <v>28.63</v>
      </c>
      <c r="BS142" s="49">
        <f t="shared" si="47"/>
        <v>29.77</v>
      </c>
      <c r="BT142" s="456">
        <f t="shared" si="48"/>
        <v>29.2</v>
      </c>
      <c r="BU142" s="5"/>
      <c r="BV142" s="5"/>
      <c r="BW142" s="5"/>
      <c r="BX142" s="5"/>
      <c r="BY142" s="5"/>
      <c r="BZ142" s="6"/>
    </row>
    <row r="143" spans="1:79" x14ac:dyDescent="0.25">
      <c r="A143" s="47">
        <v>60</v>
      </c>
      <c r="B143" s="47">
        <v>2</v>
      </c>
      <c r="C143" s="47">
        <v>36</v>
      </c>
      <c r="D143" s="47">
        <f t="shared" si="42"/>
        <v>2</v>
      </c>
      <c r="E143" s="47" t="str">
        <f t="shared" si="43"/>
        <v>60_2</v>
      </c>
      <c r="F143" s="53">
        <v>23.75</v>
      </c>
      <c r="G143" s="47"/>
      <c r="H143" s="47">
        <v>60</v>
      </c>
      <c r="I143" s="47">
        <v>3</v>
      </c>
      <c r="J143" s="47">
        <v>38</v>
      </c>
      <c r="K143" s="47">
        <f t="shared" ref="K143:K206" si="55">I143</f>
        <v>3</v>
      </c>
      <c r="L143" s="47" t="str">
        <f t="shared" ref="L143:L206" si="56">H143&amp;"_"&amp;K143</f>
        <v>60_3</v>
      </c>
      <c r="M143" s="53">
        <v>25.62</v>
      </c>
      <c r="N143" s="5"/>
      <c r="O143" s="47">
        <v>60</v>
      </c>
      <c r="P143" s="47">
        <v>2</v>
      </c>
      <c r="Q143" s="47">
        <v>36</v>
      </c>
      <c r="R143" s="47">
        <f t="shared" si="52"/>
        <v>2</v>
      </c>
      <c r="S143" s="47" t="str">
        <f t="shared" si="53"/>
        <v>60_2</v>
      </c>
      <c r="T143" s="53">
        <v>25.32</v>
      </c>
      <c r="U143" s="5"/>
      <c r="V143" s="47">
        <v>60</v>
      </c>
      <c r="W143" s="47">
        <v>2</v>
      </c>
      <c r="X143" s="47">
        <v>36</v>
      </c>
      <c r="Y143" s="47">
        <f t="shared" si="30"/>
        <v>2</v>
      </c>
      <c r="Z143" s="47" t="str">
        <f t="shared" si="54"/>
        <v>60_2</v>
      </c>
      <c r="AA143" s="53">
        <v>26.14</v>
      </c>
      <c r="AB143" s="463"/>
      <c r="AC143" s="47">
        <v>60</v>
      </c>
      <c r="AD143" s="47">
        <v>2</v>
      </c>
      <c r="AE143" s="47">
        <v>36</v>
      </c>
      <c r="AF143" s="47">
        <f t="shared" si="32"/>
        <v>2</v>
      </c>
      <c r="AG143" s="47" t="str">
        <f t="shared" ref="AG143:AG206" si="57">AC143&amp;"_"&amp;AF143</f>
        <v>60_2</v>
      </c>
      <c r="AH143" s="47">
        <v>26.92</v>
      </c>
      <c r="AI143" s="463"/>
      <c r="AJ143" s="47">
        <v>60</v>
      </c>
      <c r="AK143" s="47">
        <v>2</v>
      </c>
      <c r="AL143" s="47">
        <v>36</v>
      </c>
      <c r="AM143" s="47">
        <f t="shared" si="34"/>
        <v>2</v>
      </c>
      <c r="AN143" s="47" t="str">
        <f t="shared" ref="AN143:AN206" si="58">AJ143&amp;"_"&amp;AM143</f>
        <v>60_2</v>
      </c>
      <c r="AO143" s="47">
        <v>28.27</v>
      </c>
      <c r="AP143" s="474"/>
      <c r="AQ143" s="47">
        <v>60</v>
      </c>
      <c r="AR143" s="47">
        <v>2</v>
      </c>
      <c r="AS143" s="47">
        <v>36</v>
      </c>
      <c r="AT143" s="47">
        <f t="shared" si="36"/>
        <v>2</v>
      </c>
      <c r="AU143" s="47" t="str">
        <f t="shared" ref="AU143:AU206" si="59">AQ143&amp;"_"&amp;AT143</f>
        <v>60_2</v>
      </c>
      <c r="AV143" s="47">
        <v>28.98</v>
      </c>
      <c r="AW143" s="475"/>
      <c r="AX143" s="47">
        <v>60</v>
      </c>
      <c r="AY143" s="47">
        <v>2</v>
      </c>
      <c r="AZ143" s="47">
        <v>36</v>
      </c>
      <c r="BA143" s="47">
        <f t="shared" si="38"/>
        <v>2</v>
      </c>
      <c r="BB143" s="47" t="str">
        <f t="shared" ref="BB143:BB206" si="60">AX143&amp;"_"&amp;BA143</f>
        <v>60_2</v>
      </c>
      <c r="BC143" s="47">
        <v>29.7</v>
      </c>
      <c r="BD143" s="45"/>
      <c r="BE143" s="47">
        <v>60</v>
      </c>
      <c r="BF143" s="47">
        <v>2</v>
      </c>
      <c r="BG143" s="47">
        <v>36</v>
      </c>
      <c r="BH143" s="47">
        <f t="shared" si="44"/>
        <v>2</v>
      </c>
      <c r="BI143" s="47" t="str">
        <f t="shared" si="45"/>
        <v>60_2</v>
      </c>
      <c r="BJ143" s="47">
        <v>30.89</v>
      </c>
      <c r="BK143" s="621"/>
      <c r="BL143" s="47">
        <v>60</v>
      </c>
      <c r="BM143" s="47">
        <v>2</v>
      </c>
      <c r="BN143" s="47">
        <v>36</v>
      </c>
      <c r="BO143" s="47">
        <f t="shared" si="40"/>
        <v>2</v>
      </c>
      <c r="BP143" s="47" t="s">
        <v>554</v>
      </c>
      <c r="BQ143" s="47" t="str">
        <f t="shared" ref="BQ143:BQ206" si="61">BL143&amp;"_"&amp;BO143</f>
        <v>60_2</v>
      </c>
      <c r="BR143" s="49">
        <f t="shared" si="46"/>
        <v>29.7</v>
      </c>
      <c r="BS143" s="49">
        <f t="shared" si="47"/>
        <v>30.89</v>
      </c>
      <c r="BT143" s="456">
        <f t="shared" si="48"/>
        <v>30.295000000000002</v>
      </c>
      <c r="BU143" s="5"/>
      <c r="BV143" s="5"/>
      <c r="BW143" s="5"/>
      <c r="BX143" s="5"/>
      <c r="BY143" s="5"/>
      <c r="BZ143" s="6"/>
    </row>
    <row r="144" spans="1:79" x14ac:dyDescent="0.25">
      <c r="A144" s="47">
        <v>60</v>
      </c>
      <c r="B144" s="47">
        <v>3</v>
      </c>
      <c r="C144" s="47">
        <v>38</v>
      </c>
      <c r="D144" s="47">
        <f t="shared" ref="D144:D207" si="62">B144</f>
        <v>3</v>
      </c>
      <c r="E144" s="47" t="str">
        <f t="shared" ref="E144:E207" si="63">A144&amp;"_"&amp;D144</f>
        <v>60_3</v>
      </c>
      <c r="F144" s="53">
        <v>24.75</v>
      </c>
      <c r="G144" s="47"/>
      <c r="H144" s="47">
        <v>60</v>
      </c>
      <c r="I144" s="47">
        <v>4</v>
      </c>
      <c r="J144" s="47">
        <v>40</v>
      </c>
      <c r="K144" s="47">
        <f t="shared" si="55"/>
        <v>4</v>
      </c>
      <c r="L144" s="47" t="str">
        <f t="shared" si="56"/>
        <v>60_4</v>
      </c>
      <c r="M144" s="53">
        <v>26.59</v>
      </c>
      <c r="N144" s="5"/>
      <c r="O144" s="47">
        <v>60</v>
      </c>
      <c r="P144" s="47">
        <v>3</v>
      </c>
      <c r="Q144" s="47">
        <v>38</v>
      </c>
      <c r="R144" s="47">
        <f t="shared" si="52"/>
        <v>3</v>
      </c>
      <c r="S144" s="47" t="str">
        <f t="shared" si="53"/>
        <v>60_3</v>
      </c>
      <c r="T144" s="53">
        <v>26.39</v>
      </c>
      <c r="U144" s="5"/>
      <c r="V144" s="47">
        <v>60</v>
      </c>
      <c r="W144" s="47">
        <v>3</v>
      </c>
      <c r="X144" s="47">
        <v>38</v>
      </c>
      <c r="Y144" s="47">
        <f t="shared" ref="Y144:Y207" si="64">W144</f>
        <v>3</v>
      </c>
      <c r="Z144" s="47" t="str">
        <f t="shared" si="54"/>
        <v>60_3</v>
      </c>
      <c r="AA144" s="53">
        <v>27.24</v>
      </c>
      <c r="AB144" s="463"/>
      <c r="AC144" s="47">
        <v>60</v>
      </c>
      <c r="AD144" s="47">
        <v>3</v>
      </c>
      <c r="AE144" s="47">
        <v>38</v>
      </c>
      <c r="AF144" s="47">
        <f t="shared" ref="AF144:AF207" si="65">AD144</f>
        <v>3</v>
      </c>
      <c r="AG144" s="47" t="str">
        <f t="shared" si="57"/>
        <v>60_3</v>
      </c>
      <c r="AH144" s="47">
        <v>28.06</v>
      </c>
      <c r="AI144" s="463"/>
      <c r="AJ144" s="47">
        <v>60</v>
      </c>
      <c r="AK144" s="47">
        <v>3</v>
      </c>
      <c r="AL144" s="47">
        <v>38</v>
      </c>
      <c r="AM144" s="47">
        <f t="shared" ref="AM144:AM207" si="66">AK144</f>
        <v>3</v>
      </c>
      <c r="AN144" s="47" t="str">
        <f t="shared" si="58"/>
        <v>60_3</v>
      </c>
      <c r="AO144" s="47">
        <v>29.46</v>
      </c>
      <c r="AP144" s="474"/>
      <c r="AQ144" s="47">
        <v>60</v>
      </c>
      <c r="AR144" s="47">
        <v>3</v>
      </c>
      <c r="AS144" s="47">
        <v>38</v>
      </c>
      <c r="AT144" s="47">
        <f t="shared" ref="AT144:AT207" si="67">AR144</f>
        <v>3</v>
      </c>
      <c r="AU144" s="47" t="str">
        <f t="shared" si="59"/>
        <v>60_3</v>
      </c>
      <c r="AV144" s="47">
        <v>30.2</v>
      </c>
      <c r="AW144" s="475"/>
      <c r="AX144" s="47">
        <v>60</v>
      </c>
      <c r="AY144" s="47">
        <v>3</v>
      </c>
      <c r="AZ144" s="47">
        <v>38</v>
      </c>
      <c r="BA144" s="47">
        <f t="shared" ref="BA144:BA207" si="68">AY144</f>
        <v>3</v>
      </c>
      <c r="BB144" s="47" t="str">
        <f t="shared" si="60"/>
        <v>60_3</v>
      </c>
      <c r="BC144" s="47">
        <v>30.96</v>
      </c>
      <c r="BD144" s="45"/>
      <c r="BE144" s="47">
        <v>60</v>
      </c>
      <c r="BF144" s="47">
        <v>3</v>
      </c>
      <c r="BG144" s="47">
        <v>38</v>
      </c>
      <c r="BH144" s="47">
        <f t="shared" ref="BH144:BH207" si="69">BF144</f>
        <v>3</v>
      </c>
      <c r="BI144" s="47" t="str">
        <f t="shared" ref="BI144:BI207" si="70">BE144&amp;"_"&amp;BH144</f>
        <v>60_3</v>
      </c>
      <c r="BJ144" s="47">
        <v>32.19</v>
      </c>
      <c r="BK144" s="621"/>
      <c r="BL144" s="47">
        <v>60</v>
      </c>
      <c r="BM144" s="47">
        <v>3</v>
      </c>
      <c r="BN144" s="47">
        <v>38</v>
      </c>
      <c r="BO144" s="47">
        <f t="shared" ref="BO144:BO207" si="71">BM144</f>
        <v>3</v>
      </c>
      <c r="BP144" s="47" t="s">
        <v>555</v>
      </c>
      <c r="BQ144" s="47" t="str">
        <f t="shared" si="61"/>
        <v>60_3</v>
      </c>
      <c r="BR144" s="49">
        <f t="shared" si="46"/>
        <v>30.96</v>
      </c>
      <c r="BS144" s="49">
        <f t="shared" si="47"/>
        <v>32.19</v>
      </c>
      <c r="BT144" s="456">
        <f t="shared" si="48"/>
        <v>31.574999999999999</v>
      </c>
      <c r="BU144" s="5"/>
      <c r="BV144" s="5"/>
      <c r="BW144" s="5"/>
      <c r="BX144" s="5"/>
      <c r="BY144" s="5"/>
      <c r="BZ144" s="6"/>
    </row>
    <row r="145" spans="1:78" x14ac:dyDescent="0.25">
      <c r="A145" s="47">
        <v>60</v>
      </c>
      <c r="B145" s="47">
        <v>4</v>
      </c>
      <c r="C145" s="47">
        <v>40</v>
      </c>
      <c r="D145" s="47">
        <f t="shared" si="62"/>
        <v>4</v>
      </c>
      <c r="E145" s="47" t="str">
        <f t="shared" si="63"/>
        <v>60_4</v>
      </c>
      <c r="F145" s="53">
        <v>25.69</v>
      </c>
      <c r="G145" s="47"/>
      <c r="H145" s="47">
        <v>60</v>
      </c>
      <c r="I145" s="47">
        <v>5</v>
      </c>
      <c r="J145" s="47">
        <v>42</v>
      </c>
      <c r="K145" s="47">
        <f t="shared" si="55"/>
        <v>5</v>
      </c>
      <c r="L145" s="47" t="str">
        <f t="shared" si="56"/>
        <v>60_5</v>
      </c>
      <c r="M145" s="53">
        <v>27.6</v>
      </c>
      <c r="N145" s="5"/>
      <c r="O145" s="47">
        <v>60</v>
      </c>
      <c r="P145" s="47">
        <v>4</v>
      </c>
      <c r="Q145" s="47">
        <v>40</v>
      </c>
      <c r="R145" s="47">
        <f t="shared" si="52"/>
        <v>4</v>
      </c>
      <c r="S145" s="47" t="str">
        <f t="shared" si="53"/>
        <v>60_4</v>
      </c>
      <c r="T145" s="53">
        <v>27.39</v>
      </c>
      <c r="U145" s="5"/>
      <c r="V145" s="47">
        <v>60</v>
      </c>
      <c r="W145" s="47">
        <v>4</v>
      </c>
      <c r="X145" s="47">
        <v>40</v>
      </c>
      <c r="Y145" s="47">
        <f t="shared" si="64"/>
        <v>4</v>
      </c>
      <c r="Z145" s="47" t="str">
        <f t="shared" si="54"/>
        <v>60_4</v>
      </c>
      <c r="AA145" s="53">
        <v>28.28</v>
      </c>
      <c r="AB145" s="463"/>
      <c r="AC145" s="47">
        <v>60</v>
      </c>
      <c r="AD145" s="47">
        <v>4</v>
      </c>
      <c r="AE145" s="47">
        <v>40</v>
      </c>
      <c r="AF145" s="47">
        <f t="shared" si="65"/>
        <v>4</v>
      </c>
      <c r="AG145" s="47" t="str">
        <f t="shared" si="57"/>
        <v>60_4</v>
      </c>
      <c r="AH145" s="47">
        <v>29.13</v>
      </c>
      <c r="AI145" s="463"/>
      <c r="AJ145" s="47">
        <v>60</v>
      </c>
      <c r="AK145" s="47">
        <v>4</v>
      </c>
      <c r="AL145" s="47">
        <v>40</v>
      </c>
      <c r="AM145" s="47">
        <f t="shared" si="66"/>
        <v>4</v>
      </c>
      <c r="AN145" s="47" t="str">
        <f t="shared" si="58"/>
        <v>60_4</v>
      </c>
      <c r="AO145" s="47">
        <v>30.59</v>
      </c>
      <c r="AP145" s="474"/>
      <c r="AQ145" s="47">
        <v>60</v>
      </c>
      <c r="AR145" s="47">
        <v>4</v>
      </c>
      <c r="AS145" s="47">
        <v>40</v>
      </c>
      <c r="AT145" s="47">
        <f t="shared" si="67"/>
        <v>4</v>
      </c>
      <c r="AU145" s="47" t="str">
        <f t="shared" si="59"/>
        <v>60_4</v>
      </c>
      <c r="AV145" s="47">
        <v>31.35</v>
      </c>
      <c r="AW145" s="475"/>
      <c r="AX145" s="47">
        <v>60</v>
      </c>
      <c r="AY145" s="47">
        <v>4</v>
      </c>
      <c r="AZ145" s="47">
        <v>40</v>
      </c>
      <c r="BA145" s="47">
        <f t="shared" si="68"/>
        <v>4</v>
      </c>
      <c r="BB145" s="47" t="str">
        <f t="shared" si="60"/>
        <v>60_4</v>
      </c>
      <c r="BC145" s="47">
        <v>32.14</v>
      </c>
      <c r="BD145" s="45"/>
      <c r="BE145" s="47">
        <v>60</v>
      </c>
      <c r="BF145" s="47">
        <v>4</v>
      </c>
      <c r="BG145" s="47">
        <v>40</v>
      </c>
      <c r="BH145" s="47">
        <f t="shared" si="69"/>
        <v>4</v>
      </c>
      <c r="BI145" s="47" t="str">
        <f t="shared" si="70"/>
        <v>60_4</v>
      </c>
      <c r="BJ145" s="47">
        <v>33.42</v>
      </c>
      <c r="BK145" s="621"/>
      <c r="BL145" s="47">
        <v>60</v>
      </c>
      <c r="BM145" s="47">
        <v>4</v>
      </c>
      <c r="BN145" s="47">
        <v>40</v>
      </c>
      <c r="BO145" s="47">
        <f t="shared" si="71"/>
        <v>4</v>
      </c>
      <c r="BP145" s="47" t="s">
        <v>556</v>
      </c>
      <c r="BQ145" s="47" t="str">
        <f t="shared" si="61"/>
        <v>60_4</v>
      </c>
      <c r="BR145" s="49">
        <f t="shared" si="46"/>
        <v>32.14</v>
      </c>
      <c r="BS145" s="49">
        <f t="shared" si="47"/>
        <v>33.42</v>
      </c>
      <c r="BT145" s="456">
        <f t="shared" si="48"/>
        <v>32.78</v>
      </c>
      <c r="BU145" s="5"/>
      <c r="BV145" s="5"/>
      <c r="BW145" s="5"/>
      <c r="BX145" s="5"/>
      <c r="BY145" s="5"/>
      <c r="BZ145" s="6"/>
    </row>
    <row r="146" spans="1:78" x14ac:dyDescent="0.25">
      <c r="A146" s="47">
        <v>60</v>
      </c>
      <c r="B146" s="47">
        <v>5</v>
      </c>
      <c r="C146" s="47">
        <v>42</v>
      </c>
      <c r="D146" s="47">
        <f t="shared" si="62"/>
        <v>5</v>
      </c>
      <c r="E146" s="47" t="str">
        <f t="shared" si="63"/>
        <v>60_5</v>
      </c>
      <c r="F146" s="53">
        <v>26.66</v>
      </c>
      <c r="G146" s="47"/>
      <c r="H146" s="47">
        <v>60</v>
      </c>
      <c r="I146" s="47">
        <v>6</v>
      </c>
      <c r="J146" s="47">
        <v>44</v>
      </c>
      <c r="K146" s="47">
        <f t="shared" si="55"/>
        <v>6</v>
      </c>
      <c r="L146" s="47" t="str">
        <f t="shared" si="56"/>
        <v>60_6</v>
      </c>
      <c r="M146" s="53">
        <v>28.56</v>
      </c>
      <c r="N146" s="5"/>
      <c r="O146" s="47">
        <v>60</v>
      </c>
      <c r="P146" s="47">
        <v>5</v>
      </c>
      <c r="Q146" s="47">
        <v>42</v>
      </c>
      <c r="R146" s="47">
        <f t="shared" si="52"/>
        <v>5</v>
      </c>
      <c r="S146" s="47" t="str">
        <f t="shared" si="53"/>
        <v>60_5</v>
      </c>
      <c r="T146" s="53">
        <v>28.42</v>
      </c>
      <c r="U146" s="5"/>
      <c r="V146" s="47">
        <v>60</v>
      </c>
      <c r="W146" s="47">
        <v>5</v>
      </c>
      <c r="X146" s="47">
        <v>42</v>
      </c>
      <c r="Y146" s="47">
        <f t="shared" si="64"/>
        <v>5</v>
      </c>
      <c r="Z146" s="47" t="str">
        <f t="shared" si="54"/>
        <v>60_5</v>
      </c>
      <c r="AA146" s="53">
        <v>29.35</v>
      </c>
      <c r="AB146" s="463"/>
      <c r="AC146" s="47">
        <v>60</v>
      </c>
      <c r="AD146" s="47">
        <v>5</v>
      </c>
      <c r="AE146" s="47">
        <v>42</v>
      </c>
      <c r="AF146" s="47">
        <f t="shared" si="65"/>
        <v>5</v>
      </c>
      <c r="AG146" s="47" t="str">
        <f t="shared" si="57"/>
        <v>60_5</v>
      </c>
      <c r="AH146" s="47">
        <v>30.23</v>
      </c>
      <c r="AI146" s="463"/>
      <c r="AJ146" s="47">
        <v>60</v>
      </c>
      <c r="AK146" s="47">
        <v>5</v>
      </c>
      <c r="AL146" s="47">
        <v>42</v>
      </c>
      <c r="AM146" s="47">
        <f t="shared" si="66"/>
        <v>5</v>
      </c>
      <c r="AN146" s="47" t="str">
        <f t="shared" si="58"/>
        <v>60_5</v>
      </c>
      <c r="AO146" s="47">
        <v>31.74</v>
      </c>
      <c r="AP146" s="474"/>
      <c r="AQ146" s="47">
        <v>60</v>
      </c>
      <c r="AR146" s="47">
        <v>5</v>
      </c>
      <c r="AS146" s="47">
        <v>42</v>
      </c>
      <c r="AT146" s="47">
        <f t="shared" si="67"/>
        <v>5</v>
      </c>
      <c r="AU146" s="47" t="str">
        <f t="shared" si="59"/>
        <v>60_5</v>
      </c>
      <c r="AV146" s="47">
        <v>32.53</v>
      </c>
      <c r="AW146" s="475"/>
      <c r="AX146" s="47">
        <v>60</v>
      </c>
      <c r="AY146" s="47">
        <v>5</v>
      </c>
      <c r="AZ146" s="47">
        <v>42</v>
      </c>
      <c r="BA146" s="47">
        <f t="shared" si="68"/>
        <v>5</v>
      </c>
      <c r="BB146" s="47" t="str">
        <f t="shared" si="60"/>
        <v>60_5</v>
      </c>
      <c r="BC146" s="47">
        <v>33.35</v>
      </c>
      <c r="BD146" s="45"/>
      <c r="BE146" s="47">
        <v>60</v>
      </c>
      <c r="BF146" s="47">
        <v>5</v>
      </c>
      <c r="BG146" s="47">
        <v>42</v>
      </c>
      <c r="BH146" s="47">
        <f t="shared" si="69"/>
        <v>5</v>
      </c>
      <c r="BI146" s="47" t="str">
        <f t="shared" si="70"/>
        <v>60_5</v>
      </c>
      <c r="BJ146" s="47">
        <v>34.68</v>
      </c>
      <c r="BK146" s="621"/>
      <c r="BL146" s="47">
        <v>60</v>
      </c>
      <c r="BM146" s="47">
        <v>5</v>
      </c>
      <c r="BN146" s="47">
        <v>42</v>
      </c>
      <c r="BO146" s="47">
        <f t="shared" si="71"/>
        <v>5</v>
      </c>
      <c r="BP146" s="47" t="s">
        <v>557</v>
      </c>
      <c r="BQ146" s="47" t="str">
        <f t="shared" si="61"/>
        <v>60_5</v>
      </c>
      <c r="BR146" s="49">
        <f t="shared" si="46"/>
        <v>33.35</v>
      </c>
      <c r="BS146" s="49">
        <f t="shared" si="47"/>
        <v>34.68</v>
      </c>
      <c r="BT146" s="456">
        <f t="shared" si="48"/>
        <v>34.015000000000001</v>
      </c>
      <c r="BU146" s="5"/>
      <c r="BV146" s="5"/>
      <c r="BW146" s="5"/>
      <c r="BX146" s="5"/>
      <c r="BY146" s="5"/>
      <c r="BZ146" s="6"/>
    </row>
    <row r="147" spans="1:78" x14ac:dyDescent="0.25">
      <c r="A147" s="47">
        <v>60</v>
      </c>
      <c r="B147" s="47">
        <v>6</v>
      </c>
      <c r="C147" s="47">
        <v>44</v>
      </c>
      <c r="D147" s="47">
        <f t="shared" si="62"/>
        <v>6</v>
      </c>
      <c r="E147" s="47" t="str">
        <f t="shared" si="63"/>
        <v>60_6</v>
      </c>
      <c r="F147" s="53">
        <v>27.6</v>
      </c>
      <c r="G147" s="47"/>
      <c r="H147" s="47">
        <v>60</v>
      </c>
      <c r="I147" s="47">
        <v>7</v>
      </c>
      <c r="J147" s="47">
        <v>45</v>
      </c>
      <c r="K147" s="47">
        <f t="shared" si="55"/>
        <v>7</v>
      </c>
      <c r="L147" s="47" t="str">
        <f t="shared" si="56"/>
        <v>60_7</v>
      </c>
      <c r="M147" s="53">
        <v>28.99</v>
      </c>
      <c r="N147" s="5"/>
      <c r="O147" s="47">
        <v>60</v>
      </c>
      <c r="P147" s="47">
        <v>6</v>
      </c>
      <c r="Q147" s="47">
        <v>44</v>
      </c>
      <c r="R147" s="47">
        <f t="shared" si="52"/>
        <v>6</v>
      </c>
      <c r="S147" s="47" t="str">
        <f t="shared" si="53"/>
        <v>60_6</v>
      </c>
      <c r="T147" s="53">
        <v>29.42</v>
      </c>
      <c r="U147" s="5"/>
      <c r="V147" s="47">
        <v>60</v>
      </c>
      <c r="W147" s="47">
        <v>6</v>
      </c>
      <c r="X147" s="47">
        <v>44</v>
      </c>
      <c r="Y147" s="47">
        <f t="shared" si="64"/>
        <v>6</v>
      </c>
      <c r="Z147" s="47" t="str">
        <f t="shared" si="54"/>
        <v>60_6</v>
      </c>
      <c r="AA147" s="53">
        <v>30.38</v>
      </c>
      <c r="AB147" s="463"/>
      <c r="AC147" s="47">
        <v>60</v>
      </c>
      <c r="AD147" s="47">
        <v>6</v>
      </c>
      <c r="AE147" s="47">
        <v>44</v>
      </c>
      <c r="AF147" s="47">
        <f t="shared" si="65"/>
        <v>6</v>
      </c>
      <c r="AG147" s="47" t="str">
        <f t="shared" si="57"/>
        <v>60_6</v>
      </c>
      <c r="AH147" s="47">
        <v>31.29</v>
      </c>
      <c r="AI147" s="463"/>
      <c r="AJ147" s="47">
        <v>60</v>
      </c>
      <c r="AK147" s="47">
        <v>6</v>
      </c>
      <c r="AL147" s="47">
        <v>44</v>
      </c>
      <c r="AM147" s="47">
        <f t="shared" si="66"/>
        <v>6</v>
      </c>
      <c r="AN147" s="47" t="str">
        <f t="shared" si="58"/>
        <v>60_6</v>
      </c>
      <c r="AO147" s="47">
        <v>32.85</v>
      </c>
      <c r="AP147" s="474"/>
      <c r="AQ147" s="47">
        <v>60</v>
      </c>
      <c r="AR147" s="47">
        <v>6</v>
      </c>
      <c r="AS147" s="47">
        <v>44</v>
      </c>
      <c r="AT147" s="47">
        <f t="shared" si="67"/>
        <v>6</v>
      </c>
      <c r="AU147" s="47" t="str">
        <f t="shared" si="59"/>
        <v>60_6</v>
      </c>
      <c r="AV147" s="47">
        <v>33.67</v>
      </c>
      <c r="AW147" s="475"/>
      <c r="AX147" s="47">
        <v>60</v>
      </c>
      <c r="AY147" s="47">
        <v>6</v>
      </c>
      <c r="AZ147" s="47">
        <v>44</v>
      </c>
      <c r="BA147" s="47">
        <f t="shared" si="68"/>
        <v>6</v>
      </c>
      <c r="BB147" s="47" t="str">
        <f t="shared" si="60"/>
        <v>60_6</v>
      </c>
      <c r="BC147" s="47">
        <v>34.520000000000003</v>
      </c>
      <c r="BD147" s="45"/>
      <c r="BE147" s="47">
        <v>60</v>
      </c>
      <c r="BF147" s="47">
        <v>6</v>
      </c>
      <c r="BG147" s="47">
        <v>44</v>
      </c>
      <c r="BH147" s="47">
        <f t="shared" si="69"/>
        <v>6</v>
      </c>
      <c r="BI147" s="47" t="str">
        <f t="shared" si="70"/>
        <v>60_6</v>
      </c>
      <c r="BJ147" s="47">
        <v>35.9</v>
      </c>
      <c r="BK147" s="621"/>
      <c r="BL147" s="47">
        <v>60</v>
      </c>
      <c r="BM147" s="47">
        <v>6</v>
      </c>
      <c r="BN147" s="47">
        <v>44</v>
      </c>
      <c r="BO147" s="47">
        <f t="shared" si="71"/>
        <v>6</v>
      </c>
      <c r="BP147" s="47" t="s">
        <v>558</v>
      </c>
      <c r="BQ147" s="47" t="str">
        <f t="shared" si="61"/>
        <v>60_6</v>
      </c>
      <c r="BR147" s="49">
        <f t="shared" si="46"/>
        <v>34.520000000000003</v>
      </c>
      <c r="BS147" s="49">
        <f t="shared" si="47"/>
        <v>35.9</v>
      </c>
      <c r="BT147" s="456">
        <f t="shared" si="48"/>
        <v>35.21</v>
      </c>
      <c r="BU147" s="5"/>
      <c r="BV147" s="5"/>
      <c r="BW147" s="5"/>
      <c r="BX147" s="5"/>
      <c r="BY147" s="5"/>
      <c r="BZ147" s="6"/>
    </row>
    <row r="148" spans="1:78" x14ac:dyDescent="0.25">
      <c r="A148" s="47">
        <v>60</v>
      </c>
      <c r="B148" s="47">
        <v>7</v>
      </c>
      <c r="C148" s="47">
        <v>45</v>
      </c>
      <c r="D148" s="47">
        <f t="shared" si="62"/>
        <v>7</v>
      </c>
      <c r="E148" s="47" t="str">
        <f t="shared" si="63"/>
        <v>60_7</v>
      </c>
      <c r="F148" s="53">
        <v>28.01</v>
      </c>
      <c r="G148" s="47"/>
      <c r="H148" s="47">
        <v>60</v>
      </c>
      <c r="I148" s="47">
        <v>8</v>
      </c>
      <c r="J148" s="47">
        <v>46</v>
      </c>
      <c r="K148" s="47">
        <f t="shared" si="55"/>
        <v>8</v>
      </c>
      <c r="L148" s="47" t="str">
        <f t="shared" si="56"/>
        <v>60_8</v>
      </c>
      <c r="M148" s="53">
        <v>29.43</v>
      </c>
      <c r="N148" s="5"/>
      <c r="O148" s="47">
        <v>60</v>
      </c>
      <c r="P148" s="47">
        <v>7</v>
      </c>
      <c r="Q148" s="47">
        <v>45</v>
      </c>
      <c r="R148" s="47">
        <f t="shared" si="52"/>
        <v>7</v>
      </c>
      <c r="S148" s="47" t="str">
        <f t="shared" si="53"/>
        <v>60_7</v>
      </c>
      <c r="T148" s="53">
        <v>29.86</v>
      </c>
      <c r="U148" s="5"/>
      <c r="V148" s="47">
        <v>60</v>
      </c>
      <c r="W148" s="47">
        <v>7</v>
      </c>
      <c r="X148" s="47">
        <v>45</v>
      </c>
      <c r="Y148" s="47">
        <f t="shared" si="64"/>
        <v>7</v>
      </c>
      <c r="Z148" s="47" t="str">
        <f t="shared" si="54"/>
        <v>60_7</v>
      </c>
      <c r="AA148" s="53">
        <v>30.83</v>
      </c>
      <c r="AB148" s="463"/>
      <c r="AC148" s="47">
        <v>60</v>
      </c>
      <c r="AD148" s="47">
        <v>7</v>
      </c>
      <c r="AE148" s="47">
        <v>45</v>
      </c>
      <c r="AF148" s="47">
        <f t="shared" si="65"/>
        <v>7</v>
      </c>
      <c r="AG148" s="47" t="str">
        <f t="shared" si="57"/>
        <v>60_7</v>
      </c>
      <c r="AH148" s="47">
        <v>31.76</v>
      </c>
      <c r="AI148" s="463"/>
      <c r="AJ148" s="47">
        <v>60</v>
      </c>
      <c r="AK148" s="47">
        <v>7</v>
      </c>
      <c r="AL148" s="47">
        <v>45</v>
      </c>
      <c r="AM148" s="47">
        <f t="shared" si="66"/>
        <v>7</v>
      </c>
      <c r="AN148" s="47" t="str">
        <f t="shared" si="58"/>
        <v>60_7</v>
      </c>
      <c r="AO148" s="47">
        <v>33.340000000000003</v>
      </c>
      <c r="AP148" s="474"/>
      <c r="AQ148" s="47">
        <v>60</v>
      </c>
      <c r="AR148" s="47">
        <v>7</v>
      </c>
      <c r="AS148" s="47">
        <v>45</v>
      </c>
      <c r="AT148" s="47">
        <f t="shared" si="67"/>
        <v>7</v>
      </c>
      <c r="AU148" s="47" t="str">
        <f t="shared" si="59"/>
        <v>60_7</v>
      </c>
      <c r="AV148" s="47">
        <v>34.18</v>
      </c>
      <c r="AW148" s="475"/>
      <c r="AX148" s="47">
        <v>60</v>
      </c>
      <c r="AY148" s="47">
        <v>7</v>
      </c>
      <c r="AZ148" s="47">
        <v>45</v>
      </c>
      <c r="BA148" s="47">
        <f t="shared" si="68"/>
        <v>7</v>
      </c>
      <c r="BB148" s="47" t="str">
        <f t="shared" si="60"/>
        <v>60_7</v>
      </c>
      <c r="BC148" s="47">
        <v>35.03</v>
      </c>
      <c r="BD148" s="45"/>
      <c r="BE148" s="47">
        <v>60</v>
      </c>
      <c r="BF148" s="47">
        <v>7</v>
      </c>
      <c r="BG148" s="47">
        <v>45</v>
      </c>
      <c r="BH148" s="47">
        <f t="shared" si="69"/>
        <v>7</v>
      </c>
      <c r="BI148" s="47" t="str">
        <f t="shared" si="70"/>
        <v>60_7</v>
      </c>
      <c r="BJ148" s="47">
        <v>36.43</v>
      </c>
      <c r="BK148" s="621"/>
      <c r="BL148" s="47">
        <v>60</v>
      </c>
      <c r="BM148" s="47">
        <v>7</v>
      </c>
      <c r="BN148" s="47">
        <v>45</v>
      </c>
      <c r="BO148" s="47">
        <f t="shared" si="71"/>
        <v>7</v>
      </c>
      <c r="BP148" s="47" t="s">
        <v>559</v>
      </c>
      <c r="BQ148" s="47" t="str">
        <f t="shared" si="61"/>
        <v>60_7</v>
      </c>
      <c r="BR148" s="49">
        <f t="shared" si="46"/>
        <v>35.03</v>
      </c>
      <c r="BS148" s="49">
        <f t="shared" si="47"/>
        <v>36.43</v>
      </c>
      <c r="BT148" s="456">
        <f t="shared" si="48"/>
        <v>35.730000000000004</v>
      </c>
      <c r="BU148" s="5"/>
      <c r="BV148" s="5"/>
      <c r="BW148" s="5"/>
      <c r="BX148" s="5"/>
      <c r="BY148" s="5"/>
      <c r="BZ148" s="6"/>
    </row>
    <row r="149" spans="1:78" x14ac:dyDescent="0.25">
      <c r="A149" s="47">
        <v>60</v>
      </c>
      <c r="B149" s="47">
        <v>8</v>
      </c>
      <c r="C149" s="47">
        <v>46</v>
      </c>
      <c r="D149" s="47">
        <f t="shared" si="62"/>
        <v>8</v>
      </c>
      <c r="E149" s="47" t="str">
        <f t="shared" si="63"/>
        <v>60_8</v>
      </c>
      <c r="F149" s="53">
        <v>28.43</v>
      </c>
      <c r="G149" s="47"/>
      <c r="H149" s="47">
        <v>60</v>
      </c>
      <c r="I149" s="47">
        <v>9</v>
      </c>
      <c r="J149" s="47">
        <v>47</v>
      </c>
      <c r="K149" s="47">
        <f t="shared" si="55"/>
        <v>9</v>
      </c>
      <c r="L149" s="47" t="str">
        <f t="shared" si="56"/>
        <v>60_9</v>
      </c>
      <c r="M149" s="53">
        <v>29.88</v>
      </c>
      <c r="N149" s="5"/>
      <c r="O149" s="47">
        <v>60</v>
      </c>
      <c r="P149" s="47">
        <v>8</v>
      </c>
      <c r="Q149" s="47">
        <v>46</v>
      </c>
      <c r="R149" s="47">
        <f t="shared" si="52"/>
        <v>8</v>
      </c>
      <c r="S149" s="47" t="str">
        <f t="shared" si="53"/>
        <v>60_8</v>
      </c>
      <c r="T149" s="53">
        <v>30.31</v>
      </c>
      <c r="U149" s="5"/>
      <c r="V149" s="47">
        <v>60</v>
      </c>
      <c r="W149" s="47">
        <v>8</v>
      </c>
      <c r="X149" s="47">
        <v>46</v>
      </c>
      <c r="Y149" s="47">
        <f t="shared" si="64"/>
        <v>8</v>
      </c>
      <c r="Z149" s="47" t="str">
        <f t="shared" si="54"/>
        <v>60_8</v>
      </c>
      <c r="AA149" s="53">
        <v>31.29</v>
      </c>
      <c r="AB149" s="463"/>
      <c r="AC149" s="47">
        <v>60</v>
      </c>
      <c r="AD149" s="47">
        <v>8</v>
      </c>
      <c r="AE149" s="47">
        <v>46</v>
      </c>
      <c r="AF149" s="47">
        <f t="shared" si="65"/>
        <v>8</v>
      </c>
      <c r="AG149" s="47" t="str">
        <f t="shared" si="57"/>
        <v>60_8</v>
      </c>
      <c r="AH149" s="47">
        <v>32.229999999999997</v>
      </c>
      <c r="AI149" s="463"/>
      <c r="AJ149" s="47">
        <v>60</v>
      </c>
      <c r="AK149" s="47">
        <v>8</v>
      </c>
      <c r="AL149" s="47">
        <v>46</v>
      </c>
      <c r="AM149" s="47">
        <f t="shared" si="66"/>
        <v>8</v>
      </c>
      <c r="AN149" s="47" t="str">
        <f t="shared" si="58"/>
        <v>60_8</v>
      </c>
      <c r="AO149" s="47">
        <v>33.840000000000003</v>
      </c>
      <c r="AP149" s="474"/>
      <c r="AQ149" s="47">
        <v>60</v>
      </c>
      <c r="AR149" s="47">
        <v>8</v>
      </c>
      <c r="AS149" s="47">
        <v>46</v>
      </c>
      <c r="AT149" s="47">
        <f t="shared" si="67"/>
        <v>8</v>
      </c>
      <c r="AU149" s="47" t="str">
        <f t="shared" si="59"/>
        <v>60_8</v>
      </c>
      <c r="AV149" s="47">
        <v>34.69</v>
      </c>
      <c r="AW149" s="475"/>
      <c r="AX149" s="47">
        <v>60</v>
      </c>
      <c r="AY149" s="47">
        <v>8</v>
      </c>
      <c r="AZ149" s="47">
        <v>46</v>
      </c>
      <c r="BA149" s="47">
        <f t="shared" si="68"/>
        <v>8</v>
      </c>
      <c r="BB149" s="47" t="str">
        <f t="shared" si="60"/>
        <v>60_8</v>
      </c>
      <c r="BC149" s="47">
        <v>35.56</v>
      </c>
      <c r="BD149" s="45"/>
      <c r="BE149" s="47">
        <v>60</v>
      </c>
      <c r="BF149" s="47">
        <v>8</v>
      </c>
      <c r="BG149" s="47">
        <v>46</v>
      </c>
      <c r="BH149" s="47">
        <f t="shared" si="69"/>
        <v>8</v>
      </c>
      <c r="BI149" s="47" t="str">
        <f t="shared" si="70"/>
        <v>60_8</v>
      </c>
      <c r="BJ149" s="47">
        <v>36.979999999999997</v>
      </c>
      <c r="BK149" s="621"/>
      <c r="BL149" s="47">
        <v>60</v>
      </c>
      <c r="BM149" s="47">
        <v>8</v>
      </c>
      <c r="BN149" s="47">
        <v>46</v>
      </c>
      <c r="BO149" s="47">
        <f t="shared" si="71"/>
        <v>8</v>
      </c>
      <c r="BP149" s="47" t="s">
        <v>560</v>
      </c>
      <c r="BQ149" s="47" t="str">
        <f t="shared" si="61"/>
        <v>60_8</v>
      </c>
      <c r="BR149" s="49">
        <f t="shared" si="46"/>
        <v>35.56</v>
      </c>
      <c r="BS149" s="49">
        <f t="shared" si="47"/>
        <v>36.979999999999997</v>
      </c>
      <c r="BT149" s="456">
        <f t="shared" si="48"/>
        <v>36.269999999999996</v>
      </c>
      <c r="BU149" s="5"/>
      <c r="BV149" s="5"/>
      <c r="BW149" s="5"/>
      <c r="BX149" s="5"/>
      <c r="BY149" s="5"/>
      <c r="BZ149" s="6"/>
    </row>
    <row r="150" spans="1:78" x14ac:dyDescent="0.25">
      <c r="A150" s="47">
        <v>60</v>
      </c>
      <c r="B150" s="47">
        <v>9</v>
      </c>
      <c r="C150" s="47">
        <v>47</v>
      </c>
      <c r="D150" s="47">
        <f t="shared" si="62"/>
        <v>9</v>
      </c>
      <c r="E150" s="47" t="str">
        <f t="shared" si="63"/>
        <v>60_9</v>
      </c>
      <c r="F150" s="53">
        <v>28.87</v>
      </c>
      <c r="G150" s="47"/>
      <c r="H150" s="47">
        <v>60</v>
      </c>
      <c r="I150" s="47">
        <v>10</v>
      </c>
      <c r="J150" s="47">
        <v>48</v>
      </c>
      <c r="K150" s="47">
        <f t="shared" si="55"/>
        <v>10</v>
      </c>
      <c r="L150" s="47" t="str">
        <f t="shared" si="56"/>
        <v>60_10</v>
      </c>
      <c r="M150" s="53">
        <v>30.32</v>
      </c>
      <c r="N150" s="5"/>
      <c r="O150" s="47">
        <v>60</v>
      </c>
      <c r="P150" s="47">
        <v>9</v>
      </c>
      <c r="Q150" s="47">
        <v>47</v>
      </c>
      <c r="R150" s="47">
        <f t="shared" si="52"/>
        <v>9</v>
      </c>
      <c r="S150" s="47" t="str">
        <f t="shared" si="53"/>
        <v>60_9</v>
      </c>
      <c r="T150" s="53">
        <v>30.78</v>
      </c>
      <c r="U150" s="5"/>
      <c r="V150" s="47">
        <v>60</v>
      </c>
      <c r="W150" s="47">
        <v>9</v>
      </c>
      <c r="X150" s="47">
        <v>47</v>
      </c>
      <c r="Y150" s="47">
        <f t="shared" si="64"/>
        <v>9</v>
      </c>
      <c r="Z150" s="47" t="str">
        <f t="shared" si="54"/>
        <v>60_9</v>
      </c>
      <c r="AA150" s="53">
        <v>31.78</v>
      </c>
      <c r="AB150" s="463"/>
      <c r="AC150" s="47">
        <v>60</v>
      </c>
      <c r="AD150" s="47">
        <v>9</v>
      </c>
      <c r="AE150" s="47">
        <v>47</v>
      </c>
      <c r="AF150" s="47">
        <f t="shared" si="65"/>
        <v>9</v>
      </c>
      <c r="AG150" s="47" t="str">
        <f t="shared" si="57"/>
        <v>60_9</v>
      </c>
      <c r="AH150" s="47">
        <v>32.729999999999997</v>
      </c>
      <c r="AI150" s="463"/>
      <c r="AJ150" s="47">
        <v>60</v>
      </c>
      <c r="AK150" s="47">
        <v>9</v>
      </c>
      <c r="AL150" s="47">
        <v>47</v>
      </c>
      <c r="AM150" s="47">
        <f t="shared" si="66"/>
        <v>9</v>
      </c>
      <c r="AN150" s="47" t="str">
        <f t="shared" si="58"/>
        <v>60_9</v>
      </c>
      <c r="AO150" s="47">
        <v>34.369999999999997</v>
      </c>
      <c r="AP150" s="474"/>
      <c r="AQ150" s="47">
        <v>60</v>
      </c>
      <c r="AR150" s="47">
        <v>9</v>
      </c>
      <c r="AS150" s="47">
        <v>47</v>
      </c>
      <c r="AT150" s="47">
        <f t="shared" si="67"/>
        <v>9</v>
      </c>
      <c r="AU150" s="47" t="str">
        <f t="shared" si="59"/>
        <v>60_9</v>
      </c>
      <c r="AV150" s="47">
        <v>35.229999999999997</v>
      </c>
      <c r="AW150" s="475"/>
      <c r="AX150" s="47">
        <v>60</v>
      </c>
      <c r="AY150" s="47">
        <v>9</v>
      </c>
      <c r="AZ150" s="47">
        <v>47</v>
      </c>
      <c r="BA150" s="47">
        <f t="shared" si="68"/>
        <v>9</v>
      </c>
      <c r="BB150" s="47" t="str">
        <f t="shared" si="60"/>
        <v>60_9</v>
      </c>
      <c r="BC150" s="47">
        <v>36.11</v>
      </c>
      <c r="BD150" s="45"/>
      <c r="BE150" s="47">
        <v>60</v>
      </c>
      <c r="BF150" s="47">
        <v>9</v>
      </c>
      <c r="BG150" s="47">
        <v>47</v>
      </c>
      <c r="BH150" s="47">
        <f t="shared" si="69"/>
        <v>9</v>
      </c>
      <c r="BI150" s="47" t="str">
        <f t="shared" si="70"/>
        <v>60_9</v>
      </c>
      <c r="BJ150" s="47">
        <v>37.549999999999997</v>
      </c>
      <c r="BK150" s="621"/>
      <c r="BL150" s="47">
        <v>60</v>
      </c>
      <c r="BM150" s="47">
        <v>9</v>
      </c>
      <c r="BN150" s="47">
        <v>47</v>
      </c>
      <c r="BO150" s="47">
        <f t="shared" si="71"/>
        <v>9</v>
      </c>
      <c r="BP150" s="47" t="s">
        <v>561</v>
      </c>
      <c r="BQ150" s="47" t="str">
        <f t="shared" si="61"/>
        <v>60_9</v>
      </c>
      <c r="BR150" s="49">
        <f t="shared" si="46"/>
        <v>36.11</v>
      </c>
      <c r="BS150" s="49">
        <f t="shared" si="47"/>
        <v>37.549999999999997</v>
      </c>
      <c r="BT150" s="456">
        <f t="shared" si="48"/>
        <v>36.83</v>
      </c>
      <c r="BU150" s="5"/>
      <c r="BV150" s="5"/>
      <c r="BW150" s="5"/>
      <c r="BX150" s="5"/>
      <c r="BY150" s="5"/>
      <c r="BZ150" s="6"/>
    </row>
    <row r="151" spans="1:78" x14ac:dyDescent="0.25">
      <c r="A151" s="47">
        <v>60</v>
      </c>
      <c r="B151" s="47">
        <v>10</v>
      </c>
      <c r="C151" s="47">
        <v>48</v>
      </c>
      <c r="D151" s="47">
        <f t="shared" si="62"/>
        <v>10</v>
      </c>
      <c r="E151" s="47" t="str">
        <f t="shared" si="63"/>
        <v>60_10</v>
      </c>
      <c r="F151" s="53">
        <v>29.29</v>
      </c>
      <c r="G151" s="47"/>
      <c r="H151" s="47">
        <v>65</v>
      </c>
      <c r="I151" s="47" t="s">
        <v>435</v>
      </c>
      <c r="J151" s="47">
        <v>34</v>
      </c>
      <c r="K151" s="47" t="str">
        <f t="shared" si="55"/>
        <v>Aanloopperiodiek_0</v>
      </c>
      <c r="L151" s="47" t="str">
        <f t="shared" si="56"/>
        <v>65_Aanloopperiodiek_0</v>
      </c>
      <c r="M151" s="53">
        <v>23.69</v>
      </c>
      <c r="N151" s="5"/>
      <c r="O151" s="47">
        <v>60</v>
      </c>
      <c r="P151" s="47">
        <v>10</v>
      </c>
      <c r="Q151" s="47">
        <v>48</v>
      </c>
      <c r="R151" s="47">
        <f t="shared" si="52"/>
        <v>10</v>
      </c>
      <c r="S151" s="47" t="str">
        <f t="shared" si="53"/>
        <v>60_10</v>
      </c>
      <c r="T151" s="53">
        <v>31.23</v>
      </c>
      <c r="U151" s="5"/>
      <c r="V151" s="47">
        <v>60</v>
      </c>
      <c r="W151" s="47">
        <v>10</v>
      </c>
      <c r="X151" s="47">
        <v>48</v>
      </c>
      <c r="Y151" s="47">
        <f t="shared" si="64"/>
        <v>10</v>
      </c>
      <c r="Z151" s="47" t="str">
        <f t="shared" si="54"/>
        <v>60_10</v>
      </c>
      <c r="AA151" s="53">
        <v>32.24</v>
      </c>
      <c r="AB151" s="463"/>
      <c r="AC151" s="47">
        <v>60</v>
      </c>
      <c r="AD151" s="47">
        <v>10</v>
      </c>
      <c r="AE151" s="47">
        <v>48</v>
      </c>
      <c r="AF151" s="47">
        <f t="shared" si="65"/>
        <v>10</v>
      </c>
      <c r="AG151" s="47" t="str">
        <f t="shared" si="57"/>
        <v>60_10</v>
      </c>
      <c r="AH151" s="47">
        <v>33.21</v>
      </c>
      <c r="AI151" s="463"/>
      <c r="AJ151" s="47">
        <v>60</v>
      </c>
      <c r="AK151" s="47">
        <v>10</v>
      </c>
      <c r="AL151" s="47">
        <v>48</v>
      </c>
      <c r="AM151" s="47">
        <f t="shared" si="66"/>
        <v>10</v>
      </c>
      <c r="AN151" s="47" t="str">
        <f t="shared" si="58"/>
        <v>60_10</v>
      </c>
      <c r="AO151" s="47">
        <v>34.869999999999997</v>
      </c>
      <c r="AP151" s="474"/>
      <c r="AQ151" s="47">
        <v>60</v>
      </c>
      <c r="AR151" s="47">
        <v>10</v>
      </c>
      <c r="AS151" s="47">
        <v>48</v>
      </c>
      <c r="AT151" s="47">
        <f t="shared" si="67"/>
        <v>10</v>
      </c>
      <c r="AU151" s="47" t="str">
        <f t="shared" si="59"/>
        <v>60_10</v>
      </c>
      <c r="AV151" s="47">
        <v>35.74</v>
      </c>
      <c r="AW151" s="475"/>
      <c r="AX151" s="47">
        <v>60</v>
      </c>
      <c r="AY151" s="47">
        <v>10</v>
      </c>
      <c r="AZ151" s="47">
        <v>48</v>
      </c>
      <c r="BA151" s="47">
        <f t="shared" si="68"/>
        <v>10</v>
      </c>
      <c r="BB151" s="47" t="str">
        <f t="shared" si="60"/>
        <v>60_10</v>
      </c>
      <c r="BC151" s="47">
        <v>36.630000000000003</v>
      </c>
      <c r="BD151" s="45"/>
      <c r="BE151" s="47">
        <v>60</v>
      </c>
      <c r="BF151" s="47">
        <v>10</v>
      </c>
      <c r="BG151" s="47">
        <v>48</v>
      </c>
      <c r="BH151" s="47">
        <f t="shared" si="69"/>
        <v>10</v>
      </c>
      <c r="BI151" s="47" t="str">
        <f t="shared" si="70"/>
        <v>60_10</v>
      </c>
      <c r="BJ151" s="47">
        <v>38.1</v>
      </c>
      <c r="BK151" s="621"/>
      <c r="BL151" s="47">
        <v>60</v>
      </c>
      <c r="BM151" s="47">
        <v>10</v>
      </c>
      <c r="BN151" s="47">
        <v>48</v>
      </c>
      <c r="BO151" s="47">
        <f t="shared" si="71"/>
        <v>10</v>
      </c>
      <c r="BP151" s="47" t="s">
        <v>562</v>
      </c>
      <c r="BQ151" s="47" t="str">
        <f t="shared" si="61"/>
        <v>60_10</v>
      </c>
      <c r="BR151" s="49">
        <f t="shared" si="46"/>
        <v>36.630000000000003</v>
      </c>
      <c r="BS151" s="49">
        <f t="shared" si="47"/>
        <v>38.1</v>
      </c>
      <c r="BT151" s="456">
        <f t="shared" si="48"/>
        <v>37.365000000000002</v>
      </c>
      <c r="BU151" s="5"/>
      <c r="BV151" s="5"/>
      <c r="BW151" s="5"/>
      <c r="BX151" s="5"/>
      <c r="BY151" s="5"/>
      <c r="BZ151" s="6"/>
    </row>
    <row r="152" spans="1:78" x14ac:dyDescent="0.25">
      <c r="A152" s="47">
        <v>65</v>
      </c>
      <c r="B152" s="47" t="s">
        <v>435</v>
      </c>
      <c r="C152" s="47">
        <v>34</v>
      </c>
      <c r="D152" s="47" t="str">
        <f t="shared" si="62"/>
        <v>Aanloopperiodiek_0</v>
      </c>
      <c r="E152" s="47" t="str">
        <f t="shared" si="63"/>
        <v>65_Aanloopperiodiek_0</v>
      </c>
      <c r="F152" s="53">
        <v>22.89</v>
      </c>
      <c r="G152" s="47"/>
      <c r="H152" s="47">
        <v>65</v>
      </c>
      <c r="I152" s="47" t="s">
        <v>437</v>
      </c>
      <c r="J152" s="47">
        <v>36</v>
      </c>
      <c r="K152" s="47" t="str">
        <f t="shared" si="55"/>
        <v>Aanloopperiodiek_1</v>
      </c>
      <c r="L152" s="47" t="str">
        <f t="shared" si="56"/>
        <v>65_Aanloopperiodiek_1</v>
      </c>
      <c r="M152" s="53">
        <v>24.58</v>
      </c>
      <c r="N152" s="5"/>
      <c r="O152" s="47">
        <v>65</v>
      </c>
      <c r="P152" s="47" t="s">
        <v>435</v>
      </c>
      <c r="Q152" s="47">
        <v>34</v>
      </c>
      <c r="R152" s="47" t="str">
        <f t="shared" si="52"/>
        <v>Aanloopperiodiek_0</v>
      </c>
      <c r="S152" s="47" t="str">
        <f t="shared" si="53"/>
        <v>65_Aanloopperiodiek_0</v>
      </c>
      <c r="T152" s="53">
        <v>24.4</v>
      </c>
      <c r="U152" s="5"/>
      <c r="V152" s="47">
        <v>65</v>
      </c>
      <c r="W152" s="47" t="s">
        <v>435</v>
      </c>
      <c r="X152" s="47">
        <v>34</v>
      </c>
      <c r="Y152" s="47" t="str">
        <f t="shared" si="64"/>
        <v>Aanloopperiodiek_0</v>
      </c>
      <c r="Z152" s="47" t="str">
        <f t="shared" si="54"/>
        <v>65_Aanloopperiodiek_0</v>
      </c>
      <c r="AA152" s="53">
        <v>25.19</v>
      </c>
      <c r="AB152" s="463"/>
      <c r="AC152" s="47">
        <v>65</v>
      </c>
      <c r="AD152" s="47" t="s">
        <v>435</v>
      </c>
      <c r="AE152" s="47">
        <v>34</v>
      </c>
      <c r="AF152" s="47" t="str">
        <f t="shared" si="65"/>
        <v>Aanloopperiodiek_0</v>
      </c>
      <c r="AG152" s="47" t="str">
        <f t="shared" si="57"/>
        <v>65_Aanloopperiodiek_0</v>
      </c>
      <c r="AH152" s="47">
        <v>25.95</v>
      </c>
      <c r="AI152" s="463"/>
      <c r="AJ152" s="47">
        <v>65</v>
      </c>
      <c r="AK152" s="47" t="s">
        <v>435</v>
      </c>
      <c r="AL152" s="47">
        <v>34</v>
      </c>
      <c r="AM152" s="47" t="str">
        <f t="shared" si="66"/>
        <v>Aanloopperiodiek_0</v>
      </c>
      <c r="AN152" s="47" t="str">
        <f t="shared" si="58"/>
        <v>65_Aanloopperiodiek_0</v>
      </c>
      <c r="AO152" s="47">
        <v>27.25</v>
      </c>
      <c r="AP152" s="474"/>
      <c r="AQ152" s="47">
        <v>65</v>
      </c>
      <c r="AR152" s="47" t="s">
        <v>435</v>
      </c>
      <c r="AS152" s="47">
        <v>34</v>
      </c>
      <c r="AT152" s="47" t="str">
        <f t="shared" si="67"/>
        <v>Aanloopperiodiek_0</v>
      </c>
      <c r="AU152" s="47" t="str">
        <f t="shared" si="59"/>
        <v>65_Aanloopperiodiek_0</v>
      </c>
      <c r="AV152" s="47">
        <v>27.93</v>
      </c>
      <c r="AW152" s="475"/>
      <c r="AX152" s="47">
        <v>65</v>
      </c>
      <c r="AY152" s="47" t="s">
        <v>435</v>
      </c>
      <c r="AZ152" s="47">
        <v>34</v>
      </c>
      <c r="BA152" s="47" t="str">
        <f t="shared" si="68"/>
        <v>Aanloopperiodiek_0</v>
      </c>
      <c r="BB152" s="47" t="str">
        <f t="shared" si="60"/>
        <v>65_Aanloopperiodiek_0</v>
      </c>
      <c r="BC152" s="47">
        <v>28.63</v>
      </c>
      <c r="BD152" s="45"/>
      <c r="BE152" s="47">
        <v>65</v>
      </c>
      <c r="BF152" s="47" t="s">
        <v>435</v>
      </c>
      <c r="BG152" s="47">
        <v>34</v>
      </c>
      <c r="BH152" s="47" t="str">
        <f t="shared" si="69"/>
        <v>Aanloopperiodiek_0</v>
      </c>
      <c r="BI152" s="47" t="str">
        <f t="shared" si="70"/>
        <v>65_Aanloopperiodiek_0</v>
      </c>
      <c r="BJ152" s="47">
        <v>29.77</v>
      </c>
      <c r="BK152" s="621"/>
      <c r="BL152" s="47">
        <v>65</v>
      </c>
      <c r="BM152" s="47" t="s">
        <v>435</v>
      </c>
      <c r="BN152" s="47">
        <v>34</v>
      </c>
      <c r="BO152" s="47" t="str">
        <f t="shared" si="71"/>
        <v>Aanloopperiodiek_0</v>
      </c>
      <c r="BP152" s="47" t="s">
        <v>563</v>
      </c>
      <c r="BQ152" s="47" t="str">
        <f t="shared" si="61"/>
        <v>65_Aanloopperiodiek_0</v>
      </c>
      <c r="BR152" s="49">
        <f t="shared" si="46"/>
        <v>28.63</v>
      </c>
      <c r="BS152" s="49">
        <f t="shared" si="47"/>
        <v>29.77</v>
      </c>
      <c r="BT152" s="456">
        <f t="shared" si="48"/>
        <v>29.2</v>
      </c>
      <c r="BU152" s="5"/>
      <c r="BV152" s="5"/>
      <c r="BW152" s="5"/>
      <c r="BX152" s="5"/>
      <c r="BY152" s="5"/>
      <c r="BZ152" s="6"/>
    </row>
    <row r="153" spans="1:78" x14ac:dyDescent="0.25">
      <c r="A153" s="47">
        <v>65</v>
      </c>
      <c r="B153" s="47" t="s">
        <v>437</v>
      </c>
      <c r="C153" s="47">
        <v>36</v>
      </c>
      <c r="D153" s="47" t="str">
        <f t="shared" si="62"/>
        <v>Aanloopperiodiek_1</v>
      </c>
      <c r="E153" s="47" t="str">
        <f t="shared" si="63"/>
        <v>65_Aanloopperiodiek_1</v>
      </c>
      <c r="F153" s="53">
        <v>23.75</v>
      </c>
      <c r="G153" s="47"/>
      <c r="H153" s="47">
        <v>65</v>
      </c>
      <c r="I153" s="47">
        <v>0</v>
      </c>
      <c r="J153" s="47">
        <v>38</v>
      </c>
      <c r="K153" s="47">
        <f t="shared" si="55"/>
        <v>0</v>
      </c>
      <c r="L153" s="47" t="str">
        <f t="shared" si="56"/>
        <v>65_0</v>
      </c>
      <c r="M153" s="53">
        <v>25.62</v>
      </c>
      <c r="N153" s="5"/>
      <c r="O153" s="47">
        <v>65</v>
      </c>
      <c r="P153" s="47" t="s">
        <v>437</v>
      </c>
      <c r="Q153" s="47">
        <v>36</v>
      </c>
      <c r="R153" s="47" t="str">
        <f t="shared" si="52"/>
        <v>Aanloopperiodiek_1</v>
      </c>
      <c r="S153" s="47" t="str">
        <f t="shared" si="53"/>
        <v>65_Aanloopperiodiek_1</v>
      </c>
      <c r="T153" s="53">
        <v>25.32</v>
      </c>
      <c r="U153" s="5"/>
      <c r="V153" s="47">
        <v>65</v>
      </c>
      <c r="W153" s="47" t="s">
        <v>437</v>
      </c>
      <c r="X153" s="47">
        <v>36</v>
      </c>
      <c r="Y153" s="47" t="str">
        <f t="shared" si="64"/>
        <v>Aanloopperiodiek_1</v>
      </c>
      <c r="Z153" s="47" t="str">
        <f t="shared" si="54"/>
        <v>65_Aanloopperiodiek_1</v>
      </c>
      <c r="AA153" s="53">
        <v>26.14</v>
      </c>
      <c r="AB153" s="463"/>
      <c r="AC153" s="47">
        <v>65</v>
      </c>
      <c r="AD153" s="47" t="s">
        <v>437</v>
      </c>
      <c r="AE153" s="47">
        <v>36</v>
      </c>
      <c r="AF153" s="47" t="str">
        <f t="shared" si="65"/>
        <v>Aanloopperiodiek_1</v>
      </c>
      <c r="AG153" s="47" t="str">
        <f t="shared" si="57"/>
        <v>65_Aanloopperiodiek_1</v>
      </c>
      <c r="AH153" s="47">
        <v>26.92</v>
      </c>
      <c r="AI153" s="463"/>
      <c r="AJ153" s="47">
        <v>65</v>
      </c>
      <c r="AK153" s="47" t="s">
        <v>437</v>
      </c>
      <c r="AL153" s="47">
        <v>36</v>
      </c>
      <c r="AM153" s="47" t="str">
        <f t="shared" si="66"/>
        <v>Aanloopperiodiek_1</v>
      </c>
      <c r="AN153" s="47" t="str">
        <f t="shared" si="58"/>
        <v>65_Aanloopperiodiek_1</v>
      </c>
      <c r="AO153" s="47">
        <v>28.27</v>
      </c>
      <c r="AP153" s="474"/>
      <c r="AQ153" s="47">
        <v>65</v>
      </c>
      <c r="AR153" s="47" t="s">
        <v>437</v>
      </c>
      <c r="AS153" s="47">
        <v>36</v>
      </c>
      <c r="AT153" s="47" t="str">
        <f t="shared" si="67"/>
        <v>Aanloopperiodiek_1</v>
      </c>
      <c r="AU153" s="47" t="str">
        <f t="shared" si="59"/>
        <v>65_Aanloopperiodiek_1</v>
      </c>
      <c r="AV153" s="47">
        <v>28.98</v>
      </c>
      <c r="AW153" s="475"/>
      <c r="AX153" s="47">
        <v>65</v>
      </c>
      <c r="AY153" s="47" t="s">
        <v>437</v>
      </c>
      <c r="AZ153" s="47">
        <v>36</v>
      </c>
      <c r="BA153" s="47" t="str">
        <f t="shared" si="68"/>
        <v>Aanloopperiodiek_1</v>
      </c>
      <c r="BB153" s="47" t="str">
        <f t="shared" si="60"/>
        <v>65_Aanloopperiodiek_1</v>
      </c>
      <c r="BC153" s="47">
        <v>29.7</v>
      </c>
      <c r="BD153" s="45"/>
      <c r="BE153" s="47">
        <v>65</v>
      </c>
      <c r="BF153" s="47" t="s">
        <v>437</v>
      </c>
      <c r="BG153" s="47">
        <v>36</v>
      </c>
      <c r="BH153" s="47" t="str">
        <f t="shared" si="69"/>
        <v>Aanloopperiodiek_1</v>
      </c>
      <c r="BI153" s="47" t="str">
        <f t="shared" si="70"/>
        <v>65_Aanloopperiodiek_1</v>
      </c>
      <c r="BJ153" s="47">
        <v>30.89</v>
      </c>
      <c r="BK153" s="621"/>
      <c r="BL153" s="47">
        <v>65</v>
      </c>
      <c r="BM153" s="47" t="s">
        <v>437</v>
      </c>
      <c r="BN153" s="47">
        <v>36</v>
      </c>
      <c r="BO153" s="47" t="str">
        <f t="shared" si="71"/>
        <v>Aanloopperiodiek_1</v>
      </c>
      <c r="BP153" s="47" t="s">
        <v>564</v>
      </c>
      <c r="BQ153" s="47" t="str">
        <f t="shared" si="61"/>
        <v>65_Aanloopperiodiek_1</v>
      </c>
      <c r="BR153" s="49">
        <f t="shared" si="46"/>
        <v>29.7</v>
      </c>
      <c r="BS153" s="49">
        <f t="shared" si="47"/>
        <v>30.89</v>
      </c>
      <c r="BT153" s="456">
        <f t="shared" si="48"/>
        <v>30.295000000000002</v>
      </c>
      <c r="BU153" s="5"/>
      <c r="BV153" s="5"/>
      <c r="BW153" s="5"/>
      <c r="BX153" s="5"/>
      <c r="BY153" s="5"/>
      <c r="BZ153" s="6"/>
    </row>
    <row r="154" spans="1:78" x14ac:dyDescent="0.25">
      <c r="A154" s="47">
        <v>65</v>
      </c>
      <c r="B154" s="47">
        <v>0</v>
      </c>
      <c r="C154" s="47">
        <v>38</v>
      </c>
      <c r="D154" s="47">
        <f t="shared" si="62"/>
        <v>0</v>
      </c>
      <c r="E154" s="47" t="str">
        <f t="shared" si="63"/>
        <v>65_0</v>
      </c>
      <c r="F154" s="53">
        <v>24.75</v>
      </c>
      <c r="G154" s="47"/>
      <c r="H154" s="47">
        <v>65</v>
      </c>
      <c r="I154" s="47">
        <v>1</v>
      </c>
      <c r="J154" s="47">
        <v>40</v>
      </c>
      <c r="K154" s="47">
        <f t="shared" si="55"/>
        <v>1</v>
      </c>
      <c r="L154" s="47" t="str">
        <f t="shared" si="56"/>
        <v>65_1</v>
      </c>
      <c r="M154" s="53">
        <v>26.59</v>
      </c>
      <c r="N154" s="5"/>
      <c r="O154" s="47">
        <v>65</v>
      </c>
      <c r="P154" s="47">
        <v>0</v>
      </c>
      <c r="Q154" s="47">
        <v>38</v>
      </c>
      <c r="R154" s="47">
        <f t="shared" si="52"/>
        <v>0</v>
      </c>
      <c r="S154" s="47" t="str">
        <f t="shared" si="53"/>
        <v>65_0</v>
      </c>
      <c r="T154" s="53">
        <v>26.39</v>
      </c>
      <c r="U154" s="5"/>
      <c r="V154" s="47">
        <v>65</v>
      </c>
      <c r="W154" s="47">
        <v>0</v>
      </c>
      <c r="X154" s="47">
        <v>38</v>
      </c>
      <c r="Y154" s="47">
        <f t="shared" si="64"/>
        <v>0</v>
      </c>
      <c r="Z154" s="47" t="str">
        <f t="shared" si="54"/>
        <v>65_0</v>
      </c>
      <c r="AA154" s="53">
        <v>27.24</v>
      </c>
      <c r="AB154" s="463"/>
      <c r="AC154" s="47">
        <v>65</v>
      </c>
      <c r="AD154" s="47">
        <v>0</v>
      </c>
      <c r="AE154" s="47">
        <v>38</v>
      </c>
      <c r="AF154" s="47">
        <f t="shared" si="65"/>
        <v>0</v>
      </c>
      <c r="AG154" s="47" t="str">
        <f t="shared" si="57"/>
        <v>65_0</v>
      </c>
      <c r="AH154" s="47">
        <v>28.06</v>
      </c>
      <c r="AI154" s="463"/>
      <c r="AJ154" s="47">
        <v>65</v>
      </c>
      <c r="AK154" s="47">
        <v>0</v>
      </c>
      <c r="AL154" s="47">
        <v>38</v>
      </c>
      <c r="AM154" s="47">
        <f t="shared" si="66"/>
        <v>0</v>
      </c>
      <c r="AN154" s="47" t="str">
        <f t="shared" si="58"/>
        <v>65_0</v>
      </c>
      <c r="AO154" s="47">
        <v>29.46</v>
      </c>
      <c r="AP154" s="474"/>
      <c r="AQ154" s="47">
        <v>65</v>
      </c>
      <c r="AR154" s="47">
        <v>0</v>
      </c>
      <c r="AS154" s="47">
        <v>38</v>
      </c>
      <c r="AT154" s="47">
        <f t="shared" si="67"/>
        <v>0</v>
      </c>
      <c r="AU154" s="47" t="str">
        <f t="shared" si="59"/>
        <v>65_0</v>
      </c>
      <c r="AV154" s="47">
        <v>30.2</v>
      </c>
      <c r="AW154" s="475"/>
      <c r="AX154" s="47">
        <v>65</v>
      </c>
      <c r="AY154" s="47">
        <v>0</v>
      </c>
      <c r="AZ154" s="47">
        <v>38</v>
      </c>
      <c r="BA154" s="47">
        <f t="shared" si="68"/>
        <v>0</v>
      </c>
      <c r="BB154" s="47" t="str">
        <f t="shared" si="60"/>
        <v>65_0</v>
      </c>
      <c r="BC154" s="47">
        <v>30.96</v>
      </c>
      <c r="BD154" s="45"/>
      <c r="BE154" s="47">
        <v>65</v>
      </c>
      <c r="BF154" s="47">
        <v>0</v>
      </c>
      <c r="BG154" s="47">
        <v>38</v>
      </c>
      <c r="BH154" s="47">
        <f t="shared" si="69"/>
        <v>0</v>
      </c>
      <c r="BI154" s="47" t="str">
        <f t="shared" si="70"/>
        <v>65_0</v>
      </c>
      <c r="BJ154" s="47">
        <v>32.19</v>
      </c>
      <c r="BK154" s="621"/>
      <c r="BL154" s="47">
        <v>65</v>
      </c>
      <c r="BM154" s="47">
        <v>0</v>
      </c>
      <c r="BN154" s="47">
        <v>38</v>
      </c>
      <c r="BO154" s="47">
        <f t="shared" si="71"/>
        <v>0</v>
      </c>
      <c r="BP154" s="47" t="s">
        <v>565</v>
      </c>
      <c r="BQ154" s="47" t="str">
        <f t="shared" si="61"/>
        <v>65_0</v>
      </c>
      <c r="BR154" s="49">
        <f t="shared" si="46"/>
        <v>30.96</v>
      </c>
      <c r="BS154" s="49">
        <f t="shared" si="47"/>
        <v>32.19</v>
      </c>
      <c r="BT154" s="456">
        <f t="shared" si="48"/>
        <v>31.574999999999999</v>
      </c>
      <c r="BU154" s="5"/>
      <c r="BV154" s="5"/>
      <c r="BW154" s="5"/>
      <c r="BX154" s="5"/>
      <c r="BY154" s="5"/>
      <c r="BZ154" s="6"/>
    </row>
    <row r="155" spans="1:78" x14ac:dyDescent="0.25">
      <c r="A155" s="47">
        <v>65</v>
      </c>
      <c r="B155" s="47">
        <v>1</v>
      </c>
      <c r="C155" s="47">
        <v>40</v>
      </c>
      <c r="D155" s="47">
        <f t="shared" si="62"/>
        <v>1</v>
      </c>
      <c r="E155" s="47" t="str">
        <f t="shared" si="63"/>
        <v>65_1</v>
      </c>
      <c r="F155" s="53">
        <v>25.69</v>
      </c>
      <c r="G155" s="47"/>
      <c r="H155" s="47">
        <v>65</v>
      </c>
      <c r="I155" s="47">
        <v>2</v>
      </c>
      <c r="J155" s="47">
        <v>41</v>
      </c>
      <c r="K155" s="47">
        <f t="shared" si="55"/>
        <v>2</v>
      </c>
      <c r="L155" s="47" t="str">
        <f t="shared" si="56"/>
        <v>65_2</v>
      </c>
      <c r="M155" s="53">
        <v>27.11</v>
      </c>
      <c r="N155" s="5"/>
      <c r="O155" s="47">
        <v>65</v>
      </c>
      <c r="P155" s="47">
        <v>1</v>
      </c>
      <c r="Q155" s="47">
        <v>40</v>
      </c>
      <c r="R155" s="47">
        <f t="shared" si="52"/>
        <v>1</v>
      </c>
      <c r="S155" s="47" t="str">
        <f t="shared" si="53"/>
        <v>65_1</v>
      </c>
      <c r="T155" s="53">
        <v>27.39</v>
      </c>
      <c r="U155" s="5"/>
      <c r="V155" s="47">
        <v>65</v>
      </c>
      <c r="W155" s="47">
        <v>1</v>
      </c>
      <c r="X155" s="47">
        <v>40</v>
      </c>
      <c r="Y155" s="47">
        <f t="shared" si="64"/>
        <v>1</v>
      </c>
      <c r="Z155" s="47" t="str">
        <f t="shared" si="54"/>
        <v>65_1</v>
      </c>
      <c r="AA155" s="53">
        <v>28.28</v>
      </c>
      <c r="AB155" s="463"/>
      <c r="AC155" s="47">
        <v>65</v>
      </c>
      <c r="AD155" s="47">
        <v>1</v>
      </c>
      <c r="AE155" s="47">
        <v>40</v>
      </c>
      <c r="AF155" s="47">
        <f t="shared" si="65"/>
        <v>1</v>
      </c>
      <c r="AG155" s="47" t="str">
        <f t="shared" si="57"/>
        <v>65_1</v>
      </c>
      <c r="AH155" s="47">
        <v>29.13</v>
      </c>
      <c r="AI155" s="463"/>
      <c r="AJ155" s="47">
        <v>65</v>
      </c>
      <c r="AK155" s="47">
        <v>1</v>
      </c>
      <c r="AL155" s="47">
        <v>40</v>
      </c>
      <c r="AM155" s="47">
        <f t="shared" si="66"/>
        <v>1</v>
      </c>
      <c r="AN155" s="47" t="str">
        <f t="shared" si="58"/>
        <v>65_1</v>
      </c>
      <c r="AO155" s="47">
        <v>30.59</v>
      </c>
      <c r="AP155" s="474"/>
      <c r="AQ155" s="47">
        <v>65</v>
      </c>
      <c r="AR155" s="47">
        <v>1</v>
      </c>
      <c r="AS155" s="47">
        <v>40</v>
      </c>
      <c r="AT155" s="47">
        <f t="shared" si="67"/>
        <v>1</v>
      </c>
      <c r="AU155" s="47" t="str">
        <f t="shared" si="59"/>
        <v>65_1</v>
      </c>
      <c r="AV155" s="47">
        <v>31.35</v>
      </c>
      <c r="AW155" s="475"/>
      <c r="AX155" s="47">
        <v>65</v>
      </c>
      <c r="AY155" s="47">
        <v>1</v>
      </c>
      <c r="AZ155" s="47">
        <v>40</v>
      </c>
      <c r="BA155" s="47">
        <f t="shared" si="68"/>
        <v>1</v>
      </c>
      <c r="BB155" s="47" t="str">
        <f t="shared" si="60"/>
        <v>65_1</v>
      </c>
      <c r="BC155" s="47">
        <v>32.14</v>
      </c>
      <c r="BD155" s="45"/>
      <c r="BE155" s="47">
        <v>65</v>
      </c>
      <c r="BF155" s="47">
        <v>1</v>
      </c>
      <c r="BG155" s="47">
        <v>40</v>
      </c>
      <c r="BH155" s="47">
        <f t="shared" si="69"/>
        <v>1</v>
      </c>
      <c r="BI155" s="47" t="str">
        <f t="shared" si="70"/>
        <v>65_1</v>
      </c>
      <c r="BJ155" s="47">
        <v>33.42</v>
      </c>
      <c r="BK155" s="621"/>
      <c r="BL155" s="47">
        <v>65</v>
      </c>
      <c r="BM155" s="47">
        <v>1</v>
      </c>
      <c r="BN155" s="47">
        <v>40</v>
      </c>
      <c r="BO155" s="47">
        <f t="shared" si="71"/>
        <v>1</v>
      </c>
      <c r="BP155" s="47" t="s">
        <v>566</v>
      </c>
      <c r="BQ155" s="47" t="str">
        <f t="shared" si="61"/>
        <v>65_1</v>
      </c>
      <c r="BR155" s="49">
        <f t="shared" si="46"/>
        <v>32.14</v>
      </c>
      <c r="BS155" s="49">
        <f t="shared" si="47"/>
        <v>33.42</v>
      </c>
      <c r="BT155" s="456">
        <f t="shared" si="48"/>
        <v>32.78</v>
      </c>
      <c r="BU155" s="5"/>
      <c r="BV155" s="5"/>
      <c r="BW155" s="5"/>
      <c r="BX155" s="5"/>
      <c r="BY155" s="5"/>
      <c r="BZ155" s="6"/>
    </row>
    <row r="156" spans="1:78" x14ac:dyDescent="0.25">
      <c r="A156" s="47">
        <v>65</v>
      </c>
      <c r="B156" s="47">
        <v>2</v>
      </c>
      <c r="C156" s="47">
        <v>41</v>
      </c>
      <c r="D156" s="47">
        <f t="shared" si="62"/>
        <v>2</v>
      </c>
      <c r="E156" s="47" t="str">
        <f t="shared" si="63"/>
        <v>65_2</v>
      </c>
      <c r="F156" s="53">
        <v>26.19</v>
      </c>
      <c r="G156" s="47"/>
      <c r="H156" s="47">
        <v>65</v>
      </c>
      <c r="I156" s="47">
        <v>3</v>
      </c>
      <c r="J156" s="47">
        <v>42</v>
      </c>
      <c r="K156" s="47">
        <f t="shared" si="55"/>
        <v>3</v>
      </c>
      <c r="L156" s="47" t="str">
        <f t="shared" si="56"/>
        <v>65_3</v>
      </c>
      <c r="M156" s="53">
        <v>27.6</v>
      </c>
      <c r="N156" s="5"/>
      <c r="O156" s="47">
        <v>65</v>
      </c>
      <c r="P156" s="47">
        <v>2</v>
      </c>
      <c r="Q156" s="47">
        <v>41</v>
      </c>
      <c r="R156" s="47">
        <f t="shared" si="52"/>
        <v>2</v>
      </c>
      <c r="S156" s="47" t="str">
        <f t="shared" si="53"/>
        <v>65_2</v>
      </c>
      <c r="T156" s="53">
        <v>27.92</v>
      </c>
      <c r="U156" s="5"/>
      <c r="V156" s="47">
        <v>65</v>
      </c>
      <c r="W156" s="47">
        <v>2</v>
      </c>
      <c r="X156" s="47">
        <v>41</v>
      </c>
      <c r="Y156" s="47">
        <f t="shared" si="64"/>
        <v>2</v>
      </c>
      <c r="Z156" s="47" t="str">
        <f t="shared" si="54"/>
        <v>65_2</v>
      </c>
      <c r="AA156" s="53">
        <v>28.83</v>
      </c>
      <c r="AB156" s="463"/>
      <c r="AC156" s="47">
        <v>65</v>
      </c>
      <c r="AD156" s="47">
        <v>2</v>
      </c>
      <c r="AE156" s="47">
        <v>41</v>
      </c>
      <c r="AF156" s="47">
        <f t="shared" si="65"/>
        <v>2</v>
      </c>
      <c r="AG156" s="47" t="str">
        <f t="shared" si="57"/>
        <v>65_2</v>
      </c>
      <c r="AH156" s="47">
        <v>29.69</v>
      </c>
      <c r="AI156" s="463"/>
      <c r="AJ156" s="47">
        <v>65</v>
      </c>
      <c r="AK156" s="47">
        <v>2</v>
      </c>
      <c r="AL156" s="47">
        <v>41</v>
      </c>
      <c r="AM156" s="47">
        <f t="shared" si="66"/>
        <v>2</v>
      </c>
      <c r="AN156" s="47" t="str">
        <f t="shared" si="58"/>
        <v>65_2</v>
      </c>
      <c r="AO156" s="47">
        <v>31.18</v>
      </c>
      <c r="AP156" s="474"/>
      <c r="AQ156" s="47">
        <v>65</v>
      </c>
      <c r="AR156" s="47">
        <v>2</v>
      </c>
      <c r="AS156" s="47">
        <v>41</v>
      </c>
      <c r="AT156" s="47">
        <f t="shared" si="67"/>
        <v>2</v>
      </c>
      <c r="AU156" s="47" t="str">
        <f t="shared" si="59"/>
        <v>65_2</v>
      </c>
      <c r="AV156" s="47">
        <v>31.96</v>
      </c>
      <c r="AW156" s="475"/>
      <c r="AX156" s="47">
        <v>65</v>
      </c>
      <c r="AY156" s="47">
        <v>2</v>
      </c>
      <c r="AZ156" s="47">
        <v>41</v>
      </c>
      <c r="BA156" s="47">
        <f t="shared" si="68"/>
        <v>2</v>
      </c>
      <c r="BB156" s="47" t="str">
        <f t="shared" si="60"/>
        <v>65_2</v>
      </c>
      <c r="BC156" s="47">
        <v>32.76</v>
      </c>
      <c r="BD156" s="45"/>
      <c r="BE156" s="47">
        <v>65</v>
      </c>
      <c r="BF156" s="47">
        <v>2</v>
      </c>
      <c r="BG156" s="47">
        <v>41</v>
      </c>
      <c r="BH156" s="47">
        <f t="shared" si="69"/>
        <v>2</v>
      </c>
      <c r="BI156" s="47" t="str">
        <f t="shared" si="70"/>
        <v>65_2</v>
      </c>
      <c r="BJ156" s="47">
        <v>34.07</v>
      </c>
      <c r="BK156" s="621"/>
      <c r="BL156" s="47">
        <v>65</v>
      </c>
      <c r="BM156" s="47">
        <v>2</v>
      </c>
      <c r="BN156" s="47">
        <v>41</v>
      </c>
      <c r="BO156" s="47">
        <f t="shared" si="71"/>
        <v>2</v>
      </c>
      <c r="BP156" s="47" t="s">
        <v>567</v>
      </c>
      <c r="BQ156" s="47" t="str">
        <f t="shared" si="61"/>
        <v>65_2</v>
      </c>
      <c r="BR156" s="49">
        <f t="shared" si="46"/>
        <v>32.76</v>
      </c>
      <c r="BS156" s="49">
        <f t="shared" si="47"/>
        <v>34.07</v>
      </c>
      <c r="BT156" s="456">
        <f t="shared" si="48"/>
        <v>33.414999999999999</v>
      </c>
      <c r="BU156" s="5"/>
      <c r="BV156" s="5"/>
      <c r="BW156" s="5"/>
      <c r="BX156" s="5"/>
      <c r="BY156" s="5"/>
      <c r="BZ156" s="6"/>
    </row>
    <row r="157" spans="1:78" x14ac:dyDescent="0.25">
      <c r="A157" s="47">
        <v>65</v>
      </c>
      <c r="B157" s="47">
        <v>3</v>
      </c>
      <c r="C157" s="47">
        <v>42</v>
      </c>
      <c r="D157" s="47">
        <f t="shared" si="62"/>
        <v>3</v>
      </c>
      <c r="E157" s="47" t="str">
        <f t="shared" si="63"/>
        <v>65_3</v>
      </c>
      <c r="F157" s="53">
        <v>26.66</v>
      </c>
      <c r="G157" s="47"/>
      <c r="H157" s="47">
        <v>65</v>
      </c>
      <c r="I157" s="47">
        <v>4</v>
      </c>
      <c r="J157" s="47">
        <v>43</v>
      </c>
      <c r="K157" s="47">
        <f t="shared" si="55"/>
        <v>4</v>
      </c>
      <c r="L157" s="47" t="str">
        <f t="shared" si="56"/>
        <v>65_4</v>
      </c>
      <c r="M157" s="53">
        <v>28.09</v>
      </c>
      <c r="N157" s="5"/>
      <c r="O157" s="47">
        <v>65</v>
      </c>
      <c r="P157" s="47">
        <v>3</v>
      </c>
      <c r="Q157" s="47">
        <v>42</v>
      </c>
      <c r="R157" s="47">
        <f t="shared" si="52"/>
        <v>3</v>
      </c>
      <c r="S157" s="47" t="str">
        <f t="shared" si="53"/>
        <v>65_3</v>
      </c>
      <c r="T157" s="53">
        <v>28.42</v>
      </c>
      <c r="U157" s="5"/>
      <c r="V157" s="47">
        <v>65</v>
      </c>
      <c r="W157" s="47">
        <v>3</v>
      </c>
      <c r="X157" s="47">
        <v>42</v>
      </c>
      <c r="Y157" s="47">
        <f t="shared" si="64"/>
        <v>3</v>
      </c>
      <c r="Z157" s="47" t="str">
        <f t="shared" si="54"/>
        <v>65_3</v>
      </c>
      <c r="AA157" s="53">
        <v>29.35</v>
      </c>
      <c r="AB157" s="463"/>
      <c r="AC157" s="47">
        <v>65</v>
      </c>
      <c r="AD157" s="47">
        <v>3</v>
      </c>
      <c r="AE157" s="47">
        <v>42</v>
      </c>
      <c r="AF157" s="47">
        <f t="shared" si="65"/>
        <v>3</v>
      </c>
      <c r="AG157" s="47" t="str">
        <f t="shared" si="57"/>
        <v>65_3</v>
      </c>
      <c r="AH157" s="47">
        <v>30.23</v>
      </c>
      <c r="AI157" s="463"/>
      <c r="AJ157" s="47">
        <v>65</v>
      </c>
      <c r="AK157" s="47">
        <v>3</v>
      </c>
      <c r="AL157" s="47">
        <v>42</v>
      </c>
      <c r="AM157" s="47">
        <f t="shared" si="66"/>
        <v>3</v>
      </c>
      <c r="AN157" s="47" t="str">
        <f t="shared" si="58"/>
        <v>65_3</v>
      </c>
      <c r="AO157" s="47">
        <v>31.74</v>
      </c>
      <c r="AP157" s="474"/>
      <c r="AQ157" s="47">
        <v>65</v>
      </c>
      <c r="AR157" s="47">
        <v>3</v>
      </c>
      <c r="AS157" s="47">
        <v>42</v>
      </c>
      <c r="AT157" s="47">
        <f t="shared" si="67"/>
        <v>3</v>
      </c>
      <c r="AU157" s="47" t="str">
        <f t="shared" si="59"/>
        <v>65_3</v>
      </c>
      <c r="AV157" s="47">
        <v>32.53</v>
      </c>
      <c r="AW157" s="475"/>
      <c r="AX157" s="47">
        <v>65</v>
      </c>
      <c r="AY157" s="47">
        <v>3</v>
      </c>
      <c r="AZ157" s="47">
        <v>42</v>
      </c>
      <c r="BA157" s="47">
        <f t="shared" si="68"/>
        <v>3</v>
      </c>
      <c r="BB157" s="47" t="str">
        <f t="shared" si="60"/>
        <v>65_3</v>
      </c>
      <c r="BC157" s="47">
        <v>33.35</v>
      </c>
      <c r="BD157" s="45"/>
      <c r="BE157" s="47">
        <v>65</v>
      </c>
      <c r="BF157" s="47">
        <v>3</v>
      </c>
      <c r="BG157" s="47">
        <v>42</v>
      </c>
      <c r="BH157" s="47">
        <f t="shared" si="69"/>
        <v>3</v>
      </c>
      <c r="BI157" s="47" t="str">
        <f t="shared" si="70"/>
        <v>65_3</v>
      </c>
      <c r="BJ157" s="47">
        <v>34.68</v>
      </c>
      <c r="BK157" s="621"/>
      <c r="BL157" s="47">
        <v>65</v>
      </c>
      <c r="BM157" s="47">
        <v>3</v>
      </c>
      <c r="BN157" s="47">
        <v>42</v>
      </c>
      <c r="BO157" s="47">
        <f t="shared" si="71"/>
        <v>3</v>
      </c>
      <c r="BP157" s="47" t="s">
        <v>568</v>
      </c>
      <c r="BQ157" s="47" t="str">
        <f t="shared" si="61"/>
        <v>65_3</v>
      </c>
      <c r="BR157" s="49">
        <f t="shared" ref="BR157:BR220" si="72">INDEX($BC$15:$BC$235,MATCH(BQ157,$BB$15:$BB$235,0))</f>
        <v>33.35</v>
      </c>
      <c r="BS157" s="49">
        <f t="shared" ref="BS157:BS220" si="73">INDEX($BJ$15:$BJ$235,MATCH(BQ157,$BI$15:$BI$235,0))</f>
        <v>34.68</v>
      </c>
      <c r="BT157" s="456">
        <f t="shared" ref="BT157:BT220" si="74">IFERROR($D$6*BR157+$D$7*BS157,"vervalt")</f>
        <v>34.015000000000001</v>
      </c>
      <c r="BU157" s="5"/>
      <c r="BV157" s="5"/>
      <c r="BW157" s="5"/>
      <c r="BX157" s="5"/>
      <c r="BY157" s="5"/>
      <c r="BZ157" s="6"/>
    </row>
    <row r="158" spans="1:78" x14ac:dyDescent="0.25">
      <c r="A158" s="47">
        <v>65</v>
      </c>
      <c r="B158" s="47">
        <v>4</v>
      </c>
      <c r="C158" s="47">
        <v>43</v>
      </c>
      <c r="D158" s="47">
        <f t="shared" si="62"/>
        <v>4</v>
      </c>
      <c r="E158" s="47" t="str">
        <f t="shared" si="63"/>
        <v>65_4</v>
      </c>
      <c r="F158" s="53">
        <v>27.14</v>
      </c>
      <c r="G158" s="47"/>
      <c r="H158" s="47">
        <v>65</v>
      </c>
      <c r="I158" s="47">
        <v>5</v>
      </c>
      <c r="J158" s="47">
        <v>44</v>
      </c>
      <c r="K158" s="47">
        <f t="shared" si="55"/>
        <v>5</v>
      </c>
      <c r="L158" s="47" t="str">
        <f t="shared" si="56"/>
        <v>65_5</v>
      </c>
      <c r="M158" s="53">
        <v>28.56</v>
      </c>
      <c r="N158" s="5"/>
      <c r="O158" s="47">
        <v>65</v>
      </c>
      <c r="P158" s="47">
        <v>4</v>
      </c>
      <c r="Q158" s="47">
        <v>43</v>
      </c>
      <c r="R158" s="47">
        <f t="shared" si="52"/>
        <v>4</v>
      </c>
      <c r="S158" s="47" t="str">
        <f t="shared" si="53"/>
        <v>65_4</v>
      </c>
      <c r="T158" s="53">
        <v>28.94</v>
      </c>
      <c r="U158" s="5"/>
      <c r="V158" s="47">
        <v>65</v>
      </c>
      <c r="W158" s="47">
        <v>4</v>
      </c>
      <c r="X158" s="47">
        <v>43</v>
      </c>
      <c r="Y158" s="47">
        <f t="shared" si="64"/>
        <v>4</v>
      </c>
      <c r="Z158" s="47" t="str">
        <f t="shared" si="54"/>
        <v>65_4</v>
      </c>
      <c r="AA158" s="53">
        <v>29.88</v>
      </c>
      <c r="AB158" s="463"/>
      <c r="AC158" s="47">
        <v>65</v>
      </c>
      <c r="AD158" s="47">
        <v>4</v>
      </c>
      <c r="AE158" s="47">
        <v>43</v>
      </c>
      <c r="AF158" s="47">
        <f t="shared" si="65"/>
        <v>4</v>
      </c>
      <c r="AG158" s="47" t="str">
        <f t="shared" si="57"/>
        <v>65_4</v>
      </c>
      <c r="AH158" s="47">
        <v>30.77</v>
      </c>
      <c r="AI158" s="463"/>
      <c r="AJ158" s="47">
        <v>65</v>
      </c>
      <c r="AK158" s="47">
        <v>4</v>
      </c>
      <c r="AL158" s="47">
        <v>43</v>
      </c>
      <c r="AM158" s="47">
        <f t="shared" si="66"/>
        <v>4</v>
      </c>
      <c r="AN158" s="47" t="str">
        <f t="shared" si="58"/>
        <v>65_4</v>
      </c>
      <c r="AO158" s="47">
        <v>32.31</v>
      </c>
      <c r="AP158" s="474"/>
      <c r="AQ158" s="47">
        <v>65</v>
      </c>
      <c r="AR158" s="47">
        <v>4</v>
      </c>
      <c r="AS158" s="47">
        <v>43</v>
      </c>
      <c r="AT158" s="47">
        <f t="shared" si="67"/>
        <v>4</v>
      </c>
      <c r="AU158" s="47" t="str">
        <f t="shared" si="59"/>
        <v>65_4</v>
      </c>
      <c r="AV158" s="47">
        <v>33.119999999999997</v>
      </c>
      <c r="AW158" s="475"/>
      <c r="AX158" s="47">
        <v>65</v>
      </c>
      <c r="AY158" s="47">
        <v>4</v>
      </c>
      <c r="AZ158" s="47">
        <v>43</v>
      </c>
      <c r="BA158" s="47">
        <f t="shared" si="68"/>
        <v>4</v>
      </c>
      <c r="BB158" s="47" t="str">
        <f t="shared" si="60"/>
        <v>65_4</v>
      </c>
      <c r="BC158" s="47">
        <v>33.950000000000003</v>
      </c>
      <c r="BD158" s="45"/>
      <c r="BE158" s="47">
        <v>65</v>
      </c>
      <c r="BF158" s="47">
        <v>4</v>
      </c>
      <c r="BG158" s="47">
        <v>43</v>
      </c>
      <c r="BH158" s="47">
        <f t="shared" si="69"/>
        <v>4</v>
      </c>
      <c r="BI158" s="47" t="str">
        <f t="shared" si="70"/>
        <v>65_4</v>
      </c>
      <c r="BJ158" s="47">
        <v>35.299999999999997</v>
      </c>
      <c r="BK158" s="621"/>
      <c r="BL158" s="47">
        <v>65</v>
      </c>
      <c r="BM158" s="47">
        <v>4</v>
      </c>
      <c r="BN158" s="47">
        <v>43</v>
      </c>
      <c r="BO158" s="47">
        <f t="shared" si="71"/>
        <v>4</v>
      </c>
      <c r="BP158" s="47" t="s">
        <v>569</v>
      </c>
      <c r="BQ158" s="47" t="str">
        <f t="shared" si="61"/>
        <v>65_4</v>
      </c>
      <c r="BR158" s="49">
        <f t="shared" si="72"/>
        <v>33.950000000000003</v>
      </c>
      <c r="BS158" s="49">
        <f t="shared" si="73"/>
        <v>35.299999999999997</v>
      </c>
      <c r="BT158" s="456">
        <f t="shared" si="74"/>
        <v>34.625</v>
      </c>
      <c r="BU158" s="5"/>
      <c r="BV158" s="5"/>
      <c r="BW158" s="5"/>
      <c r="BX158" s="5"/>
      <c r="BY158" s="5"/>
      <c r="BZ158" s="6"/>
    </row>
    <row r="159" spans="1:78" x14ac:dyDescent="0.25">
      <c r="A159" s="47">
        <v>65</v>
      </c>
      <c r="B159" s="47">
        <v>5</v>
      </c>
      <c r="C159" s="47">
        <v>44</v>
      </c>
      <c r="D159" s="47">
        <f t="shared" si="62"/>
        <v>5</v>
      </c>
      <c r="E159" s="47" t="str">
        <f t="shared" si="63"/>
        <v>65_5</v>
      </c>
      <c r="F159" s="53">
        <v>27.6</v>
      </c>
      <c r="G159" s="47"/>
      <c r="H159" s="47">
        <v>65</v>
      </c>
      <c r="I159" s="47">
        <v>6</v>
      </c>
      <c r="J159" s="47">
        <v>46</v>
      </c>
      <c r="K159" s="47">
        <f t="shared" si="55"/>
        <v>6</v>
      </c>
      <c r="L159" s="47" t="str">
        <f t="shared" si="56"/>
        <v>65_6</v>
      </c>
      <c r="M159" s="53">
        <v>29.43</v>
      </c>
      <c r="N159" s="5"/>
      <c r="O159" s="47">
        <v>65</v>
      </c>
      <c r="P159" s="47">
        <v>5</v>
      </c>
      <c r="Q159" s="47">
        <v>44</v>
      </c>
      <c r="R159" s="47">
        <f t="shared" si="52"/>
        <v>5</v>
      </c>
      <c r="S159" s="47" t="str">
        <f t="shared" si="53"/>
        <v>65_5</v>
      </c>
      <c r="T159" s="53">
        <v>29.42</v>
      </c>
      <c r="U159" s="5"/>
      <c r="V159" s="47">
        <v>65</v>
      </c>
      <c r="W159" s="47">
        <v>5</v>
      </c>
      <c r="X159" s="47">
        <v>44</v>
      </c>
      <c r="Y159" s="47">
        <f t="shared" si="64"/>
        <v>5</v>
      </c>
      <c r="Z159" s="47" t="str">
        <f t="shared" si="54"/>
        <v>65_5</v>
      </c>
      <c r="AA159" s="53">
        <v>30.38</v>
      </c>
      <c r="AB159" s="463"/>
      <c r="AC159" s="47">
        <v>65</v>
      </c>
      <c r="AD159" s="47">
        <v>5</v>
      </c>
      <c r="AE159" s="47">
        <v>44</v>
      </c>
      <c r="AF159" s="47">
        <f t="shared" si="65"/>
        <v>5</v>
      </c>
      <c r="AG159" s="47" t="str">
        <f t="shared" si="57"/>
        <v>65_5</v>
      </c>
      <c r="AH159" s="47">
        <v>31.29</v>
      </c>
      <c r="AI159" s="463"/>
      <c r="AJ159" s="47">
        <v>65</v>
      </c>
      <c r="AK159" s="47">
        <v>5</v>
      </c>
      <c r="AL159" s="47">
        <v>44</v>
      </c>
      <c r="AM159" s="47">
        <f t="shared" si="66"/>
        <v>5</v>
      </c>
      <c r="AN159" s="47" t="str">
        <f t="shared" si="58"/>
        <v>65_5</v>
      </c>
      <c r="AO159" s="47">
        <v>32.85</v>
      </c>
      <c r="AP159" s="474"/>
      <c r="AQ159" s="47">
        <v>65</v>
      </c>
      <c r="AR159" s="47">
        <v>5</v>
      </c>
      <c r="AS159" s="47">
        <v>44</v>
      </c>
      <c r="AT159" s="47">
        <f t="shared" si="67"/>
        <v>5</v>
      </c>
      <c r="AU159" s="47" t="str">
        <f t="shared" si="59"/>
        <v>65_5</v>
      </c>
      <c r="AV159" s="47">
        <v>33.67</v>
      </c>
      <c r="AW159" s="475"/>
      <c r="AX159" s="47">
        <v>65</v>
      </c>
      <c r="AY159" s="47">
        <v>5</v>
      </c>
      <c r="AZ159" s="47">
        <v>44</v>
      </c>
      <c r="BA159" s="47">
        <f t="shared" si="68"/>
        <v>5</v>
      </c>
      <c r="BB159" s="47" t="str">
        <f t="shared" si="60"/>
        <v>65_5</v>
      </c>
      <c r="BC159" s="47">
        <v>34.520000000000003</v>
      </c>
      <c r="BD159" s="45"/>
      <c r="BE159" s="47">
        <v>65</v>
      </c>
      <c r="BF159" s="47">
        <v>5</v>
      </c>
      <c r="BG159" s="47">
        <v>44</v>
      </c>
      <c r="BH159" s="47">
        <f t="shared" si="69"/>
        <v>5</v>
      </c>
      <c r="BI159" s="47" t="str">
        <f t="shared" si="70"/>
        <v>65_5</v>
      </c>
      <c r="BJ159" s="47">
        <v>35.9</v>
      </c>
      <c r="BK159" s="621"/>
      <c r="BL159" s="47">
        <v>65</v>
      </c>
      <c r="BM159" s="47">
        <v>5</v>
      </c>
      <c r="BN159" s="47">
        <v>44</v>
      </c>
      <c r="BO159" s="47">
        <f t="shared" si="71"/>
        <v>5</v>
      </c>
      <c r="BP159" s="47" t="s">
        <v>570</v>
      </c>
      <c r="BQ159" s="47" t="str">
        <f t="shared" si="61"/>
        <v>65_5</v>
      </c>
      <c r="BR159" s="49">
        <f t="shared" si="72"/>
        <v>34.520000000000003</v>
      </c>
      <c r="BS159" s="49">
        <f t="shared" si="73"/>
        <v>35.9</v>
      </c>
      <c r="BT159" s="456">
        <f t="shared" si="74"/>
        <v>35.21</v>
      </c>
      <c r="BU159" s="5"/>
      <c r="BV159" s="5"/>
      <c r="BW159" s="5"/>
      <c r="BX159" s="5"/>
      <c r="BY159" s="5"/>
      <c r="BZ159" s="6"/>
    </row>
    <row r="160" spans="1:78" x14ac:dyDescent="0.25">
      <c r="A160" s="47">
        <v>65</v>
      </c>
      <c r="B160" s="47">
        <v>6</v>
      </c>
      <c r="C160" s="47">
        <v>46</v>
      </c>
      <c r="D160" s="47">
        <f t="shared" si="62"/>
        <v>6</v>
      </c>
      <c r="E160" s="47" t="str">
        <f t="shared" si="63"/>
        <v>65_6</v>
      </c>
      <c r="F160" s="53">
        <v>28.43</v>
      </c>
      <c r="G160" s="47"/>
      <c r="H160" s="47">
        <v>65</v>
      </c>
      <c r="I160" s="47">
        <v>7</v>
      </c>
      <c r="J160" s="47">
        <v>48</v>
      </c>
      <c r="K160" s="47">
        <f t="shared" si="55"/>
        <v>7</v>
      </c>
      <c r="L160" s="47" t="str">
        <f t="shared" si="56"/>
        <v>65_7</v>
      </c>
      <c r="M160" s="53">
        <v>30.32</v>
      </c>
      <c r="N160" s="5"/>
      <c r="O160" s="47">
        <v>65</v>
      </c>
      <c r="P160" s="47">
        <v>6</v>
      </c>
      <c r="Q160" s="47">
        <v>46</v>
      </c>
      <c r="R160" s="47">
        <f t="shared" si="52"/>
        <v>6</v>
      </c>
      <c r="S160" s="47" t="str">
        <f t="shared" si="53"/>
        <v>65_6</v>
      </c>
      <c r="T160" s="53">
        <v>30.31</v>
      </c>
      <c r="U160" s="5"/>
      <c r="V160" s="47">
        <v>65</v>
      </c>
      <c r="W160" s="47">
        <v>6</v>
      </c>
      <c r="X160" s="47">
        <v>46</v>
      </c>
      <c r="Y160" s="47">
        <f t="shared" si="64"/>
        <v>6</v>
      </c>
      <c r="Z160" s="47" t="str">
        <f t="shared" si="54"/>
        <v>65_6</v>
      </c>
      <c r="AA160" s="53">
        <v>31.29</v>
      </c>
      <c r="AB160" s="463"/>
      <c r="AC160" s="47">
        <v>65</v>
      </c>
      <c r="AD160" s="47">
        <v>6</v>
      </c>
      <c r="AE160" s="47">
        <v>46</v>
      </c>
      <c r="AF160" s="47">
        <f t="shared" si="65"/>
        <v>6</v>
      </c>
      <c r="AG160" s="47" t="str">
        <f t="shared" si="57"/>
        <v>65_6</v>
      </c>
      <c r="AH160" s="47">
        <v>32.229999999999997</v>
      </c>
      <c r="AI160" s="463"/>
      <c r="AJ160" s="47">
        <v>65</v>
      </c>
      <c r="AK160" s="47">
        <v>6</v>
      </c>
      <c r="AL160" s="47">
        <v>46</v>
      </c>
      <c r="AM160" s="47">
        <f t="shared" si="66"/>
        <v>6</v>
      </c>
      <c r="AN160" s="47" t="str">
        <f t="shared" si="58"/>
        <v>65_6</v>
      </c>
      <c r="AO160" s="47">
        <v>33.840000000000003</v>
      </c>
      <c r="AP160" s="474"/>
      <c r="AQ160" s="47">
        <v>65</v>
      </c>
      <c r="AR160" s="47">
        <v>6</v>
      </c>
      <c r="AS160" s="47">
        <v>46</v>
      </c>
      <c r="AT160" s="47">
        <f t="shared" si="67"/>
        <v>6</v>
      </c>
      <c r="AU160" s="47" t="str">
        <f t="shared" si="59"/>
        <v>65_6</v>
      </c>
      <c r="AV160" s="47">
        <v>34.69</v>
      </c>
      <c r="AW160" s="475"/>
      <c r="AX160" s="47">
        <v>65</v>
      </c>
      <c r="AY160" s="47">
        <v>6</v>
      </c>
      <c r="AZ160" s="47">
        <v>46</v>
      </c>
      <c r="BA160" s="47">
        <f t="shared" si="68"/>
        <v>6</v>
      </c>
      <c r="BB160" s="47" t="str">
        <f t="shared" si="60"/>
        <v>65_6</v>
      </c>
      <c r="BC160" s="47">
        <v>35.56</v>
      </c>
      <c r="BD160" s="45"/>
      <c r="BE160" s="47">
        <v>65</v>
      </c>
      <c r="BF160" s="47">
        <v>6</v>
      </c>
      <c r="BG160" s="47">
        <v>46</v>
      </c>
      <c r="BH160" s="47">
        <f t="shared" si="69"/>
        <v>6</v>
      </c>
      <c r="BI160" s="47" t="str">
        <f t="shared" si="70"/>
        <v>65_6</v>
      </c>
      <c r="BJ160" s="47">
        <v>36.979999999999997</v>
      </c>
      <c r="BK160" s="621"/>
      <c r="BL160" s="47">
        <v>65</v>
      </c>
      <c r="BM160" s="47">
        <v>6</v>
      </c>
      <c r="BN160" s="47">
        <v>46</v>
      </c>
      <c r="BO160" s="47">
        <f t="shared" si="71"/>
        <v>6</v>
      </c>
      <c r="BP160" s="47" t="s">
        <v>571</v>
      </c>
      <c r="BQ160" s="47" t="str">
        <f t="shared" si="61"/>
        <v>65_6</v>
      </c>
      <c r="BR160" s="49">
        <f t="shared" si="72"/>
        <v>35.56</v>
      </c>
      <c r="BS160" s="49">
        <f t="shared" si="73"/>
        <v>36.979999999999997</v>
      </c>
      <c r="BT160" s="456">
        <f t="shared" si="74"/>
        <v>36.269999999999996</v>
      </c>
      <c r="BU160" s="5"/>
      <c r="BV160" s="5"/>
      <c r="BW160" s="5"/>
      <c r="BX160" s="5"/>
      <c r="BY160" s="5"/>
      <c r="BZ160" s="6"/>
    </row>
    <row r="161" spans="1:78" x14ac:dyDescent="0.25">
      <c r="A161" s="47">
        <v>65</v>
      </c>
      <c r="B161" s="47">
        <v>7</v>
      </c>
      <c r="C161" s="47">
        <v>48</v>
      </c>
      <c r="D161" s="47">
        <f t="shared" si="62"/>
        <v>7</v>
      </c>
      <c r="E161" s="47" t="str">
        <f t="shared" si="63"/>
        <v>65_7</v>
      </c>
      <c r="F161" s="53">
        <v>29.29</v>
      </c>
      <c r="G161" s="47"/>
      <c r="H161" s="47">
        <v>65</v>
      </c>
      <c r="I161" s="47">
        <v>8</v>
      </c>
      <c r="J161" s="47">
        <v>50</v>
      </c>
      <c r="K161" s="47">
        <f t="shared" si="55"/>
        <v>8</v>
      </c>
      <c r="L161" s="47" t="str">
        <f t="shared" si="56"/>
        <v>65_8</v>
      </c>
      <c r="M161" s="53">
        <v>31.21</v>
      </c>
      <c r="N161" s="5"/>
      <c r="O161" s="47">
        <v>65</v>
      </c>
      <c r="P161" s="47">
        <v>7</v>
      </c>
      <c r="Q161" s="47">
        <v>48</v>
      </c>
      <c r="R161" s="47">
        <f t="shared" si="52"/>
        <v>7</v>
      </c>
      <c r="S161" s="47" t="str">
        <f t="shared" si="53"/>
        <v>65_7</v>
      </c>
      <c r="T161" s="53">
        <v>31.23</v>
      </c>
      <c r="U161" s="5"/>
      <c r="V161" s="47">
        <v>65</v>
      </c>
      <c r="W161" s="47">
        <v>7</v>
      </c>
      <c r="X161" s="47">
        <v>48</v>
      </c>
      <c r="Y161" s="47">
        <f t="shared" si="64"/>
        <v>7</v>
      </c>
      <c r="Z161" s="47" t="str">
        <f t="shared" si="54"/>
        <v>65_7</v>
      </c>
      <c r="AA161" s="53">
        <v>32.24</v>
      </c>
      <c r="AB161" s="463"/>
      <c r="AC161" s="47">
        <v>65</v>
      </c>
      <c r="AD161" s="47">
        <v>7</v>
      </c>
      <c r="AE161" s="47">
        <v>48</v>
      </c>
      <c r="AF161" s="47">
        <f t="shared" si="65"/>
        <v>7</v>
      </c>
      <c r="AG161" s="47" t="str">
        <f t="shared" si="57"/>
        <v>65_7</v>
      </c>
      <c r="AH161" s="47">
        <v>33.21</v>
      </c>
      <c r="AI161" s="463"/>
      <c r="AJ161" s="47">
        <v>65</v>
      </c>
      <c r="AK161" s="47">
        <v>7</v>
      </c>
      <c r="AL161" s="47">
        <v>48</v>
      </c>
      <c r="AM161" s="47">
        <f t="shared" si="66"/>
        <v>7</v>
      </c>
      <c r="AN161" s="47" t="str">
        <f t="shared" si="58"/>
        <v>65_7</v>
      </c>
      <c r="AO161" s="47">
        <v>34.869999999999997</v>
      </c>
      <c r="AP161" s="474"/>
      <c r="AQ161" s="47">
        <v>65</v>
      </c>
      <c r="AR161" s="47">
        <v>7</v>
      </c>
      <c r="AS161" s="47">
        <v>48</v>
      </c>
      <c r="AT161" s="47">
        <f t="shared" si="67"/>
        <v>7</v>
      </c>
      <c r="AU161" s="47" t="str">
        <f t="shared" si="59"/>
        <v>65_7</v>
      </c>
      <c r="AV161" s="47">
        <v>35.74</v>
      </c>
      <c r="AW161" s="475"/>
      <c r="AX161" s="47">
        <v>65</v>
      </c>
      <c r="AY161" s="47">
        <v>7</v>
      </c>
      <c r="AZ161" s="47">
        <v>48</v>
      </c>
      <c r="BA161" s="47">
        <f t="shared" si="68"/>
        <v>7</v>
      </c>
      <c r="BB161" s="47" t="str">
        <f t="shared" si="60"/>
        <v>65_7</v>
      </c>
      <c r="BC161" s="47">
        <v>36.630000000000003</v>
      </c>
      <c r="BD161" s="45"/>
      <c r="BE161" s="47">
        <v>65</v>
      </c>
      <c r="BF161" s="47">
        <v>7</v>
      </c>
      <c r="BG161" s="47">
        <v>48</v>
      </c>
      <c r="BH161" s="47">
        <f t="shared" si="69"/>
        <v>7</v>
      </c>
      <c r="BI161" s="47" t="str">
        <f t="shared" si="70"/>
        <v>65_7</v>
      </c>
      <c r="BJ161" s="47">
        <v>38.1</v>
      </c>
      <c r="BK161" s="621"/>
      <c r="BL161" s="47">
        <v>65</v>
      </c>
      <c r="BM161" s="47">
        <v>7</v>
      </c>
      <c r="BN161" s="47">
        <v>48</v>
      </c>
      <c r="BO161" s="47">
        <f t="shared" si="71"/>
        <v>7</v>
      </c>
      <c r="BP161" s="47" t="s">
        <v>572</v>
      </c>
      <c r="BQ161" s="47" t="str">
        <f t="shared" si="61"/>
        <v>65_7</v>
      </c>
      <c r="BR161" s="49">
        <f t="shared" si="72"/>
        <v>36.630000000000003</v>
      </c>
      <c r="BS161" s="49">
        <f t="shared" si="73"/>
        <v>38.1</v>
      </c>
      <c r="BT161" s="456">
        <f t="shared" si="74"/>
        <v>37.365000000000002</v>
      </c>
      <c r="BU161" s="5"/>
      <c r="BV161" s="5"/>
      <c r="BW161" s="5"/>
      <c r="BX161" s="5"/>
      <c r="BY161" s="5"/>
      <c r="BZ161" s="6"/>
    </row>
    <row r="162" spans="1:78" x14ac:dyDescent="0.25">
      <c r="A162" s="47">
        <v>65</v>
      </c>
      <c r="B162" s="47">
        <v>8</v>
      </c>
      <c r="C162" s="47">
        <v>50</v>
      </c>
      <c r="D162" s="47">
        <f t="shared" si="62"/>
        <v>8</v>
      </c>
      <c r="E162" s="47" t="str">
        <f t="shared" si="63"/>
        <v>65_8</v>
      </c>
      <c r="F162" s="53">
        <v>30.16</v>
      </c>
      <c r="G162" s="47"/>
      <c r="H162" s="47">
        <v>65</v>
      </c>
      <c r="I162" s="47">
        <v>9</v>
      </c>
      <c r="J162" s="47">
        <v>52</v>
      </c>
      <c r="K162" s="47">
        <f t="shared" si="55"/>
        <v>9</v>
      </c>
      <c r="L162" s="47" t="str">
        <f t="shared" si="56"/>
        <v>65_9</v>
      </c>
      <c r="M162" s="53">
        <v>32.1</v>
      </c>
      <c r="N162" s="5"/>
      <c r="O162" s="47">
        <v>65</v>
      </c>
      <c r="P162" s="47">
        <v>8</v>
      </c>
      <c r="Q162" s="47">
        <v>50</v>
      </c>
      <c r="R162" s="47">
        <f t="shared" si="52"/>
        <v>8</v>
      </c>
      <c r="S162" s="47" t="str">
        <f t="shared" si="53"/>
        <v>65_8</v>
      </c>
      <c r="T162" s="53">
        <v>32.15</v>
      </c>
      <c r="U162" s="5"/>
      <c r="V162" s="47">
        <v>65</v>
      </c>
      <c r="W162" s="47">
        <v>8</v>
      </c>
      <c r="X162" s="47">
        <v>50</v>
      </c>
      <c r="Y162" s="47">
        <f t="shared" si="64"/>
        <v>8</v>
      </c>
      <c r="Z162" s="47" t="str">
        <f t="shared" si="54"/>
        <v>65_8</v>
      </c>
      <c r="AA162" s="53">
        <v>33.19</v>
      </c>
      <c r="AB162" s="463"/>
      <c r="AC162" s="47">
        <v>65</v>
      </c>
      <c r="AD162" s="47">
        <v>8</v>
      </c>
      <c r="AE162" s="47">
        <v>50</v>
      </c>
      <c r="AF162" s="47">
        <f t="shared" si="65"/>
        <v>8</v>
      </c>
      <c r="AG162" s="47" t="str">
        <f t="shared" si="57"/>
        <v>65_8</v>
      </c>
      <c r="AH162" s="47">
        <v>34.19</v>
      </c>
      <c r="AI162" s="463"/>
      <c r="AJ162" s="47">
        <v>65</v>
      </c>
      <c r="AK162" s="47">
        <v>8</v>
      </c>
      <c r="AL162" s="47">
        <v>50</v>
      </c>
      <c r="AM162" s="47">
        <f t="shared" si="66"/>
        <v>8</v>
      </c>
      <c r="AN162" s="47" t="str">
        <f t="shared" si="58"/>
        <v>65_8</v>
      </c>
      <c r="AO162" s="47">
        <v>35.9</v>
      </c>
      <c r="AP162" s="474"/>
      <c r="AQ162" s="47">
        <v>65</v>
      </c>
      <c r="AR162" s="47">
        <v>8</v>
      </c>
      <c r="AS162" s="47">
        <v>50</v>
      </c>
      <c r="AT162" s="47">
        <f t="shared" si="67"/>
        <v>8</v>
      </c>
      <c r="AU162" s="47" t="str">
        <f t="shared" si="59"/>
        <v>65_8</v>
      </c>
      <c r="AV162" s="47">
        <v>36.799999999999997</v>
      </c>
      <c r="AW162" s="475"/>
      <c r="AX162" s="47">
        <v>65</v>
      </c>
      <c r="AY162" s="47">
        <v>8</v>
      </c>
      <c r="AZ162" s="47">
        <v>50</v>
      </c>
      <c r="BA162" s="47">
        <f t="shared" si="68"/>
        <v>8</v>
      </c>
      <c r="BB162" s="47" t="str">
        <f t="shared" si="60"/>
        <v>65_8</v>
      </c>
      <c r="BC162" s="47">
        <v>37.72</v>
      </c>
      <c r="BD162" s="45"/>
      <c r="BE162" s="47">
        <v>65</v>
      </c>
      <c r="BF162" s="47">
        <v>8</v>
      </c>
      <c r="BG162" s="47">
        <v>50</v>
      </c>
      <c r="BH162" s="47">
        <f t="shared" si="69"/>
        <v>8</v>
      </c>
      <c r="BI162" s="47" t="str">
        <f t="shared" si="70"/>
        <v>65_8</v>
      </c>
      <c r="BJ162" s="47">
        <v>39.229999999999997</v>
      </c>
      <c r="BK162" s="621"/>
      <c r="BL162" s="47">
        <v>65</v>
      </c>
      <c r="BM162" s="47">
        <v>8</v>
      </c>
      <c r="BN162" s="47">
        <v>50</v>
      </c>
      <c r="BO162" s="47">
        <f t="shared" si="71"/>
        <v>8</v>
      </c>
      <c r="BP162" s="47" t="s">
        <v>573</v>
      </c>
      <c r="BQ162" s="47" t="str">
        <f t="shared" si="61"/>
        <v>65_8</v>
      </c>
      <c r="BR162" s="49">
        <f t="shared" si="72"/>
        <v>37.72</v>
      </c>
      <c r="BS162" s="49">
        <f t="shared" si="73"/>
        <v>39.229999999999997</v>
      </c>
      <c r="BT162" s="456">
        <f t="shared" si="74"/>
        <v>38.474999999999994</v>
      </c>
      <c r="BU162" s="5"/>
      <c r="BV162" s="5"/>
      <c r="BW162" s="5"/>
      <c r="BX162" s="5"/>
      <c r="BY162" s="5"/>
      <c r="BZ162" s="6"/>
    </row>
    <row r="163" spans="1:78" x14ac:dyDescent="0.25">
      <c r="A163" s="47">
        <v>65</v>
      </c>
      <c r="B163" s="47">
        <v>9</v>
      </c>
      <c r="C163" s="47">
        <v>52</v>
      </c>
      <c r="D163" s="47">
        <f t="shared" si="62"/>
        <v>9</v>
      </c>
      <c r="E163" s="47" t="str">
        <f t="shared" si="63"/>
        <v>65_9</v>
      </c>
      <c r="F163" s="53">
        <v>31.02</v>
      </c>
      <c r="G163" s="47"/>
      <c r="H163" s="47">
        <v>65</v>
      </c>
      <c r="I163" s="47">
        <v>10</v>
      </c>
      <c r="J163" s="47">
        <v>54</v>
      </c>
      <c r="K163" s="47">
        <f t="shared" si="55"/>
        <v>10</v>
      </c>
      <c r="L163" s="47" t="str">
        <f t="shared" si="56"/>
        <v>65_10</v>
      </c>
      <c r="M163" s="53">
        <v>33</v>
      </c>
      <c r="N163" s="5"/>
      <c r="O163" s="47">
        <v>65</v>
      </c>
      <c r="P163" s="47">
        <v>9</v>
      </c>
      <c r="Q163" s="47">
        <v>52</v>
      </c>
      <c r="R163" s="47">
        <f t="shared" si="52"/>
        <v>9</v>
      </c>
      <c r="S163" s="47" t="str">
        <f t="shared" si="53"/>
        <v>65_9</v>
      </c>
      <c r="T163" s="53">
        <v>33.07</v>
      </c>
      <c r="U163" s="5"/>
      <c r="V163" s="47">
        <v>65</v>
      </c>
      <c r="W163" s="47">
        <v>9</v>
      </c>
      <c r="X163" s="47">
        <v>52</v>
      </c>
      <c r="Y163" s="47">
        <f t="shared" si="64"/>
        <v>9</v>
      </c>
      <c r="Z163" s="47" t="str">
        <f t="shared" si="54"/>
        <v>65_9</v>
      </c>
      <c r="AA163" s="53">
        <v>34.14</v>
      </c>
      <c r="AB163" s="463"/>
      <c r="AC163" s="47">
        <v>65</v>
      </c>
      <c r="AD163" s="47">
        <v>9</v>
      </c>
      <c r="AE163" s="47">
        <v>52</v>
      </c>
      <c r="AF163" s="47">
        <f t="shared" si="65"/>
        <v>9</v>
      </c>
      <c r="AG163" s="47" t="str">
        <f t="shared" si="57"/>
        <v>65_9</v>
      </c>
      <c r="AH163" s="47">
        <v>35.159999999999997</v>
      </c>
      <c r="AI163" s="463"/>
      <c r="AJ163" s="47">
        <v>65</v>
      </c>
      <c r="AK163" s="47">
        <v>9</v>
      </c>
      <c r="AL163" s="47">
        <v>52</v>
      </c>
      <c r="AM163" s="47">
        <f t="shared" si="66"/>
        <v>9</v>
      </c>
      <c r="AN163" s="47" t="str">
        <f t="shared" si="58"/>
        <v>65_9</v>
      </c>
      <c r="AO163" s="47">
        <v>36.92</v>
      </c>
      <c r="AP163" s="474"/>
      <c r="AQ163" s="47">
        <v>65</v>
      </c>
      <c r="AR163" s="47">
        <v>9</v>
      </c>
      <c r="AS163" s="47">
        <v>52</v>
      </c>
      <c r="AT163" s="47">
        <f t="shared" si="67"/>
        <v>9</v>
      </c>
      <c r="AU163" s="47" t="str">
        <f t="shared" si="59"/>
        <v>65_9</v>
      </c>
      <c r="AV163" s="47">
        <v>37.85</v>
      </c>
      <c r="AW163" s="475"/>
      <c r="AX163" s="47">
        <v>65</v>
      </c>
      <c r="AY163" s="47">
        <v>9</v>
      </c>
      <c r="AZ163" s="47">
        <v>52</v>
      </c>
      <c r="BA163" s="47">
        <f t="shared" si="68"/>
        <v>9</v>
      </c>
      <c r="BB163" s="47" t="str">
        <f t="shared" si="60"/>
        <v>65_9</v>
      </c>
      <c r="BC163" s="47">
        <v>38.79</v>
      </c>
      <c r="BD163" s="45"/>
      <c r="BE163" s="47">
        <v>65</v>
      </c>
      <c r="BF163" s="47">
        <v>9</v>
      </c>
      <c r="BG163" s="47">
        <v>52</v>
      </c>
      <c r="BH163" s="47">
        <f t="shared" si="69"/>
        <v>9</v>
      </c>
      <c r="BI163" s="47" t="str">
        <f t="shared" si="70"/>
        <v>65_9</v>
      </c>
      <c r="BJ163" s="47">
        <v>40.340000000000003</v>
      </c>
      <c r="BK163" s="621"/>
      <c r="BL163" s="47">
        <v>65</v>
      </c>
      <c r="BM163" s="47">
        <v>9</v>
      </c>
      <c r="BN163" s="47">
        <v>52</v>
      </c>
      <c r="BO163" s="47">
        <f t="shared" si="71"/>
        <v>9</v>
      </c>
      <c r="BP163" s="47" t="s">
        <v>574</v>
      </c>
      <c r="BQ163" s="47" t="str">
        <f t="shared" si="61"/>
        <v>65_9</v>
      </c>
      <c r="BR163" s="49">
        <f t="shared" si="72"/>
        <v>38.79</v>
      </c>
      <c r="BS163" s="49">
        <f t="shared" si="73"/>
        <v>40.340000000000003</v>
      </c>
      <c r="BT163" s="456">
        <f t="shared" si="74"/>
        <v>39.564999999999998</v>
      </c>
      <c r="BU163" s="5"/>
      <c r="BV163" s="5"/>
      <c r="BW163" s="5"/>
      <c r="BX163" s="5"/>
      <c r="BY163" s="5"/>
      <c r="BZ163" s="6"/>
    </row>
    <row r="164" spans="1:78" x14ac:dyDescent="0.25">
      <c r="A164" s="47">
        <v>65</v>
      </c>
      <c r="B164" s="47">
        <v>10</v>
      </c>
      <c r="C164" s="47">
        <v>54</v>
      </c>
      <c r="D164" s="47">
        <f t="shared" si="62"/>
        <v>10</v>
      </c>
      <c r="E164" s="47" t="str">
        <f t="shared" si="63"/>
        <v>65_10</v>
      </c>
      <c r="F164" s="53">
        <v>31.88</v>
      </c>
      <c r="G164" s="47"/>
      <c r="H164" s="47">
        <v>65</v>
      </c>
      <c r="I164" s="47">
        <v>11</v>
      </c>
      <c r="J164" s="47">
        <v>56</v>
      </c>
      <c r="K164" s="47">
        <f t="shared" si="55"/>
        <v>11</v>
      </c>
      <c r="L164" s="47" t="str">
        <f t="shared" si="56"/>
        <v>65_11</v>
      </c>
      <c r="M164" s="53">
        <v>33.9</v>
      </c>
      <c r="N164" s="5"/>
      <c r="O164" s="47">
        <v>65</v>
      </c>
      <c r="P164" s="47">
        <v>10</v>
      </c>
      <c r="Q164" s="47">
        <v>54</v>
      </c>
      <c r="R164" s="47">
        <f t="shared" si="52"/>
        <v>10</v>
      </c>
      <c r="S164" s="47" t="str">
        <f t="shared" si="53"/>
        <v>65_10</v>
      </c>
      <c r="T164" s="53">
        <v>33.99</v>
      </c>
      <c r="U164" s="5"/>
      <c r="V164" s="47">
        <v>65</v>
      </c>
      <c r="W164" s="47">
        <v>10</v>
      </c>
      <c r="X164" s="47">
        <v>54</v>
      </c>
      <c r="Y164" s="47">
        <f t="shared" si="64"/>
        <v>10</v>
      </c>
      <c r="Z164" s="47" t="str">
        <f t="shared" si="54"/>
        <v>65_10</v>
      </c>
      <c r="AA164" s="53">
        <v>35.090000000000003</v>
      </c>
      <c r="AB164" s="463"/>
      <c r="AC164" s="47">
        <v>65</v>
      </c>
      <c r="AD164" s="47">
        <v>10</v>
      </c>
      <c r="AE164" s="47">
        <v>54</v>
      </c>
      <c r="AF164" s="47">
        <f t="shared" si="65"/>
        <v>10</v>
      </c>
      <c r="AG164" s="47" t="str">
        <f t="shared" si="57"/>
        <v>65_10</v>
      </c>
      <c r="AH164" s="47">
        <v>36.15</v>
      </c>
      <c r="AI164" s="463"/>
      <c r="AJ164" s="47">
        <v>65</v>
      </c>
      <c r="AK164" s="47">
        <v>10</v>
      </c>
      <c r="AL164" s="47">
        <v>54</v>
      </c>
      <c r="AM164" s="47">
        <f t="shared" si="66"/>
        <v>10</v>
      </c>
      <c r="AN164" s="47" t="str">
        <f t="shared" si="58"/>
        <v>65_10</v>
      </c>
      <c r="AO164" s="47">
        <v>37.96</v>
      </c>
      <c r="AP164" s="474"/>
      <c r="AQ164" s="47">
        <v>65</v>
      </c>
      <c r="AR164" s="47">
        <v>10</v>
      </c>
      <c r="AS164" s="47">
        <v>54</v>
      </c>
      <c r="AT164" s="47">
        <f t="shared" si="67"/>
        <v>10</v>
      </c>
      <c r="AU164" s="47" t="str">
        <f t="shared" si="59"/>
        <v>65_10</v>
      </c>
      <c r="AV164" s="47">
        <v>38.9</v>
      </c>
      <c r="AW164" s="475"/>
      <c r="AX164" s="47">
        <v>65</v>
      </c>
      <c r="AY164" s="47">
        <v>10</v>
      </c>
      <c r="AZ164" s="47">
        <v>54</v>
      </c>
      <c r="BA164" s="47">
        <f t="shared" si="68"/>
        <v>10</v>
      </c>
      <c r="BB164" s="47" t="str">
        <f t="shared" si="60"/>
        <v>65_10</v>
      </c>
      <c r="BC164" s="47">
        <v>39.880000000000003</v>
      </c>
      <c r="BD164" s="45"/>
      <c r="BE164" s="47">
        <v>65</v>
      </c>
      <c r="BF164" s="47">
        <v>10</v>
      </c>
      <c r="BG164" s="47">
        <v>54</v>
      </c>
      <c r="BH164" s="47">
        <f t="shared" si="69"/>
        <v>10</v>
      </c>
      <c r="BI164" s="47" t="str">
        <f t="shared" si="70"/>
        <v>65_10</v>
      </c>
      <c r="BJ164" s="47">
        <v>41.47</v>
      </c>
      <c r="BK164" s="621"/>
      <c r="BL164" s="47">
        <v>65</v>
      </c>
      <c r="BM164" s="47">
        <v>10</v>
      </c>
      <c r="BN164" s="47">
        <v>54</v>
      </c>
      <c r="BO164" s="47">
        <f t="shared" si="71"/>
        <v>10</v>
      </c>
      <c r="BP164" s="47" t="s">
        <v>575</v>
      </c>
      <c r="BQ164" s="47" t="str">
        <f t="shared" si="61"/>
        <v>65_10</v>
      </c>
      <c r="BR164" s="49">
        <f t="shared" si="72"/>
        <v>39.880000000000003</v>
      </c>
      <c r="BS164" s="49">
        <f t="shared" si="73"/>
        <v>41.47</v>
      </c>
      <c r="BT164" s="456">
        <f t="shared" si="74"/>
        <v>40.674999999999997</v>
      </c>
      <c r="BU164" s="5"/>
      <c r="BV164" s="5"/>
      <c r="BW164" s="5"/>
      <c r="BX164" s="5"/>
      <c r="BY164" s="5"/>
      <c r="BZ164" s="6"/>
    </row>
    <row r="165" spans="1:78" x14ac:dyDescent="0.25">
      <c r="A165" s="47">
        <v>65</v>
      </c>
      <c r="B165" s="47">
        <v>11</v>
      </c>
      <c r="C165" s="47">
        <v>56</v>
      </c>
      <c r="D165" s="47">
        <f t="shared" si="62"/>
        <v>11</v>
      </c>
      <c r="E165" s="47" t="str">
        <f t="shared" si="63"/>
        <v>65_11</v>
      </c>
      <c r="F165" s="53">
        <v>32.75</v>
      </c>
      <c r="G165" s="47"/>
      <c r="H165" s="47">
        <v>65</v>
      </c>
      <c r="I165" s="47">
        <v>12</v>
      </c>
      <c r="J165" s="47">
        <v>57</v>
      </c>
      <c r="K165" s="47">
        <f t="shared" si="55"/>
        <v>12</v>
      </c>
      <c r="L165" s="47" t="str">
        <f t="shared" si="56"/>
        <v>65_12</v>
      </c>
      <c r="M165" s="53">
        <v>34.33</v>
      </c>
      <c r="N165" s="5"/>
      <c r="O165" s="47">
        <v>65</v>
      </c>
      <c r="P165" s="47">
        <v>11</v>
      </c>
      <c r="Q165" s="47">
        <v>56</v>
      </c>
      <c r="R165" s="47">
        <f t="shared" ref="R165:R196" si="75">P165</f>
        <v>11</v>
      </c>
      <c r="S165" s="47" t="str">
        <f t="shared" ref="S165:S196" si="76">O165&amp;"_"&amp;R165</f>
        <v>65_11</v>
      </c>
      <c r="T165" s="53">
        <v>34.909999999999997</v>
      </c>
      <c r="U165" s="5"/>
      <c r="V165" s="47">
        <v>65</v>
      </c>
      <c r="W165" s="47">
        <v>11</v>
      </c>
      <c r="X165" s="47">
        <v>56</v>
      </c>
      <c r="Y165" s="47">
        <f t="shared" si="64"/>
        <v>11</v>
      </c>
      <c r="Z165" s="47" t="str">
        <f t="shared" ref="Z165:Z196" si="77">V165&amp;"_"&amp;Y165</f>
        <v>65_11</v>
      </c>
      <c r="AA165" s="53">
        <v>36.049999999999997</v>
      </c>
      <c r="AB165" s="463"/>
      <c r="AC165" s="47">
        <v>65</v>
      </c>
      <c r="AD165" s="47">
        <v>11</v>
      </c>
      <c r="AE165" s="47">
        <v>56</v>
      </c>
      <c r="AF165" s="47">
        <f t="shared" si="65"/>
        <v>11</v>
      </c>
      <c r="AG165" s="47" t="str">
        <f t="shared" si="57"/>
        <v>65_11</v>
      </c>
      <c r="AH165" s="47">
        <v>37.130000000000003</v>
      </c>
      <c r="AI165" s="463"/>
      <c r="AJ165" s="47">
        <v>65</v>
      </c>
      <c r="AK165" s="47">
        <v>11</v>
      </c>
      <c r="AL165" s="47">
        <v>56</v>
      </c>
      <c r="AM165" s="47">
        <f t="shared" si="66"/>
        <v>11</v>
      </c>
      <c r="AN165" s="47" t="str">
        <f t="shared" si="58"/>
        <v>65_11</v>
      </c>
      <c r="AO165" s="47">
        <v>38.99</v>
      </c>
      <c r="AP165" s="474"/>
      <c r="AQ165" s="47">
        <v>65</v>
      </c>
      <c r="AR165" s="47">
        <v>11</v>
      </c>
      <c r="AS165" s="47">
        <v>56</v>
      </c>
      <c r="AT165" s="47">
        <f t="shared" si="67"/>
        <v>11</v>
      </c>
      <c r="AU165" s="47" t="str">
        <f t="shared" si="59"/>
        <v>65_11</v>
      </c>
      <c r="AV165" s="47">
        <v>39.96</v>
      </c>
      <c r="AW165" s="475"/>
      <c r="AX165" s="47">
        <v>65</v>
      </c>
      <c r="AY165" s="47">
        <v>11</v>
      </c>
      <c r="AZ165" s="47">
        <v>56</v>
      </c>
      <c r="BA165" s="47">
        <f t="shared" si="68"/>
        <v>11</v>
      </c>
      <c r="BB165" s="47" t="str">
        <f t="shared" si="60"/>
        <v>65_11</v>
      </c>
      <c r="BC165" s="47">
        <v>40.96</v>
      </c>
      <c r="BD165" s="45"/>
      <c r="BE165" s="47">
        <v>65</v>
      </c>
      <c r="BF165" s="47">
        <v>11</v>
      </c>
      <c r="BG165" s="47">
        <v>56</v>
      </c>
      <c r="BH165" s="47">
        <f t="shared" si="69"/>
        <v>11</v>
      </c>
      <c r="BI165" s="47" t="str">
        <f t="shared" si="70"/>
        <v>65_11</v>
      </c>
      <c r="BJ165" s="47">
        <v>42.6</v>
      </c>
      <c r="BK165" s="621"/>
      <c r="BL165" s="47">
        <v>65</v>
      </c>
      <c r="BM165" s="47">
        <v>11</v>
      </c>
      <c r="BN165" s="47">
        <v>56</v>
      </c>
      <c r="BO165" s="47">
        <f t="shared" si="71"/>
        <v>11</v>
      </c>
      <c r="BP165" s="47" t="s">
        <v>576</v>
      </c>
      <c r="BQ165" s="47" t="str">
        <f t="shared" si="61"/>
        <v>65_11</v>
      </c>
      <c r="BR165" s="49">
        <f t="shared" si="72"/>
        <v>40.96</v>
      </c>
      <c r="BS165" s="49">
        <f t="shared" si="73"/>
        <v>42.6</v>
      </c>
      <c r="BT165" s="456">
        <f t="shared" si="74"/>
        <v>41.78</v>
      </c>
      <c r="BU165" s="5"/>
      <c r="BV165" s="5"/>
      <c r="BW165" s="5"/>
      <c r="BX165" s="5"/>
      <c r="BY165" s="5"/>
      <c r="BZ165" s="6"/>
    </row>
    <row r="166" spans="1:78" x14ac:dyDescent="0.25">
      <c r="A166" s="47">
        <v>65</v>
      </c>
      <c r="B166" s="47">
        <v>12</v>
      </c>
      <c r="C166" s="47">
        <v>57</v>
      </c>
      <c r="D166" s="47">
        <f t="shared" si="62"/>
        <v>12</v>
      </c>
      <c r="E166" s="47" t="str">
        <f t="shared" si="63"/>
        <v>65_12</v>
      </c>
      <c r="F166" s="53">
        <v>33.17</v>
      </c>
      <c r="G166" s="47"/>
      <c r="H166" s="47">
        <v>65</v>
      </c>
      <c r="I166" s="47">
        <v>13</v>
      </c>
      <c r="J166" s="47">
        <v>58</v>
      </c>
      <c r="K166" s="47">
        <f t="shared" si="55"/>
        <v>13</v>
      </c>
      <c r="L166" s="47" t="str">
        <f t="shared" si="56"/>
        <v>65_13</v>
      </c>
      <c r="M166" s="53">
        <v>34.78</v>
      </c>
      <c r="N166" s="5"/>
      <c r="O166" s="47">
        <v>65</v>
      </c>
      <c r="P166" s="47">
        <v>12</v>
      </c>
      <c r="Q166" s="47">
        <v>57</v>
      </c>
      <c r="R166" s="47">
        <f t="shared" si="75"/>
        <v>12</v>
      </c>
      <c r="S166" s="47" t="str">
        <f t="shared" si="76"/>
        <v>65_12</v>
      </c>
      <c r="T166" s="53">
        <v>35.36</v>
      </c>
      <c r="U166" s="5"/>
      <c r="V166" s="47">
        <v>65</v>
      </c>
      <c r="W166" s="47">
        <v>12</v>
      </c>
      <c r="X166" s="47">
        <v>57</v>
      </c>
      <c r="Y166" s="47">
        <f t="shared" si="64"/>
        <v>12</v>
      </c>
      <c r="Z166" s="47" t="str">
        <f t="shared" si="77"/>
        <v>65_12</v>
      </c>
      <c r="AA166" s="53">
        <v>36.51</v>
      </c>
      <c r="AB166" s="463"/>
      <c r="AC166" s="47">
        <v>65</v>
      </c>
      <c r="AD166" s="47">
        <v>12</v>
      </c>
      <c r="AE166" s="47">
        <v>57</v>
      </c>
      <c r="AF166" s="47">
        <f t="shared" si="65"/>
        <v>12</v>
      </c>
      <c r="AG166" s="47" t="str">
        <f t="shared" si="57"/>
        <v>65_12</v>
      </c>
      <c r="AH166" s="47">
        <v>37.61</v>
      </c>
      <c r="AI166" s="463"/>
      <c r="AJ166" s="47">
        <v>65</v>
      </c>
      <c r="AK166" s="47">
        <v>12</v>
      </c>
      <c r="AL166" s="47">
        <v>57</v>
      </c>
      <c r="AM166" s="47">
        <f t="shared" si="66"/>
        <v>12</v>
      </c>
      <c r="AN166" s="47" t="str">
        <f t="shared" si="58"/>
        <v>65_12</v>
      </c>
      <c r="AO166" s="47">
        <v>39.49</v>
      </c>
      <c r="AP166" s="474"/>
      <c r="AQ166" s="47">
        <v>65</v>
      </c>
      <c r="AR166" s="47">
        <v>12</v>
      </c>
      <c r="AS166" s="47">
        <v>57</v>
      </c>
      <c r="AT166" s="47">
        <f t="shared" si="67"/>
        <v>12</v>
      </c>
      <c r="AU166" s="47" t="str">
        <f t="shared" si="59"/>
        <v>65_12</v>
      </c>
      <c r="AV166" s="47">
        <v>40.479999999999997</v>
      </c>
      <c r="AW166" s="475"/>
      <c r="AX166" s="47">
        <v>65</v>
      </c>
      <c r="AY166" s="47">
        <v>12</v>
      </c>
      <c r="AZ166" s="47">
        <v>57</v>
      </c>
      <c r="BA166" s="47">
        <f t="shared" si="68"/>
        <v>12</v>
      </c>
      <c r="BB166" s="47" t="str">
        <f t="shared" si="60"/>
        <v>65_12</v>
      </c>
      <c r="BC166" s="47">
        <v>41.49</v>
      </c>
      <c r="BD166" s="45"/>
      <c r="BE166" s="47">
        <v>65</v>
      </c>
      <c r="BF166" s="47">
        <v>12</v>
      </c>
      <c r="BG166" s="47">
        <v>57</v>
      </c>
      <c r="BH166" s="47">
        <f t="shared" si="69"/>
        <v>12</v>
      </c>
      <c r="BI166" s="47" t="str">
        <f t="shared" si="70"/>
        <v>65_12</v>
      </c>
      <c r="BJ166" s="47">
        <v>43.15</v>
      </c>
      <c r="BK166" s="621"/>
      <c r="BL166" s="47">
        <v>65</v>
      </c>
      <c r="BM166" s="47">
        <v>12</v>
      </c>
      <c r="BN166" s="47">
        <v>57</v>
      </c>
      <c r="BO166" s="47">
        <f t="shared" si="71"/>
        <v>12</v>
      </c>
      <c r="BP166" s="47" t="s">
        <v>577</v>
      </c>
      <c r="BQ166" s="47" t="str">
        <f t="shared" si="61"/>
        <v>65_12</v>
      </c>
      <c r="BR166" s="49">
        <f t="shared" si="72"/>
        <v>41.49</v>
      </c>
      <c r="BS166" s="49">
        <f t="shared" si="73"/>
        <v>43.15</v>
      </c>
      <c r="BT166" s="456">
        <f t="shared" si="74"/>
        <v>42.32</v>
      </c>
      <c r="BU166" s="5"/>
      <c r="BV166" s="5"/>
      <c r="BW166" s="5"/>
      <c r="BX166" s="5"/>
      <c r="BY166" s="5"/>
      <c r="BZ166" s="6"/>
    </row>
    <row r="167" spans="1:78" x14ac:dyDescent="0.25">
      <c r="A167" s="47">
        <v>65</v>
      </c>
      <c r="B167" s="47">
        <v>13</v>
      </c>
      <c r="C167" s="47">
        <v>58</v>
      </c>
      <c r="D167" s="47">
        <f t="shared" si="62"/>
        <v>13</v>
      </c>
      <c r="E167" s="47" t="str">
        <f t="shared" si="63"/>
        <v>65_13</v>
      </c>
      <c r="F167" s="53">
        <v>33.6</v>
      </c>
      <c r="G167" s="47"/>
      <c r="H167" s="47">
        <v>65</v>
      </c>
      <c r="I167" s="47">
        <v>14</v>
      </c>
      <c r="J167" s="47">
        <v>59</v>
      </c>
      <c r="K167" s="47">
        <f t="shared" si="55"/>
        <v>14</v>
      </c>
      <c r="L167" s="47" t="str">
        <f t="shared" si="56"/>
        <v>65_14</v>
      </c>
      <c r="M167" s="53">
        <v>35.24</v>
      </c>
      <c r="N167" s="5"/>
      <c r="O167" s="47">
        <v>65</v>
      </c>
      <c r="P167" s="47">
        <v>13</v>
      </c>
      <c r="Q167" s="47">
        <v>58</v>
      </c>
      <c r="R167" s="47">
        <f t="shared" si="75"/>
        <v>13</v>
      </c>
      <c r="S167" s="47" t="str">
        <f t="shared" si="76"/>
        <v>65_13</v>
      </c>
      <c r="T167" s="53">
        <v>35.82</v>
      </c>
      <c r="U167" s="5"/>
      <c r="V167" s="47">
        <v>65</v>
      </c>
      <c r="W167" s="47">
        <v>13</v>
      </c>
      <c r="X167" s="47">
        <v>58</v>
      </c>
      <c r="Y167" s="47">
        <f t="shared" si="64"/>
        <v>13</v>
      </c>
      <c r="Z167" s="47" t="str">
        <f t="shared" si="77"/>
        <v>65_13</v>
      </c>
      <c r="AA167" s="53">
        <v>36.99</v>
      </c>
      <c r="AB167" s="463"/>
      <c r="AC167" s="47">
        <v>65</v>
      </c>
      <c r="AD167" s="47">
        <v>13</v>
      </c>
      <c r="AE167" s="47">
        <v>58</v>
      </c>
      <c r="AF167" s="47">
        <f t="shared" si="65"/>
        <v>13</v>
      </c>
      <c r="AG167" s="47" t="str">
        <f t="shared" si="57"/>
        <v>65_13</v>
      </c>
      <c r="AH167" s="47">
        <v>38.1</v>
      </c>
      <c r="AI167" s="463"/>
      <c r="AJ167" s="47">
        <v>65</v>
      </c>
      <c r="AK167" s="47">
        <v>13</v>
      </c>
      <c r="AL167" s="47">
        <v>58</v>
      </c>
      <c r="AM167" s="47">
        <f t="shared" si="66"/>
        <v>13</v>
      </c>
      <c r="AN167" s="47" t="str">
        <f t="shared" si="58"/>
        <v>65_13</v>
      </c>
      <c r="AO167" s="47">
        <v>40</v>
      </c>
      <c r="AP167" s="474"/>
      <c r="AQ167" s="47">
        <v>65</v>
      </c>
      <c r="AR167" s="47">
        <v>13</v>
      </c>
      <c r="AS167" s="47">
        <v>58</v>
      </c>
      <c r="AT167" s="47">
        <f t="shared" si="67"/>
        <v>13</v>
      </c>
      <c r="AU167" s="47" t="str">
        <f t="shared" si="59"/>
        <v>65_13</v>
      </c>
      <c r="AV167" s="47">
        <v>41</v>
      </c>
      <c r="AW167" s="475"/>
      <c r="AX167" s="47">
        <v>65</v>
      </c>
      <c r="AY167" s="47">
        <v>13</v>
      </c>
      <c r="AZ167" s="47">
        <v>58</v>
      </c>
      <c r="BA167" s="47">
        <f t="shared" si="68"/>
        <v>13</v>
      </c>
      <c r="BB167" s="47" t="str">
        <f t="shared" si="60"/>
        <v>65_13</v>
      </c>
      <c r="BC167" s="47">
        <v>42.03</v>
      </c>
      <c r="BD167" s="45"/>
      <c r="BE167" s="47">
        <v>65</v>
      </c>
      <c r="BF167" s="47">
        <v>13</v>
      </c>
      <c r="BG167" s="47">
        <v>58</v>
      </c>
      <c r="BH167" s="47">
        <f t="shared" si="69"/>
        <v>13</v>
      </c>
      <c r="BI167" s="47" t="str">
        <f t="shared" si="70"/>
        <v>65_13</v>
      </c>
      <c r="BJ167" s="47">
        <v>43.71</v>
      </c>
      <c r="BK167" s="621"/>
      <c r="BL167" s="47">
        <v>65</v>
      </c>
      <c r="BM167" s="47">
        <v>13</v>
      </c>
      <c r="BN167" s="47">
        <v>58</v>
      </c>
      <c r="BO167" s="47">
        <f t="shared" si="71"/>
        <v>13</v>
      </c>
      <c r="BP167" s="47" t="s">
        <v>578</v>
      </c>
      <c r="BQ167" s="47" t="str">
        <f t="shared" si="61"/>
        <v>65_13</v>
      </c>
      <c r="BR167" s="49">
        <f t="shared" si="72"/>
        <v>42.03</v>
      </c>
      <c r="BS167" s="49">
        <f t="shared" si="73"/>
        <v>43.71</v>
      </c>
      <c r="BT167" s="456">
        <f t="shared" si="74"/>
        <v>42.870000000000005</v>
      </c>
      <c r="BU167" s="5"/>
      <c r="BV167" s="5"/>
      <c r="BW167" s="5"/>
      <c r="BX167" s="5"/>
      <c r="BY167" s="5"/>
      <c r="BZ167" s="6"/>
    </row>
    <row r="168" spans="1:78" x14ac:dyDescent="0.25">
      <c r="A168" s="47">
        <v>65</v>
      </c>
      <c r="B168" s="47">
        <v>14</v>
      </c>
      <c r="C168" s="47">
        <v>59</v>
      </c>
      <c r="D168" s="47">
        <f t="shared" si="62"/>
        <v>14</v>
      </c>
      <c r="E168" s="47" t="str">
        <f t="shared" si="63"/>
        <v>65_14</v>
      </c>
      <c r="F168" s="53">
        <v>34.049999999999997</v>
      </c>
      <c r="G168" s="47"/>
      <c r="H168" s="47">
        <v>65</v>
      </c>
      <c r="I168" s="47">
        <v>15</v>
      </c>
      <c r="J168" s="47">
        <v>60</v>
      </c>
      <c r="K168" s="47">
        <f t="shared" si="55"/>
        <v>15</v>
      </c>
      <c r="L168" s="47" t="str">
        <f t="shared" si="56"/>
        <v>65_15</v>
      </c>
      <c r="M168" s="53">
        <v>35.68</v>
      </c>
      <c r="N168" s="5"/>
      <c r="O168" s="47">
        <v>65</v>
      </c>
      <c r="P168" s="47">
        <v>14</v>
      </c>
      <c r="Q168" s="47">
        <v>59</v>
      </c>
      <c r="R168" s="47">
        <f t="shared" si="75"/>
        <v>14</v>
      </c>
      <c r="S168" s="47" t="str">
        <f t="shared" si="76"/>
        <v>65_14</v>
      </c>
      <c r="T168" s="53">
        <v>36.299999999999997</v>
      </c>
      <c r="U168" s="5"/>
      <c r="V168" s="47">
        <v>65</v>
      </c>
      <c r="W168" s="47">
        <v>14</v>
      </c>
      <c r="X168" s="47">
        <v>59</v>
      </c>
      <c r="Y168" s="47">
        <f t="shared" si="64"/>
        <v>14</v>
      </c>
      <c r="Z168" s="47" t="str">
        <f t="shared" si="77"/>
        <v>65_14</v>
      </c>
      <c r="AA168" s="53">
        <v>37.479999999999997</v>
      </c>
      <c r="AB168" s="463"/>
      <c r="AC168" s="47">
        <v>65</v>
      </c>
      <c r="AD168" s="47">
        <v>14</v>
      </c>
      <c r="AE168" s="47">
        <v>59</v>
      </c>
      <c r="AF168" s="47">
        <f t="shared" si="65"/>
        <v>14</v>
      </c>
      <c r="AG168" s="47" t="str">
        <f t="shared" si="57"/>
        <v>65_14</v>
      </c>
      <c r="AH168" s="47">
        <v>38.6</v>
      </c>
      <c r="AI168" s="463"/>
      <c r="AJ168" s="47">
        <v>65</v>
      </c>
      <c r="AK168" s="47">
        <v>14</v>
      </c>
      <c r="AL168" s="47">
        <v>59</v>
      </c>
      <c r="AM168" s="47">
        <f t="shared" si="66"/>
        <v>14</v>
      </c>
      <c r="AN168" s="47" t="str">
        <f t="shared" si="58"/>
        <v>65_14</v>
      </c>
      <c r="AO168" s="47">
        <v>40.53</v>
      </c>
      <c r="AP168" s="474"/>
      <c r="AQ168" s="47">
        <v>65</v>
      </c>
      <c r="AR168" s="47">
        <v>14</v>
      </c>
      <c r="AS168" s="47">
        <v>59</v>
      </c>
      <c r="AT168" s="47">
        <f t="shared" si="67"/>
        <v>14</v>
      </c>
      <c r="AU168" s="47" t="str">
        <f t="shared" si="59"/>
        <v>65_14</v>
      </c>
      <c r="AV168" s="47">
        <v>41.54</v>
      </c>
      <c r="AW168" s="475"/>
      <c r="AX168" s="47">
        <v>65</v>
      </c>
      <c r="AY168" s="47">
        <v>14</v>
      </c>
      <c r="AZ168" s="47">
        <v>59</v>
      </c>
      <c r="BA168" s="47">
        <f t="shared" si="68"/>
        <v>14</v>
      </c>
      <c r="BB168" s="47" t="str">
        <f t="shared" si="60"/>
        <v>65_14</v>
      </c>
      <c r="BC168" s="47">
        <v>42.58</v>
      </c>
      <c r="BD168" s="45"/>
      <c r="BE168" s="47">
        <v>65</v>
      </c>
      <c r="BF168" s="47">
        <v>14</v>
      </c>
      <c r="BG168" s="47">
        <v>59</v>
      </c>
      <c r="BH168" s="47">
        <f t="shared" si="69"/>
        <v>14</v>
      </c>
      <c r="BI168" s="47" t="str">
        <f t="shared" si="70"/>
        <v>65_14</v>
      </c>
      <c r="BJ168" s="47">
        <v>44.29</v>
      </c>
      <c r="BK168" s="621"/>
      <c r="BL168" s="47">
        <v>65</v>
      </c>
      <c r="BM168" s="47">
        <v>14</v>
      </c>
      <c r="BN168" s="47">
        <v>59</v>
      </c>
      <c r="BO168" s="47">
        <f t="shared" si="71"/>
        <v>14</v>
      </c>
      <c r="BP168" s="47" t="s">
        <v>579</v>
      </c>
      <c r="BQ168" s="47" t="str">
        <f t="shared" si="61"/>
        <v>65_14</v>
      </c>
      <c r="BR168" s="49">
        <f t="shared" si="72"/>
        <v>42.58</v>
      </c>
      <c r="BS168" s="49">
        <f t="shared" si="73"/>
        <v>44.29</v>
      </c>
      <c r="BT168" s="456">
        <f t="shared" si="74"/>
        <v>43.435000000000002</v>
      </c>
      <c r="BU168" s="5"/>
      <c r="BV168" s="5"/>
      <c r="BW168" s="5"/>
      <c r="BX168" s="5"/>
      <c r="BY168" s="5"/>
      <c r="BZ168" s="6"/>
    </row>
    <row r="169" spans="1:78" x14ac:dyDescent="0.25">
      <c r="A169" s="47">
        <v>65</v>
      </c>
      <c r="B169" s="47">
        <v>15</v>
      </c>
      <c r="C169" s="47">
        <v>60</v>
      </c>
      <c r="D169" s="47">
        <f t="shared" si="62"/>
        <v>15</v>
      </c>
      <c r="E169" s="47" t="str">
        <f t="shared" si="63"/>
        <v>65_15</v>
      </c>
      <c r="F169" s="53">
        <v>34.479999999999997</v>
      </c>
      <c r="G169" s="47"/>
      <c r="H169" s="47">
        <v>70</v>
      </c>
      <c r="I169" s="47" t="s">
        <v>435</v>
      </c>
      <c r="J169" s="47">
        <v>44</v>
      </c>
      <c r="K169" s="47" t="str">
        <f t="shared" si="55"/>
        <v>Aanloopperiodiek_0</v>
      </c>
      <c r="L169" s="47" t="str">
        <f t="shared" si="56"/>
        <v>70_Aanloopperiodiek_0</v>
      </c>
      <c r="M169" s="53">
        <v>28.56</v>
      </c>
      <c r="N169" s="5"/>
      <c r="O169" s="47">
        <v>65</v>
      </c>
      <c r="P169" s="47">
        <v>15</v>
      </c>
      <c r="Q169" s="47">
        <v>60</v>
      </c>
      <c r="R169" s="47">
        <f t="shared" si="75"/>
        <v>15</v>
      </c>
      <c r="S169" s="47" t="str">
        <f t="shared" si="76"/>
        <v>65_15</v>
      </c>
      <c r="T169" s="53">
        <v>37.76</v>
      </c>
      <c r="U169" s="5"/>
      <c r="V169" s="47">
        <v>65</v>
      </c>
      <c r="W169" s="47">
        <v>15</v>
      </c>
      <c r="X169" s="47">
        <v>60</v>
      </c>
      <c r="Y169" s="47">
        <f t="shared" si="64"/>
        <v>15</v>
      </c>
      <c r="Z169" s="47" t="str">
        <f t="shared" si="77"/>
        <v>65_15</v>
      </c>
      <c r="AA169" s="53">
        <v>37.950000000000003</v>
      </c>
      <c r="AB169" s="463"/>
      <c r="AC169" s="47">
        <v>65</v>
      </c>
      <c r="AD169" s="47">
        <v>15</v>
      </c>
      <c r="AE169" s="47">
        <v>60</v>
      </c>
      <c r="AF169" s="47">
        <f t="shared" si="65"/>
        <v>15</v>
      </c>
      <c r="AG169" s="47" t="str">
        <f t="shared" si="57"/>
        <v>65_15</v>
      </c>
      <c r="AH169" s="47">
        <v>39.090000000000003</v>
      </c>
      <c r="AI169" s="463"/>
      <c r="AJ169" s="47">
        <v>65</v>
      </c>
      <c r="AK169" s="47">
        <v>15</v>
      </c>
      <c r="AL169" s="47">
        <v>60</v>
      </c>
      <c r="AM169" s="47">
        <f t="shared" si="66"/>
        <v>15</v>
      </c>
      <c r="AN169" s="47" t="str">
        <f t="shared" si="58"/>
        <v>65_15</v>
      </c>
      <c r="AO169" s="47">
        <v>41.04</v>
      </c>
      <c r="AP169" s="474"/>
      <c r="AQ169" s="47">
        <v>65</v>
      </c>
      <c r="AR169" s="47">
        <v>15</v>
      </c>
      <c r="AS169" s="47">
        <v>60</v>
      </c>
      <c r="AT169" s="47">
        <f t="shared" si="67"/>
        <v>15</v>
      </c>
      <c r="AU169" s="47" t="str">
        <f t="shared" si="59"/>
        <v>65_15</v>
      </c>
      <c r="AV169" s="47">
        <v>42.07</v>
      </c>
      <c r="AW169" s="475"/>
      <c r="AX169" s="47">
        <v>65</v>
      </c>
      <c r="AY169" s="47">
        <v>15</v>
      </c>
      <c r="AZ169" s="47">
        <v>60</v>
      </c>
      <c r="BA169" s="47">
        <f t="shared" si="68"/>
        <v>15</v>
      </c>
      <c r="BB169" s="47" t="str">
        <f t="shared" si="60"/>
        <v>65_15</v>
      </c>
      <c r="BC169" s="47">
        <v>43.12</v>
      </c>
      <c r="BD169" s="45"/>
      <c r="BE169" s="47">
        <v>65</v>
      </c>
      <c r="BF169" s="47">
        <v>15</v>
      </c>
      <c r="BG169" s="47">
        <v>60</v>
      </c>
      <c r="BH169" s="47">
        <f t="shared" si="69"/>
        <v>15</v>
      </c>
      <c r="BI169" s="47" t="str">
        <f t="shared" si="70"/>
        <v>65_15</v>
      </c>
      <c r="BJ169" s="47">
        <v>44.85</v>
      </c>
      <c r="BK169" s="621"/>
      <c r="BL169" s="47">
        <v>65</v>
      </c>
      <c r="BM169" s="47">
        <v>15</v>
      </c>
      <c r="BN169" s="47">
        <v>60</v>
      </c>
      <c r="BO169" s="47">
        <f t="shared" si="71"/>
        <v>15</v>
      </c>
      <c r="BP169" s="47" t="s">
        <v>580</v>
      </c>
      <c r="BQ169" s="47" t="str">
        <f t="shared" si="61"/>
        <v>65_15</v>
      </c>
      <c r="BR169" s="49">
        <f t="shared" si="72"/>
        <v>43.12</v>
      </c>
      <c r="BS169" s="49">
        <f t="shared" si="73"/>
        <v>44.85</v>
      </c>
      <c r="BT169" s="456">
        <f t="shared" si="74"/>
        <v>43.984999999999999</v>
      </c>
      <c r="BU169" s="5"/>
      <c r="BV169" s="5"/>
      <c r="BW169" s="5"/>
      <c r="BX169" s="5"/>
      <c r="BY169" s="5"/>
      <c r="BZ169" s="6"/>
    </row>
    <row r="170" spans="1:78" x14ac:dyDescent="0.25">
      <c r="A170" s="47">
        <v>70</v>
      </c>
      <c r="B170" s="47" t="s">
        <v>435</v>
      </c>
      <c r="C170" s="47">
        <v>44</v>
      </c>
      <c r="D170" s="47" t="str">
        <f t="shared" si="62"/>
        <v>Aanloopperiodiek_0</v>
      </c>
      <c r="E170" s="47" t="str">
        <f t="shared" si="63"/>
        <v>70_Aanloopperiodiek_0</v>
      </c>
      <c r="F170" s="53">
        <v>27.6</v>
      </c>
      <c r="G170" s="47"/>
      <c r="H170" s="47">
        <v>70</v>
      </c>
      <c r="I170" s="47" t="s">
        <v>437</v>
      </c>
      <c r="J170" s="47">
        <v>46</v>
      </c>
      <c r="K170" s="47" t="str">
        <f t="shared" si="55"/>
        <v>Aanloopperiodiek_1</v>
      </c>
      <c r="L170" s="47" t="str">
        <f t="shared" si="56"/>
        <v>70_Aanloopperiodiek_1</v>
      </c>
      <c r="M170" s="53">
        <v>29.43</v>
      </c>
      <c r="N170" s="5"/>
      <c r="O170" s="47">
        <v>70</v>
      </c>
      <c r="P170" s="47" t="s">
        <v>435</v>
      </c>
      <c r="Q170" s="47">
        <v>44</v>
      </c>
      <c r="R170" s="47" t="str">
        <f t="shared" si="75"/>
        <v>Aanloopperiodiek_0</v>
      </c>
      <c r="S170" s="47" t="str">
        <f t="shared" si="76"/>
        <v>70_Aanloopperiodiek_0</v>
      </c>
      <c r="T170" s="53">
        <v>29.42</v>
      </c>
      <c r="U170" s="5"/>
      <c r="V170" s="47">
        <v>70</v>
      </c>
      <c r="W170" s="47" t="s">
        <v>435</v>
      </c>
      <c r="X170" s="47">
        <v>44</v>
      </c>
      <c r="Y170" s="47" t="str">
        <f t="shared" si="64"/>
        <v>Aanloopperiodiek_0</v>
      </c>
      <c r="Z170" s="47" t="str">
        <f t="shared" si="77"/>
        <v>70_Aanloopperiodiek_0</v>
      </c>
      <c r="AA170" s="53">
        <v>30.38</v>
      </c>
      <c r="AB170" s="463"/>
      <c r="AC170" s="47">
        <v>70</v>
      </c>
      <c r="AD170" s="47" t="s">
        <v>435</v>
      </c>
      <c r="AE170" s="47">
        <v>44</v>
      </c>
      <c r="AF170" s="47" t="str">
        <f t="shared" si="65"/>
        <v>Aanloopperiodiek_0</v>
      </c>
      <c r="AG170" s="47" t="str">
        <f t="shared" si="57"/>
        <v>70_Aanloopperiodiek_0</v>
      </c>
      <c r="AH170" s="47">
        <v>31.29</v>
      </c>
      <c r="AI170" s="463"/>
      <c r="AJ170" s="47">
        <v>70</v>
      </c>
      <c r="AK170" s="47" t="s">
        <v>435</v>
      </c>
      <c r="AL170" s="47">
        <v>44</v>
      </c>
      <c r="AM170" s="47" t="str">
        <f t="shared" si="66"/>
        <v>Aanloopperiodiek_0</v>
      </c>
      <c r="AN170" s="47" t="str">
        <f t="shared" si="58"/>
        <v>70_Aanloopperiodiek_0</v>
      </c>
      <c r="AO170" s="47">
        <v>32.85</v>
      </c>
      <c r="AP170" s="474"/>
      <c r="AQ170" s="47">
        <v>70</v>
      </c>
      <c r="AR170" s="47" t="s">
        <v>435</v>
      </c>
      <c r="AS170" s="47">
        <v>44</v>
      </c>
      <c r="AT170" s="47" t="str">
        <f t="shared" si="67"/>
        <v>Aanloopperiodiek_0</v>
      </c>
      <c r="AU170" s="47" t="str">
        <f t="shared" si="59"/>
        <v>70_Aanloopperiodiek_0</v>
      </c>
      <c r="AV170" s="47">
        <v>33.67</v>
      </c>
      <c r="AW170" s="475"/>
      <c r="AX170" s="47">
        <v>70</v>
      </c>
      <c r="AY170" s="47" t="s">
        <v>435</v>
      </c>
      <c r="AZ170" s="47">
        <v>44</v>
      </c>
      <c r="BA170" s="47" t="str">
        <f t="shared" si="68"/>
        <v>Aanloopperiodiek_0</v>
      </c>
      <c r="BB170" s="47" t="str">
        <f t="shared" si="60"/>
        <v>70_Aanloopperiodiek_0</v>
      </c>
      <c r="BC170" s="47">
        <v>34.520000000000003</v>
      </c>
      <c r="BD170" s="45"/>
      <c r="BE170" s="47">
        <v>70</v>
      </c>
      <c r="BF170" s="47" t="s">
        <v>435</v>
      </c>
      <c r="BG170" s="47">
        <v>44</v>
      </c>
      <c r="BH170" s="47" t="str">
        <f t="shared" si="69"/>
        <v>Aanloopperiodiek_0</v>
      </c>
      <c r="BI170" s="47" t="str">
        <f t="shared" si="70"/>
        <v>70_Aanloopperiodiek_0</v>
      </c>
      <c r="BJ170" s="47">
        <v>35.9</v>
      </c>
      <c r="BK170" s="621"/>
      <c r="BL170" s="47">
        <v>70</v>
      </c>
      <c r="BM170" s="47" t="s">
        <v>435</v>
      </c>
      <c r="BN170" s="47">
        <v>44</v>
      </c>
      <c r="BO170" s="47" t="str">
        <f t="shared" si="71"/>
        <v>Aanloopperiodiek_0</v>
      </c>
      <c r="BP170" s="47" t="s">
        <v>581</v>
      </c>
      <c r="BQ170" s="47" t="str">
        <f t="shared" si="61"/>
        <v>70_Aanloopperiodiek_0</v>
      </c>
      <c r="BR170" s="49">
        <f t="shared" si="72"/>
        <v>34.520000000000003</v>
      </c>
      <c r="BS170" s="49">
        <f t="shared" si="73"/>
        <v>35.9</v>
      </c>
      <c r="BT170" s="456">
        <f t="shared" si="74"/>
        <v>35.21</v>
      </c>
      <c r="BU170" s="5"/>
      <c r="BV170" s="5"/>
      <c r="BW170" s="5"/>
      <c r="BX170" s="5"/>
      <c r="BY170" s="5"/>
      <c r="BZ170" s="6"/>
    </row>
    <row r="171" spans="1:78" x14ac:dyDescent="0.25">
      <c r="A171" s="47">
        <v>70</v>
      </c>
      <c r="B171" s="47" t="s">
        <v>437</v>
      </c>
      <c r="C171" s="47">
        <v>46</v>
      </c>
      <c r="D171" s="47" t="str">
        <f t="shared" si="62"/>
        <v>Aanloopperiodiek_1</v>
      </c>
      <c r="E171" s="47" t="str">
        <f t="shared" si="63"/>
        <v>70_Aanloopperiodiek_1</v>
      </c>
      <c r="F171" s="53">
        <v>28.43</v>
      </c>
      <c r="G171" s="47"/>
      <c r="H171" s="47">
        <v>70</v>
      </c>
      <c r="I171" s="47">
        <v>0</v>
      </c>
      <c r="J171" s="47">
        <v>48</v>
      </c>
      <c r="K171" s="47">
        <f t="shared" si="55"/>
        <v>0</v>
      </c>
      <c r="L171" s="47" t="str">
        <f t="shared" si="56"/>
        <v>70_0</v>
      </c>
      <c r="M171" s="53">
        <v>30.32</v>
      </c>
      <c r="N171" s="5"/>
      <c r="O171" s="47">
        <v>70</v>
      </c>
      <c r="P171" s="47" t="s">
        <v>437</v>
      </c>
      <c r="Q171" s="47">
        <v>46</v>
      </c>
      <c r="R171" s="47" t="str">
        <f t="shared" si="75"/>
        <v>Aanloopperiodiek_1</v>
      </c>
      <c r="S171" s="47" t="str">
        <f t="shared" si="76"/>
        <v>70_Aanloopperiodiek_1</v>
      </c>
      <c r="T171" s="53">
        <v>30.31</v>
      </c>
      <c r="U171" s="5"/>
      <c r="V171" s="47">
        <v>70</v>
      </c>
      <c r="W171" s="47" t="s">
        <v>437</v>
      </c>
      <c r="X171" s="47">
        <v>46</v>
      </c>
      <c r="Y171" s="47" t="str">
        <f t="shared" si="64"/>
        <v>Aanloopperiodiek_1</v>
      </c>
      <c r="Z171" s="47" t="str">
        <f t="shared" si="77"/>
        <v>70_Aanloopperiodiek_1</v>
      </c>
      <c r="AA171" s="53">
        <v>31.29</v>
      </c>
      <c r="AB171" s="463"/>
      <c r="AC171" s="47">
        <v>70</v>
      </c>
      <c r="AD171" s="47" t="s">
        <v>437</v>
      </c>
      <c r="AE171" s="47">
        <v>46</v>
      </c>
      <c r="AF171" s="47" t="str">
        <f t="shared" si="65"/>
        <v>Aanloopperiodiek_1</v>
      </c>
      <c r="AG171" s="47" t="str">
        <f t="shared" si="57"/>
        <v>70_Aanloopperiodiek_1</v>
      </c>
      <c r="AH171" s="47">
        <v>32.229999999999997</v>
      </c>
      <c r="AI171" s="463"/>
      <c r="AJ171" s="47">
        <v>70</v>
      </c>
      <c r="AK171" s="47" t="s">
        <v>437</v>
      </c>
      <c r="AL171" s="47">
        <v>46</v>
      </c>
      <c r="AM171" s="47" t="str">
        <f t="shared" si="66"/>
        <v>Aanloopperiodiek_1</v>
      </c>
      <c r="AN171" s="47" t="str">
        <f t="shared" si="58"/>
        <v>70_Aanloopperiodiek_1</v>
      </c>
      <c r="AO171" s="47">
        <v>33.840000000000003</v>
      </c>
      <c r="AP171" s="474"/>
      <c r="AQ171" s="47">
        <v>70</v>
      </c>
      <c r="AR171" s="47" t="s">
        <v>437</v>
      </c>
      <c r="AS171" s="47">
        <v>46</v>
      </c>
      <c r="AT171" s="47" t="str">
        <f t="shared" si="67"/>
        <v>Aanloopperiodiek_1</v>
      </c>
      <c r="AU171" s="47" t="str">
        <f t="shared" si="59"/>
        <v>70_Aanloopperiodiek_1</v>
      </c>
      <c r="AV171" s="47">
        <v>34.69</v>
      </c>
      <c r="AW171" s="475"/>
      <c r="AX171" s="47">
        <v>70</v>
      </c>
      <c r="AY171" s="47" t="s">
        <v>437</v>
      </c>
      <c r="AZ171" s="47">
        <v>46</v>
      </c>
      <c r="BA171" s="47" t="str">
        <f t="shared" si="68"/>
        <v>Aanloopperiodiek_1</v>
      </c>
      <c r="BB171" s="47" t="str">
        <f t="shared" si="60"/>
        <v>70_Aanloopperiodiek_1</v>
      </c>
      <c r="BC171" s="47">
        <v>35.56</v>
      </c>
      <c r="BD171" s="45"/>
      <c r="BE171" s="47">
        <v>70</v>
      </c>
      <c r="BF171" s="47" t="s">
        <v>437</v>
      </c>
      <c r="BG171" s="47">
        <v>46</v>
      </c>
      <c r="BH171" s="47" t="str">
        <f t="shared" si="69"/>
        <v>Aanloopperiodiek_1</v>
      </c>
      <c r="BI171" s="47" t="str">
        <f t="shared" si="70"/>
        <v>70_Aanloopperiodiek_1</v>
      </c>
      <c r="BJ171" s="47">
        <v>36.979999999999997</v>
      </c>
      <c r="BK171" s="621"/>
      <c r="BL171" s="47">
        <v>70</v>
      </c>
      <c r="BM171" s="47" t="s">
        <v>437</v>
      </c>
      <c r="BN171" s="47">
        <v>46</v>
      </c>
      <c r="BO171" s="47" t="str">
        <f t="shared" si="71"/>
        <v>Aanloopperiodiek_1</v>
      </c>
      <c r="BP171" s="47" t="s">
        <v>582</v>
      </c>
      <c r="BQ171" s="47" t="str">
        <f t="shared" si="61"/>
        <v>70_Aanloopperiodiek_1</v>
      </c>
      <c r="BR171" s="49">
        <f t="shared" si="72"/>
        <v>35.56</v>
      </c>
      <c r="BS171" s="49">
        <f t="shared" si="73"/>
        <v>36.979999999999997</v>
      </c>
      <c r="BT171" s="456">
        <f t="shared" si="74"/>
        <v>36.269999999999996</v>
      </c>
      <c r="BU171" s="5"/>
      <c r="BV171" s="5"/>
      <c r="BW171" s="5"/>
      <c r="BX171" s="5"/>
      <c r="BY171" s="5"/>
      <c r="BZ171" s="6"/>
    </row>
    <row r="172" spans="1:78" x14ac:dyDescent="0.25">
      <c r="A172" s="47">
        <v>70</v>
      </c>
      <c r="B172" s="47">
        <v>0</v>
      </c>
      <c r="C172" s="47">
        <v>48</v>
      </c>
      <c r="D172" s="47">
        <f t="shared" si="62"/>
        <v>0</v>
      </c>
      <c r="E172" s="47" t="str">
        <f t="shared" si="63"/>
        <v>70_0</v>
      </c>
      <c r="F172" s="53">
        <v>29.29</v>
      </c>
      <c r="G172" s="47"/>
      <c r="H172" s="47">
        <v>70</v>
      </c>
      <c r="I172" s="47">
        <v>1</v>
      </c>
      <c r="J172" s="47">
        <v>50</v>
      </c>
      <c r="K172" s="47">
        <f t="shared" si="55"/>
        <v>1</v>
      </c>
      <c r="L172" s="47" t="str">
        <f t="shared" si="56"/>
        <v>70_1</v>
      </c>
      <c r="M172" s="53">
        <v>31.21</v>
      </c>
      <c r="N172" s="5"/>
      <c r="O172" s="47">
        <v>70</v>
      </c>
      <c r="P172" s="47">
        <v>0</v>
      </c>
      <c r="Q172" s="47">
        <v>48</v>
      </c>
      <c r="R172" s="47">
        <f t="shared" si="75"/>
        <v>0</v>
      </c>
      <c r="S172" s="47" t="str">
        <f t="shared" si="76"/>
        <v>70_0</v>
      </c>
      <c r="T172" s="53">
        <v>31.23</v>
      </c>
      <c r="U172" s="5"/>
      <c r="V172" s="47">
        <v>70</v>
      </c>
      <c r="W172" s="47">
        <v>0</v>
      </c>
      <c r="X172" s="47">
        <v>48</v>
      </c>
      <c r="Y172" s="47">
        <f t="shared" si="64"/>
        <v>0</v>
      </c>
      <c r="Z172" s="47" t="str">
        <f t="shared" si="77"/>
        <v>70_0</v>
      </c>
      <c r="AA172" s="53">
        <v>32.24</v>
      </c>
      <c r="AB172" s="463"/>
      <c r="AC172" s="47">
        <v>70</v>
      </c>
      <c r="AD172" s="47">
        <v>0</v>
      </c>
      <c r="AE172" s="47">
        <v>48</v>
      </c>
      <c r="AF172" s="47">
        <f t="shared" si="65"/>
        <v>0</v>
      </c>
      <c r="AG172" s="47" t="str">
        <f t="shared" si="57"/>
        <v>70_0</v>
      </c>
      <c r="AH172" s="47">
        <v>33.21</v>
      </c>
      <c r="AI172" s="463"/>
      <c r="AJ172" s="47">
        <v>70</v>
      </c>
      <c r="AK172" s="47">
        <v>0</v>
      </c>
      <c r="AL172" s="47">
        <v>48</v>
      </c>
      <c r="AM172" s="47">
        <f t="shared" si="66"/>
        <v>0</v>
      </c>
      <c r="AN172" s="47" t="str">
        <f t="shared" si="58"/>
        <v>70_0</v>
      </c>
      <c r="AO172" s="47">
        <v>34.869999999999997</v>
      </c>
      <c r="AP172" s="474"/>
      <c r="AQ172" s="47">
        <v>70</v>
      </c>
      <c r="AR172" s="47">
        <v>0</v>
      </c>
      <c r="AS172" s="47">
        <v>48</v>
      </c>
      <c r="AT172" s="47">
        <f t="shared" si="67"/>
        <v>0</v>
      </c>
      <c r="AU172" s="47" t="str">
        <f t="shared" si="59"/>
        <v>70_0</v>
      </c>
      <c r="AV172" s="47">
        <v>35.74</v>
      </c>
      <c r="AW172" s="475"/>
      <c r="AX172" s="47">
        <v>70</v>
      </c>
      <c r="AY172" s="47">
        <v>0</v>
      </c>
      <c r="AZ172" s="47">
        <v>48</v>
      </c>
      <c r="BA172" s="47">
        <f t="shared" si="68"/>
        <v>0</v>
      </c>
      <c r="BB172" s="47" t="str">
        <f t="shared" si="60"/>
        <v>70_0</v>
      </c>
      <c r="BC172" s="47">
        <v>36.630000000000003</v>
      </c>
      <c r="BD172" s="45"/>
      <c r="BE172" s="47">
        <v>70</v>
      </c>
      <c r="BF172" s="47">
        <v>0</v>
      </c>
      <c r="BG172" s="47">
        <v>48</v>
      </c>
      <c r="BH172" s="47">
        <f t="shared" si="69"/>
        <v>0</v>
      </c>
      <c r="BI172" s="47" t="str">
        <f t="shared" si="70"/>
        <v>70_0</v>
      </c>
      <c r="BJ172" s="47">
        <v>38.1</v>
      </c>
      <c r="BK172" s="621"/>
      <c r="BL172" s="47">
        <v>70</v>
      </c>
      <c r="BM172" s="47">
        <v>0</v>
      </c>
      <c r="BN172" s="47">
        <v>48</v>
      </c>
      <c r="BO172" s="47">
        <f t="shared" si="71"/>
        <v>0</v>
      </c>
      <c r="BP172" s="47" t="s">
        <v>583</v>
      </c>
      <c r="BQ172" s="47" t="str">
        <f t="shared" si="61"/>
        <v>70_0</v>
      </c>
      <c r="BR172" s="49">
        <f t="shared" si="72"/>
        <v>36.630000000000003</v>
      </c>
      <c r="BS172" s="49">
        <f t="shared" si="73"/>
        <v>38.1</v>
      </c>
      <c r="BT172" s="456">
        <f t="shared" si="74"/>
        <v>37.365000000000002</v>
      </c>
      <c r="BU172" s="5"/>
      <c r="BV172" s="5"/>
      <c r="BW172" s="5"/>
      <c r="BX172" s="5"/>
      <c r="BY172" s="5"/>
      <c r="BZ172" s="6"/>
    </row>
    <row r="173" spans="1:78" x14ac:dyDescent="0.25">
      <c r="A173" s="47">
        <v>70</v>
      </c>
      <c r="B173" s="47">
        <v>1</v>
      </c>
      <c r="C173" s="47">
        <v>50</v>
      </c>
      <c r="D173" s="47">
        <f t="shared" si="62"/>
        <v>1</v>
      </c>
      <c r="E173" s="47" t="str">
        <f t="shared" si="63"/>
        <v>70_1</v>
      </c>
      <c r="F173" s="53">
        <v>30.16</v>
      </c>
      <c r="G173" s="47"/>
      <c r="H173" s="47">
        <v>70</v>
      </c>
      <c r="I173" s="47">
        <v>2</v>
      </c>
      <c r="J173" s="47">
        <v>51</v>
      </c>
      <c r="K173" s="47">
        <f t="shared" si="55"/>
        <v>2</v>
      </c>
      <c r="L173" s="47" t="str">
        <f t="shared" si="56"/>
        <v>70_2</v>
      </c>
      <c r="M173" s="53">
        <v>31.67</v>
      </c>
      <c r="N173" s="5"/>
      <c r="O173" s="47">
        <v>70</v>
      </c>
      <c r="P173" s="47">
        <v>1</v>
      </c>
      <c r="Q173" s="47">
        <v>50</v>
      </c>
      <c r="R173" s="47">
        <f t="shared" si="75"/>
        <v>1</v>
      </c>
      <c r="S173" s="47" t="str">
        <f t="shared" si="76"/>
        <v>70_1</v>
      </c>
      <c r="T173" s="53">
        <v>32.15</v>
      </c>
      <c r="U173" s="5"/>
      <c r="V173" s="47">
        <v>70</v>
      </c>
      <c r="W173" s="47">
        <v>1</v>
      </c>
      <c r="X173" s="47">
        <v>50</v>
      </c>
      <c r="Y173" s="47">
        <f t="shared" si="64"/>
        <v>1</v>
      </c>
      <c r="Z173" s="47" t="str">
        <f t="shared" si="77"/>
        <v>70_1</v>
      </c>
      <c r="AA173" s="53">
        <v>33.19</v>
      </c>
      <c r="AB173" s="463"/>
      <c r="AC173" s="47">
        <v>70</v>
      </c>
      <c r="AD173" s="47">
        <v>1</v>
      </c>
      <c r="AE173" s="47">
        <v>50</v>
      </c>
      <c r="AF173" s="47">
        <f t="shared" si="65"/>
        <v>1</v>
      </c>
      <c r="AG173" s="47" t="str">
        <f t="shared" si="57"/>
        <v>70_1</v>
      </c>
      <c r="AH173" s="47">
        <v>34.19</v>
      </c>
      <c r="AI173" s="463"/>
      <c r="AJ173" s="47">
        <v>70</v>
      </c>
      <c r="AK173" s="47">
        <v>1</v>
      </c>
      <c r="AL173" s="47">
        <v>50</v>
      </c>
      <c r="AM173" s="47">
        <f t="shared" si="66"/>
        <v>1</v>
      </c>
      <c r="AN173" s="47" t="str">
        <f t="shared" si="58"/>
        <v>70_1</v>
      </c>
      <c r="AO173" s="47">
        <v>35.9</v>
      </c>
      <c r="AP173" s="474"/>
      <c r="AQ173" s="47">
        <v>70</v>
      </c>
      <c r="AR173" s="47">
        <v>1</v>
      </c>
      <c r="AS173" s="47">
        <v>50</v>
      </c>
      <c r="AT173" s="47">
        <f t="shared" si="67"/>
        <v>1</v>
      </c>
      <c r="AU173" s="47" t="str">
        <f t="shared" si="59"/>
        <v>70_1</v>
      </c>
      <c r="AV173" s="47">
        <v>36.799999999999997</v>
      </c>
      <c r="AW173" s="475"/>
      <c r="AX173" s="47">
        <v>70</v>
      </c>
      <c r="AY173" s="47">
        <v>1</v>
      </c>
      <c r="AZ173" s="47">
        <v>50</v>
      </c>
      <c r="BA173" s="47">
        <f t="shared" si="68"/>
        <v>1</v>
      </c>
      <c r="BB173" s="47" t="str">
        <f t="shared" si="60"/>
        <v>70_1</v>
      </c>
      <c r="BC173" s="47">
        <v>37.72</v>
      </c>
      <c r="BD173" s="45"/>
      <c r="BE173" s="47">
        <v>70</v>
      </c>
      <c r="BF173" s="47">
        <v>1</v>
      </c>
      <c r="BG173" s="47">
        <v>50</v>
      </c>
      <c r="BH173" s="47">
        <f t="shared" si="69"/>
        <v>1</v>
      </c>
      <c r="BI173" s="47" t="str">
        <f t="shared" si="70"/>
        <v>70_1</v>
      </c>
      <c r="BJ173" s="47">
        <v>39.229999999999997</v>
      </c>
      <c r="BK173" s="621"/>
      <c r="BL173" s="47">
        <v>70</v>
      </c>
      <c r="BM173" s="47">
        <v>1</v>
      </c>
      <c r="BN173" s="47">
        <v>50</v>
      </c>
      <c r="BO173" s="47">
        <f t="shared" si="71"/>
        <v>1</v>
      </c>
      <c r="BP173" s="47" t="s">
        <v>584</v>
      </c>
      <c r="BQ173" s="47" t="str">
        <f t="shared" si="61"/>
        <v>70_1</v>
      </c>
      <c r="BR173" s="49">
        <f t="shared" si="72"/>
        <v>37.72</v>
      </c>
      <c r="BS173" s="49">
        <f t="shared" si="73"/>
        <v>39.229999999999997</v>
      </c>
      <c r="BT173" s="456">
        <f t="shared" si="74"/>
        <v>38.474999999999994</v>
      </c>
      <c r="BU173" s="5"/>
      <c r="BV173" s="5"/>
      <c r="BW173" s="5"/>
      <c r="BX173" s="5"/>
      <c r="BY173" s="5"/>
      <c r="BZ173" s="6"/>
    </row>
    <row r="174" spans="1:78" x14ac:dyDescent="0.25">
      <c r="A174" s="47">
        <v>70</v>
      </c>
      <c r="B174" s="47">
        <v>2</v>
      </c>
      <c r="C174" s="47">
        <v>51</v>
      </c>
      <c r="D174" s="47">
        <f t="shared" si="62"/>
        <v>2</v>
      </c>
      <c r="E174" s="47" t="str">
        <f t="shared" si="63"/>
        <v>70_2</v>
      </c>
      <c r="F174" s="53">
        <v>30.6</v>
      </c>
      <c r="G174" s="47"/>
      <c r="H174" s="47">
        <v>70</v>
      </c>
      <c r="I174" s="47">
        <v>3</v>
      </c>
      <c r="J174" s="47">
        <v>52</v>
      </c>
      <c r="K174" s="47">
        <f t="shared" si="55"/>
        <v>3</v>
      </c>
      <c r="L174" s="47" t="str">
        <f t="shared" si="56"/>
        <v>70_3</v>
      </c>
      <c r="M174" s="53">
        <v>32.1</v>
      </c>
      <c r="N174" s="5"/>
      <c r="O174" s="47">
        <v>70</v>
      </c>
      <c r="P174" s="47">
        <v>2</v>
      </c>
      <c r="Q174" s="47">
        <v>51</v>
      </c>
      <c r="R174" s="47">
        <f t="shared" si="75"/>
        <v>2</v>
      </c>
      <c r="S174" s="47" t="str">
        <f t="shared" si="76"/>
        <v>70_2</v>
      </c>
      <c r="T174" s="53">
        <v>32.619999999999997</v>
      </c>
      <c r="U174" s="5"/>
      <c r="V174" s="47">
        <v>70</v>
      </c>
      <c r="W174" s="47">
        <v>2</v>
      </c>
      <c r="X174" s="47">
        <v>51</v>
      </c>
      <c r="Y174" s="47">
        <f t="shared" si="64"/>
        <v>2</v>
      </c>
      <c r="Z174" s="47" t="str">
        <f t="shared" si="77"/>
        <v>70_2</v>
      </c>
      <c r="AA174" s="53">
        <v>33.68</v>
      </c>
      <c r="AB174" s="463"/>
      <c r="AC174" s="47">
        <v>70</v>
      </c>
      <c r="AD174" s="47">
        <v>2</v>
      </c>
      <c r="AE174" s="47">
        <v>51</v>
      </c>
      <c r="AF174" s="47">
        <f t="shared" si="65"/>
        <v>2</v>
      </c>
      <c r="AG174" s="47" t="str">
        <f t="shared" si="57"/>
        <v>70_2</v>
      </c>
      <c r="AH174" s="47">
        <v>34.69</v>
      </c>
      <c r="AI174" s="463"/>
      <c r="AJ174" s="47">
        <v>70</v>
      </c>
      <c r="AK174" s="47">
        <v>2</v>
      </c>
      <c r="AL174" s="47">
        <v>51</v>
      </c>
      <c r="AM174" s="47">
        <f t="shared" si="66"/>
        <v>2</v>
      </c>
      <c r="AN174" s="47" t="str">
        <f t="shared" si="58"/>
        <v>70_2</v>
      </c>
      <c r="AO174" s="47">
        <v>36.42</v>
      </c>
      <c r="AP174" s="474"/>
      <c r="AQ174" s="47">
        <v>70</v>
      </c>
      <c r="AR174" s="47">
        <v>2</v>
      </c>
      <c r="AS174" s="47">
        <v>51</v>
      </c>
      <c r="AT174" s="47">
        <f t="shared" si="67"/>
        <v>2</v>
      </c>
      <c r="AU174" s="47" t="str">
        <f t="shared" si="59"/>
        <v>70_2</v>
      </c>
      <c r="AV174" s="47">
        <v>37.33</v>
      </c>
      <c r="AW174" s="475"/>
      <c r="AX174" s="47">
        <v>70</v>
      </c>
      <c r="AY174" s="47">
        <v>2</v>
      </c>
      <c r="AZ174" s="47">
        <v>51</v>
      </c>
      <c r="BA174" s="47">
        <f t="shared" si="68"/>
        <v>2</v>
      </c>
      <c r="BB174" s="47" t="str">
        <f t="shared" si="60"/>
        <v>70_2</v>
      </c>
      <c r="BC174" s="47">
        <v>38.270000000000003</v>
      </c>
      <c r="BD174" s="45"/>
      <c r="BE174" s="47">
        <v>70</v>
      </c>
      <c r="BF174" s="47">
        <v>2</v>
      </c>
      <c r="BG174" s="47">
        <v>51</v>
      </c>
      <c r="BH174" s="47">
        <f t="shared" si="69"/>
        <v>2</v>
      </c>
      <c r="BI174" s="47" t="str">
        <f t="shared" si="70"/>
        <v>70_2</v>
      </c>
      <c r="BJ174" s="47">
        <v>39.799999999999997</v>
      </c>
      <c r="BK174" s="621"/>
      <c r="BL174" s="47">
        <v>70</v>
      </c>
      <c r="BM174" s="47">
        <v>2</v>
      </c>
      <c r="BN174" s="47">
        <v>51</v>
      </c>
      <c r="BO174" s="47">
        <f t="shared" si="71"/>
        <v>2</v>
      </c>
      <c r="BP174" s="47" t="s">
        <v>585</v>
      </c>
      <c r="BQ174" s="47" t="str">
        <f t="shared" si="61"/>
        <v>70_2</v>
      </c>
      <c r="BR174" s="49">
        <f t="shared" si="72"/>
        <v>38.270000000000003</v>
      </c>
      <c r="BS174" s="49">
        <f t="shared" si="73"/>
        <v>39.799999999999997</v>
      </c>
      <c r="BT174" s="456">
        <f t="shared" si="74"/>
        <v>39.034999999999997</v>
      </c>
      <c r="BU174" s="5"/>
      <c r="BV174" s="5"/>
      <c r="BW174" s="5"/>
      <c r="BX174" s="5"/>
      <c r="BY174" s="5"/>
      <c r="BZ174" s="6"/>
    </row>
    <row r="175" spans="1:78" x14ac:dyDescent="0.25">
      <c r="A175" s="47">
        <v>70</v>
      </c>
      <c r="B175" s="47">
        <v>3</v>
      </c>
      <c r="C175" s="47">
        <v>52</v>
      </c>
      <c r="D175" s="47">
        <f t="shared" si="62"/>
        <v>3</v>
      </c>
      <c r="E175" s="47" t="str">
        <f t="shared" si="63"/>
        <v>70_3</v>
      </c>
      <c r="F175" s="53">
        <v>31.02</v>
      </c>
      <c r="G175" s="47"/>
      <c r="H175" s="47">
        <v>70</v>
      </c>
      <c r="I175" s="47">
        <v>4</v>
      </c>
      <c r="J175" s="47">
        <v>53</v>
      </c>
      <c r="K175" s="47">
        <f t="shared" si="55"/>
        <v>4</v>
      </c>
      <c r="L175" s="47" t="str">
        <f t="shared" si="56"/>
        <v>70_4</v>
      </c>
      <c r="M175" s="53">
        <v>32.56</v>
      </c>
      <c r="N175" s="5"/>
      <c r="O175" s="47">
        <v>70</v>
      </c>
      <c r="P175" s="47">
        <v>3</v>
      </c>
      <c r="Q175" s="47">
        <v>52</v>
      </c>
      <c r="R175" s="47">
        <f t="shared" si="75"/>
        <v>3</v>
      </c>
      <c r="S175" s="47" t="str">
        <f t="shared" si="76"/>
        <v>70_3</v>
      </c>
      <c r="T175" s="53">
        <v>33.07</v>
      </c>
      <c r="U175" s="5"/>
      <c r="V175" s="47">
        <v>70</v>
      </c>
      <c r="W175" s="47">
        <v>3</v>
      </c>
      <c r="X175" s="47">
        <v>52</v>
      </c>
      <c r="Y175" s="47">
        <f t="shared" si="64"/>
        <v>3</v>
      </c>
      <c r="Z175" s="47" t="str">
        <f t="shared" si="77"/>
        <v>70_3</v>
      </c>
      <c r="AA175" s="53">
        <v>34.14</v>
      </c>
      <c r="AB175" s="463"/>
      <c r="AC175" s="47">
        <v>70</v>
      </c>
      <c r="AD175" s="47">
        <v>3</v>
      </c>
      <c r="AE175" s="47">
        <v>52</v>
      </c>
      <c r="AF175" s="47">
        <f t="shared" si="65"/>
        <v>3</v>
      </c>
      <c r="AG175" s="47" t="str">
        <f t="shared" si="57"/>
        <v>70_3</v>
      </c>
      <c r="AH175" s="47">
        <v>35.159999999999997</v>
      </c>
      <c r="AI175" s="463"/>
      <c r="AJ175" s="47">
        <v>70</v>
      </c>
      <c r="AK175" s="47">
        <v>3</v>
      </c>
      <c r="AL175" s="47">
        <v>52</v>
      </c>
      <c r="AM175" s="47">
        <f t="shared" si="66"/>
        <v>3</v>
      </c>
      <c r="AN175" s="47" t="str">
        <f t="shared" si="58"/>
        <v>70_3</v>
      </c>
      <c r="AO175" s="47">
        <v>36.92</v>
      </c>
      <c r="AP175" s="474"/>
      <c r="AQ175" s="47">
        <v>70</v>
      </c>
      <c r="AR175" s="47">
        <v>3</v>
      </c>
      <c r="AS175" s="47">
        <v>52</v>
      </c>
      <c r="AT175" s="47">
        <f t="shared" si="67"/>
        <v>3</v>
      </c>
      <c r="AU175" s="47" t="str">
        <f t="shared" si="59"/>
        <v>70_3</v>
      </c>
      <c r="AV175" s="47">
        <v>37.85</v>
      </c>
      <c r="AW175" s="475"/>
      <c r="AX175" s="47">
        <v>70</v>
      </c>
      <c r="AY175" s="47">
        <v>3</v>
      </c>
      <c r="AZ175" s="47">
        <v>52</v>
      </c>
      <c r="BA175" s="47">
        <f t="shared" si="68"/>
        <v>3</v>
      </c>
      <c r="BB175" s="47" t="str">
        <f t="shared" si="60"/>
        <v>70_3</v>
      </c>
      <c r="BC175" s="47">
        <v>38.79</v>
      </c>
      <c r="BD175" s="45"/>
      <c r="BE175" s="47">
        <v>70</v>
      </c>
      <c r="BF175" s="47">
        <v>3</v>
      </c>
      <c r="BG175" s="47">
        <v>52</v>
      </c>
      <c r="BH175" s="47">
        <f t="shared" si="69"/>
        <v>3</v>
      </c>
      <c r="BI175" s="47" t="str">
        <f t="shared" si="70"/>
        <v>70_3</v>
      </c>
      <c r="BJ175" s="47">
        <v>40.340000000000003</v>
      </c>
      <c r="BK175" s="621"/>
      <c r="BL175" s="47">
        <v>70</v>
      </c>
      <c r="BM175" s="47">
        <v>3</v>
      </c>
      <c r="BN175" s="47">
        <v>52</v>
      </c>
      <c r="BO175" s="47">
        <f t="shared" si="71"/>
        <v>3</v>
      </c>
      <c r="BP175" s="47" t="s">
        <v>586</v>
      </c>
      <c r="BQ175" s="47" t="str">
        <f t="shared" si="61"/>
        <v>70_3</v>
      </c>
      <c r="BR175" s="49">
        <f t="shared" si="72"/>
        <v>38.79</v>
      </c>
      <c r="BS175" s="49">
        <f t="shared" si="73"/>
        <v>40.340000000000003</v>
      </c>
      <c r="BT175" s="456">
        <f t="shared" si="74"/>
        <v>39.564999999999998</v>
      </c>
      <c r="BU175" s="5"/>
      <c r="BV175" s="5"/>
      <c r="BW175" s="5"/>
      <c r="BX175" s="5"/>
      <c r="BY175" s="5"/>
      <c r="BZ175" s="6"/>
    </row>
    <row r="176" spans="1:78" x14ac:dyDescent="0.25">
      <c r="A176" s="47">
        <v>70</v>
      </c>
      <c r="B176" s="47">
        <v>4</v>
      </c>
      <c r="C176" s="47">
        <v>53</v>
      </c>
      <c r="D176" s="47">
        <f t="shared" si="62"/>
        <v>4</v>
      </c>
      <c r="E176" s="47" t="str">
        <f t="shared" si="63"/>
        <v>70_4</v>
      </c>
      <c r="F176" s="53">
        <v>31.46</v>
      </c>
      <c r="G176" s="47"/>
      <c r="H176" s="47">
        <v>70</v>
      </c>
      <c r="I176" s="47">
        <v>5</v>
      </c>
      <c r="J176" s="47">
        <v>56</v>
      </c>
      <c r="K176" s="47">
        <f t="shared" si="55"/>
        <v>5</v>
      </c>
      <c r="L176" s="47" t="str">
        <f t="shared" si="56"/>
        <v>70_5</v>
      </c>
      <c r="M176" s="53">
        <v>33.9</v>
      </c>
      <c r="N176" s="5"/>
      <c r="O176" s="47">
        <v>70</v>
      </c>
      <c r="P176" s="47">
        <v>4</v>
      </c>
      <c r="Q176" s="47">
        <v>53</v>
      </c>
      <c r="R176" s="47">
        <f t="shared" si="75"/>
        <v>4</v>
      </c>
      <c r="S176" s="47" t="str">
        <f t="shared" si="76"/>
        <v>70_4</v>
      </c>
      <c r="T176" s="53">
        <v>33.54</v>
      </c>
      <c r="U176" s="5"/>
      <c r="V176" s="47">
        <v>70</v>
      </c>
      <c r="W176" s="47">
        <v>4</v>
      </c>
      <c r="X176" s="47">
        <v>53</v>
      </c>
      <c r="Y176" s="47">
        <f t="shared" si="64"/>
        <v>4</v>
      </c>
      <c r="Z176" s="47" t="str">
        <f t="shared" si="77"/>
        <v>70_4</v>
      </c>
      <c r="AA176" s="53">
        <v>34.630000000000003</v>
      </c>
      <c r="AB176" s="463"/>
      <c r="AC176" s="47">
        <v>70</v>
      </c>
      <c r="AD176" s="47">
        <v>4</v>
      </c>
      <c r="AE176" s="47">
        <v>53</v>
      </c>
      <c r="AF176" s="47">
        <f t="shared" si="65"/>
        <v>4</v>
      </c>
      <c r="AG176" s="47" t="str">
        <f t="shared" si="57"/>
        <v>70_4</v>
      </c>
      <c r="AH176" s="47">
        <v>35.67</v>
      </c>
      <c r="AI176" s="463"/>
      <c r="AJ176" s="47">
        <v>70</v>
      </c>
      <c r="AK176" s="47">
        <v>4</v>
      </c>
      <c r="AL176" s="47">
        <v>53</v>
      </c>
      <c r="AM176" s="47">
        <f t="shared" si="66"/>
        <v>4</v>
      </c>
      <c r="AN176" s="47" t="str">
        <f t="shared" si="58"/>
        <v>70_4</v>
      </c>
      <c r="AO176" s="47">
        <v>37.450000000000003</v>
      </c>
      <c r="AP176" s="474"/>
      <c r="AQ176" s="47">
        <v>70</v>
      </c>
      <c r="AR176" s="47">
        <v>4</v>
      </c>
      <c r="AS176" s="47">
        <v>53</v>
      </c>
      <c r="AT176" s="47">
        <f t="shared" si="67"/>
        <v>4</v>
      </c>
      <c r="AU176" s="47" t="str">
        <f t="shared" si="59"/>
        <v>70_4</v>
      </c>
      <c r="AV176" s="47">
        <v>38.39</v>
      </c>
      <c r="AW176" s="475"/>
      <c r="AX176" s="47">
        <v>70</v>
      </c>
      <c r="AY176" s="47">
        <v>4</v>
      </c>
      <c r="AZ176" s="47">
        <v>53</v>
      </c>
      <c r="BA176" s="47">
        <f t="shared" si="68"/>
        <v>4</v>
      </c>
      <c r="BB176" s="47" t="str">
        <f t="shared" si="60"/>
        <v>70_4</v>
      </c>
      <c r="BC176" s="47">
        <v>39.35</v>
      </c>
      <c r="BD176" s="45"/>
      <c r="BE176" s="47">
        <v>70</v>
      </c>
      <c r="BF176" s="47">
        <v>4</v>
      </c>
      <c r="BG176" s="47">
        <v>53</v>
      </c>
      <c r="BH176" s="47">
        <f t="shared" si="69"/>
        <v>4</v>
      </c>
      <c r="BI176" s="47" t="str">
        <f t="shared" si="70"/>
        <v>70_4</v>
      </c>
      <c r="BJ176" s="47">
        <v>40.92</v>
      </c>
      <c r="BK176" s="621"/>
      <c r="BL176" s="47">
        <v>70</v>
      </c>
      <c r="BM176" s="47">
        <v>4</v>
      </c>
      <c r="BN176" s="47">
        <v>53</v>
      </c>
      <c r="BO176" s="47">
        <f t="shared" si="71"/>
        <v>4</v>
      </c>
      <c r="BP176" s="47" t="s">
        <v>587</v>
      </c>
      <c r="BQ176" s="47" t="str">
        <f t="shared" si="61"/>
        <v>70_4</v>
      </c>
      <c r="BR176" s="49">
        <f t="shared" si="72"/>
        <v>39.35</v>
      </c>
      <c r="BS176" s="49">
        <f t="shared" si="73"/>
        <v>40.92</v>
      </c>
      <c r="BT176" s="456">
        <f t="shared" si="74"/>
        <v>40.135000000000005</v>
      </c>
      <c r="BU176" s="5"/>
      <c r="BV176" s="5"/>
      <c r="BW176" s="5"/>
      <c r="BX176" s="5"/>
      <c r="BY176" s="5"/>
      <c r="BZ176" s="6"/>
    </row>
    <row r="177" spans="1:78" x14ac:dyDescent="0.25">
      <c r="A177" s="47">
        <v>70</v>
      </c>
      <c r="B177" s="47">
        <v>5</v>
      </c>
      <c r="C177" s="47">
        <v>56</v>
      </c>
      <c r="D177" s="47">
        <f t="shared" si="62"/>
        <v>5</v>
      </c>
      <c r="E177" s="47" t="str">
        <f t="shared" si="63"/>
        <v>70_5</v>
      </c>
      <c r="F177" s="53">
        <v>32.75</v>
      </c>
      <c r="G177" s="47"/>
      <c r="H177" s="47">
        <v>70</v>
      </c>
      <c r="I177" s="47">
        <v>6</v>
      </c>
      <c r="J177" s="47">
        <v>59</v>
      </c>
      <c r="K177" s="47">
        <f t="shared" si="55"/>
        <v>6</v>
      </c>
      <c r="L177" s="47" t="str">
        <f t="shared" si="56"/>
        <v>70_6</v>
      </c>
      <c r="M177" s="53">
        <v>35.24</v>
      </c>
      <c r="N177" s="5"/>
      <c r="O177" s="47">
        <v>70</v>
      </c>
      <c r="P177" s="47">
        <v>5</v>
      </c>
      <c r="Q177" s="47">
        <v>56</v>
      </c>
      <c r="R177" s="47">
        <f t="shared" si="75"/>
        <v>5</v>
      </c>
      <c r="S177" s="47" t="str">
        <f t="shared" si="76"/>
        <v>70_5</v>
      </c>
      <c r="T177" s="53">
        <v>34.909999999999997</v>
      </c>
      <c r="U177" s="5"/>
      <c r="V177" s="47">
        <v>70</v>
      </c>
      <c r="W177" s="47">
        <v>5</v>
      </c>
      <c r="X177" s="47">
        <v>56</v>
      </c>
      <c r="Y177" s="47">
        <f t="shared" si="64"/>
        <v>5</v>
      </c>
      <c r="Z177" s="47" t="str">
        <f t="shared" si="77"/>
        <v>70_5</v>
      </c>
      <c r="AA177" s="53">
        <v>36.049999999999997</v>
      </c>
      <c r="AB177" s="463"/>
      <c r="AC177" s="47">
        <v>70</v>
      </c>
      <c r="AD177" s="47">
        <v>5</v>
      </c>
      <c r="AE177" s="47">
        <v>56</v>
      </c>
      <c r="AF177" s="47">
        <f t="shared" si="65"/>
        <v>5</v>
      </c>
      <c r="AG177" s="47" t="str">
        <f t="shared" si="57"/>
        <v>70_5</v>
      </c>
      <c r="AH177" s="47">
        <v>37.130000000000003</v>
      </c>
      <c r="AI177" s="463"/>
      <c r="AJ177" s="47">
        <v>70</v>
      </c>
      <c r="AK177" s="47">
        <v>5</v>
      </c>
      <c r="AL177" s="47">
        <v>56</v>
      </c>
      <c r="AM177" s="47">
        <f t="shared" si="66"/>
        <v>5</v>
      </c>
      <c r="AN177" s="47" t="str">
        <f t="shared" si="58"/>
        <v>70_5</v>
      </c>
      <c r="AO177" s="47">
        <v>38.99</v>
      </c>
      <c r="AP177" s="474"/>
      <c r="AQ177" s="47">
        <v>70</v>
      </c>
      <c r="AR177" s="47">
        <v>5</v>
      </c>
      <c r="AS177" s="47">
        <v>56</v>
      </c>
      <c r="AT177" s="47">
        <f t="shared" si="67"/>
        <v>5</v>
      </c>
      <c r="AU177" s="47" t="str">
        <f t="shared" si="59"/>
        <v>70_5</v>
      </c>
      <c r="AV177" s="47">
        <v>39.96</v>
      </c>
      <c r="AW177" s="475"/>
      <c r="AX177" s="47">
        <v>70</v>
      </c>
      <c r="AY177" s="47">
        <v>5</v>
      </c>
      <c r="AZ177" s="47">
        <v>56</v>
      </c>
      <c r="BA177" s="47">
        <f t="shared" si="68"/>
        <v>5</v>
      </c>
      <c r="BB177" s="47" t="str">
        <f t="shared" si="60"/>
        <v>70_5</v>
      </c>
      <c r="BC177" s="47">
        <v>40.96</v>
      </c>
      <c r="BD177" s="45"/>
      <c r="BE177" s="47">
        <v>70</v>
      </c>
      <c r="BF177" s="47">
        <v>5</v>
      </c>
      <c r="BG177" s="47">
        <v>56</v>
      </c>
      <c r="BH177" s="47">
        <f t="shared" si="69"/>
        <v>5</v>
      </c>
      <c r="BI177" s="47" t="str">
        <f t="shared" si="70"/>
        <v>70_5</v>
      </c>
      <c r="BJ177" s="47">
        <v>42.6</v>
      </c>
      <c r="BK177" s="621"/>
      <c r="BL177" s="47">
        <v>70</v>
      </c>
      <c r="BM177" s="47">
        <v>5</v>
      </c>
      <c r="BN177" s="47">
        <v>56</v>
      </c>
      <c r="BO177" s="47">
        <f t="shared" si="71"/>
        <v>5</v>
      </c>
      <c r="BP177" s="47" t="s">
        <v>588</v>
      </c>
      <c r="BQ177" s="47" t="str">
        <f t="shared" si="61"/>
        <v>70_5</v>
      </c>
      <c r="BR177" s="49">
        <f t="shared" si="72"/>
        <v>40.96</v>
      </c>
      <c r="BS177" s="49">
        <f t="shared" si="73"/>
        <v>42.6</v>
      </c>
      <c r="BT177" s="456">
        <f t="shared" si="74"/>
        <v>41.78</v>
      </c>
      <c r="BU177" s="5"/>
      <c r="BV177" s="5"/>
      <c r="BW177" s="5"/>
      <c r="BX177" s="5"/>
      <c r="BY177" s="5"/>
      <c r="BZ177" s="6"/>
    </row>
    <row r="178" spans="1:78" x14ac:dyDescent="0.25">
      <c r="A178" s="47">
        <v>70</v>
      </c>
      <c r="B178" s="47">
        <v>6</v>
      </c>
      <c r="C178" s="47">
        <v>59</v>
      </c>
      <c r="D178" s="47">
        <f t="shared" si="62"/>
        <v>6</v>
      </c>
      <c r="E178" s="47" t="str">
        <f t="shared" si="63"/>
        <v>70_6</v>
      </c>
      <c r="F178" s="53">
        <v>34.049999999999997</v>
      </c>
      <c r="G178" s="47"/>
      <c r="H178" s="47">
        <v>70</v>
      </c>
      <c r="I178" s="47">
        <v>7</v>
      </c>
      <c r="J178" s="47">
        <v>62</v>
      </c>
      <c r="K178" s="47">
        <f t="shared" si="55"/>
        <v>7</v>
      </c>
      <c r="L178" s="47" t="str">
        <f t="shared" si="56"/>
        <v>70_7</v>
      </c>
      <c r="M178" s="53">
        <v>36.58</v>
      </c>
      <c r="N178" s="5"/>
      <c r="O178" s="47">
        <v>70</v>
      </c>
      <c r="P178" s="47">
        <v>6</v>
      </c>
      <c r="Q178" s="47">
        <v>59</v>
      </c>
      <c r="R178" s="47">
        <f t="shared" si="75"/>
        <v>6</v>
      </c>
      <c r="S178" s="47" t="str">
        <f t="shared" si="76"/>
        <v>70_6</v>
      </c>
      <c r="T178" s="53">
        <v>36.299999999999997</v>
      </c>
      <c r="U178" s="5"/>
      <c r="V178" s="47">
        <v>70</v>
      </c>
      <c r="W178" s="47">
        <v>6</v>
      </c>
      <c r="X178" s="47">
        <v>59</v>
      </c>
      <c r="Y178" s="47">
        <f t="shared" si="64"/>
        <v>6</v>
      </c>
      <c r="Z178" s="47" t="str">
        <f t="shared" si="77"/>
        <v>70_6</v>
      </c>
      <c r="AA178" s="53">
        <v>37.479999999999997</v>
      </c>
      <c r="AB178" s="463"/>
      <c r="AC178" s="47">
        <v>70</v>
      </c>
      <c r="AD178" s="47">
        <v>6</v>
      </c>
      <c r="AE178" s="47">
        <v>59</v>
      </c>
      <c r="AF178" s="47">
        <f t="shared" si="65"/>
        <v>6</v>
      </c>
      <c r="AG178" s="47" t="str">
        <f t="shared" si="57"/>
        <v>70_6</v>
      </c>
      <c r="AH178" s="47">
        <v>38.6</v>
      </c>
      <c r="AI178" s="463"/>
      <c r="AJ178" s="47">
        <v>70</v>
      </c>
      <c r="AK178" s="47">
        <v>6</v>
      </c>
      <c r="AL178" s="47">
        <v>59</v>
      </c>
      <c r="AM178" s="47">
        <f t="shared" si="66"/>
        <v>6</v>
      </c>
      <c r="AN178" s="47" t="str">
        <f t="shared" si="58"/>
        <v>70_6</v>
      </c>
      <c r="AO178" s="47">
        <v>40.53</v>
      </c>
      <c r="AP178" s="474"/>
      <c r="AQ178" s="47">
        <v>70</v>
      </c>
      <c r="AR178" s="47">
        <v>6</v>
      </c>
      <c r="AS178" s="47">
        <v>59</v>
      </c>
      <c r="AT178" s="47">
        <f t="shared" si="67"/>
        <v>6</v>
      </c>
      <c r="AU178" s="47" t="str">
        <f t="shared" si="59"/>
        <v>70_6</v>
      </c>
      <c r="AV178" s="47">
        <v>41.54</v>
      </c>
      <c r="AW178" s="475"/>
      <c r="AX178" s="47">
        <v>70</v>
      </c>
      <c r="AY178" s="47">
        <v>6</v>
      </c>
      <c r="AZ178" s="47">
        <v>59</v>
      </c>
      <c r="BA178" s="47">
        <f t="shared" si="68"/>
        <v>6</v>
      </c>
      <c r="BB178" s="47" t="str">
        <f t="shared" si="60"/>
        <v>70_6</v>
      </c>
      <c r="BC178" s="47">
        <v>42.58</v>
      </c>
      <c r="BD178" s="45"/>
      <c r="BE178" s="47">
        <v>70</v>
      </c>
      <c r="BF178" s="47">
        <v>6</v>
      </c>
      <c r="BG178" s="47">
        <v>59</v>
      </c>
      <c r="BH178" s="47">
        <f t="shared" si="69"/>
        <v>6</v>
      </c>
      <c r="BI178" s="47" t="str">
        <f t="shared" si="70"/>
        <v>70_6</v>
      </c>
      <c r="BJ178" s="47">
        <v>44.29</v>
      </c>
      <c r="BK178" s="621"/>
      <c r="BL178" s="47">
        <v>70</v>
      </c>
      <c r="BM178" s="47">
        <v>6</v>
      </c>
      <c r="BN178" s="47">
        <v>59</v>
      </c>
      <c r="BO178" s="47">
        <f t="shared" si="71"/>
        <v>6</v>
      </c>
      <c r="BP178" s="47" t="s">
        <v>589</v>
      </c>
      <c r="BQ178" s="47" t="str">
        <f t="shared" si="61"/>
        <v>70_6</v>
      </c>
      <c r="BR178" s="49">
        <f t="shared" si="72"/>
        <v>42.58</v>
      </c>
      <c r="BS178" s="49">
        <f t="shared" si="73"/>
        <v>44.29</v>
      </c>
      <c r="BT178" s="456">
        <f t="shared" si="74"/>
        <v>43.435000000000002</v>
      </c>
      <c r="BU178" s="5"/>
      <c r="BV178" s="5"/>
      <c r="BW178" s="5"/>
      <c r="BX178" s="5"/>
      <c r="BY178" s="5"/>
      <c r="BZ178" s="6"/>
    </row>
    <row r="179" spans="1:78" x14ac:dyDescent="0.25">
      <c r="A179" s="47">
        <v>70</v>
      </c>
      <c r="B179" s="47">
        <v>7</v>
      </c>
      <c r="C179" s="47">
        <v>62</v>
      </c>
      <c r="D179" s="47">
        <f t="shared" si="62"/>
        <v>7</v>
      </c>
      <c r="E179" s="47" t="str">
        <f t="shared" si="63"/>
        <v>70_7</v>
      </c>
      <c r="F179" s="53">
        <v>35.35</v>
      </c>
      <c r="G179" s="47"/>
      <c r="H179" s="47">
        <v>70</v>
      </c>
      <c r="I179" s="47">
        <v>8</v>
      </c>
      <c r="J179" s="47">
        <v>64</v>
      </c>
      <c r="K179" s="47">
        <f t="shared" si="55"/>
        <v>8</v>
      </c>
      <c r="L179" s="47" t="str">
        <f t="shared" si="56"/>
        <v>70_8</v>
      </c>
      <c r="M179" s="53">
        <v>37.479999999999997</v>
      </c>
      <c r="N179" s="5"/>
      <c r="O179" s="47">
        <v>70</v>
      </c>
      <c r="P179" s="47">
        <v>7</v>
      </c>
      <c r="Q179" s="47">
        <v>62</v>
      </c>
      <c r="R179" s="47">
        <f t="shared" si="75"/>
        <v>7</v>
      </c>
      <c r="S179" s="47" t="str">
        <f t="shared" si="76"/>
        <v>70_7</v>
      </c>
      <c r="T179" s="53">
        <v>37.68</v>
      </c>
      <c r="U179" s="5"/>
      <c r="V179" s="47">
        <v>70</v>
      </c>
      <c r="W179" s="47">
        <v>7</v>
      </c>
      <c r="X179" s="47">
        <v>62</v>
      </c>
      <c r="Y179" s="47">
        <f t="shared" si="64"/>
        <v>7</v>
      </c>
      <c r="Z179" s="47" t="str">
        <f t="shared" si="77"/>
        <v>70_7</v>
      </c>
      <c r="AA179" s="53">
        <v>38.43</v>
      </c>
      <c r="AB179" s="463"/>
      <c r="AC179" s="47">
        <v>70</v>
      </c>
      <c r="AD179" s="47">
        <v>7</v>
      </c>
      <c r="AE179" s="47">
        <v>62</v>
      </c>
      <c r="AF179" s="47">
        <f t="shared" si="65"/>
        <v>7</v>
      </c>
      <c r="AG179" s="47" t="str">
        <f t="shared" si="57"/>
        <v>70_7</v>
      </c>
      <c r="AH179" s="47">
        <v>39.590000000000003</v>
      </c>
      <c r="AI179" s="463"/>
      <c r="AJ179" s="47">
        <v>70</v>
      </c>
      <c r="AK179" s="47">
        <v>7</v>
      </c>
      <c r="AL179" s="47">
        <v>62</v>
      </c>
      <c r="AM179" s="47">
        <f t="shared" si="66"/>
        <v>7</v>
      </c>
      <c r="AN179" s="47" t="str">
        <f t="shared" si="58"/>
        <v>70_7</v>
      </c>
      <c r="AO179" s="47">
        <v>41.57</v>
      </c>
      <c r="AP179" s="474"/>
      <c r="AQ179" s="47">
        <v>70</v>
      </c>
      <c r="AR179" s="47">
        <v>7</v>
      </c>
      <c r="AS179" s="47">
        <v>62</v>
      </c>
      <c r="AT179" s="47">
        <f t="shared" si="67"/>
        <v>7</v>
      </c>
      <c r="AU179" s="47" t="str">
        <f t="shared" si="59"/>
        <v>70_7</v>
      </c>
      <c r="AV179" s="47">
        <v>42.61</v>
      </c>
      <c r="AW179" s="475"/>
      <c r="AX179" s="47">
        <v>70</v>
      </c>
      <c r="AY179" s="47">
        <v>7</v>
      </c>
      <c r="AZ179" s="47">
        <v>62</v>
      </c>
      <c r="BA179" s="47">
        <f t="shared" si="68"/>
        <v>7</v>
      </c>
      <c r="BB179" s="47" t="str">
        <f t="shared" si="60"/>
        <v>70_7</v>
      </c>
      <c r="BC179" s="47">
        <v>43.67</v>
      </c>
      <c r="BD179" s="45"/>
      <c r="BE179" s="47">
        <v>70</v>
      </c>
      <c r="BF179" s="47">
        <v>7</v>
      </c>
      <c r="BG179" s="47">
        <v>62</v>
      </c>
      <c r="BH179" s="47">
        <f t="shared" si="69"/>
        <v>7</v>
      </c>
      <c r="BI179" s="47" t="str">
        <f t="shared" si="70"/>
        <v>70_7</v>
      </c>
      <c r="BJ179" s="47">
        <v>45.42</v>
      </c>
      <c r="BK179" s="621"/>
      <c r="BL179" s="47">
        <v>70</v>
      </c>
      <c r="BM179" s="47">
        <v>7</v>
      </c>
      <c r="BN179" s="47">
        <v>62</v>
      </c>
      <c r="BO179" s="47">
        <f t="shared" si="71"/>
        <v>7</v>
      </c>
      <c r="BP179" s="47" t="s">
        <v>590</v>
      </c>
      <c r="BQ179" s="47" t="str">
        <f t="shared" si="61"/>
        <v>70_7</v>
      </c>
      <c r="BR179" s="49">
        <f t="shared" si="72"/>
        <v>43.67</v>
      </c>
      <c r="BS179" s="49">
        <f t="shared" si="73"/>
        <v>45.42</v>
      </c>
      <c r="BT179" s="456">
        <f t="shared" si="74"/>
        <v>44.545000000000002</v>
      </c>
      <c r="BU179" s="5"/>
      <c r="BV179" s="5"/>
      <c r="BW179" s="5"/>
      <c r="BX179" s="5"/>
      <c r="BY179" s="5"/>
      <c r="BZ179" s="6"/>
    </row>
    <row r="180" spans="1:78" x14ac:dyDescent="0.25">
      <c r="A180" s="47">
        <v>70</v>
      </c>
      <c r="B180" s="47">
        <v>8</v>
      </c>
      <c r="C180" s="47">
        <v>64</v>
      </c>
      <c r="D180" s="47">
        <f t="shared" si="62"/>
        <v>8</v>
      </c>
      <c r="E180" s="47" t="str">
        <f t="shared" si="63"/>
        <v>70_8</v>
      </c>
      <c r="F180" s="53">
        <v>36.21</v>
      </c>
      <c r="G180" s="47"/>
      <c r="H180" s="47">
        <v>70</v>
      </c>
      <c r="I180" s="47">
        <v>9</v>
      </c>
      <c r="J180" s="47">
        <v>66</v>
      </c>
      <c r="K180" s="47">
        <f t="shared" si="55"/>
        <v>9</v>
      </c>
      <c r="L180" s="47" t="str">
        <f t="shared" si="56"/>
        <v>70_9</v>
      </c>
      <c r="M180" s="53">
        <v>38.590000000000003</v>
      </c>
      <c r="N180" s="5"/>
      <c r="O180" s="47">
        <v>70</v>
      </c>
      <c r="P180" s="47">
        <v>8</v>
      </c>
      <c r="Q180" s="47">
        <v>64</v>
      </c>
      <c r="R180" s="47">
        <f t="shared" si="75"/>
        <v>8</v>
      </c>
      <c r="S180" s="47" t="str">
        <f t="shared" si="76"/>
        <v>70_8</v>
      </c>
      <c r="T180" s="53">
        <v>38.6</v>
      </c>
      <c r="U180" s="5"/>
      <c r="V180" s="47">
        <v>70</v>
      </c>
      <c r="W180" s="47">
        <v>8</v>
      </c>
      <c r="X180" s="47">
        <v>64</v>
      </c>
      <c r="Y180" s="47">
        <f t="shared" si="64"/>
        <v>8</v>
      </c>
      <c r="Z180" s="47" t="str">
        <f t="shared" si="77"/>
        <v>70_8</v>
      </c>
      <c r="AA180" s="53">
        <v>39.380000000000003</v>
      </c>
      <c r="AB180" s="463"/>
      <c r="AC180" s="47">
        <v>70</v>
      </c>
      <c r="AD180" s="47">
        <v>8</v>
      </c>
      <c r="AE180" s="47">
        <v>64</v>
      </c>
      <c r="AF180" s="47">
        <f t="shared" si="65"/>
        <v>8</v>
      </c>
      <c r="AG180" s="47" t="str">
        <f t="shared" si="57"/>
        <v>70_8</v>
      </c>
      <c r="AH180" s="47">
        <v>40.56</v>
      </c>
      <c r="AI180" s="463"/>
      <c r="AJ180" s="47">
        <v>70</v>
      </c>
      <c r="AK180" s="47">
        <v>8</v>
      </c>
      <c r="AL180" s="47">
        <v>64</v>
      </c>
      <c r="AM180" s="47">
        <f t="shared" si="66"/>
        <v>8</v>
      </c>
      <c r="AN180" s="47" t="str">
        <f t="shared" si="58"/>
        <v>70_8</v>
      </c>
      <c r="AO180" s="47">
        <v>42.59</v>
      </c>
      <c r="AP180" s="474"/>
      <c r="AQ180" s="47">
        <v>70</v>
      </c>
      <c r="AR180" s="47">
        <v>8</v>
      </c>
      <c r="AS180" s="47">
        <v>64</v>
      </c>
      <c r="AT180" s="47">
        <f t="shared" si="67"/>
        <v>8</v>
      </c>
      <c r="AU180" s="47" t="str">
        <f t="shared" si="59"/>
        <v>70_8</v>
      </c>
      <c r="AV180" s="47">
        <v>43.65</v>
      </c>
      <c r="AW180" s="475"/>
      <c r="AX180" s="47">
        <v>70</v>
      </c>
      <c r="AY180" s="47">
        <v>8</v>
      </c>
      <c r="AZ180" s="47">
        <v>64</v>
      </c>
      <c r="BA180" s="47">
        <f t="shared" si="68"/>
        <v>8</v>
      </c>
      <c r="BB180" s="47" t="str">
        <f t="shared" si="60"/>
        <v>70_8</v>
      </c>
      <c r="BC180" s="47">
        <v>44.74</v>
      </c>
      <c r="BD180" s="45"/>
      <c r="BE180" s="47">
        <v>70</v>
      </c>
      <c r="BF180" s="47">
        <v>8</v>
      </c>
      <c r="BG180" s="47">
        <v>64</v>
      </c>
      <c r="BH180" s="47">
        <f t="shared" si="69"/>
        <v>8</v>
      </c>
      <c r="BI180" s="47" t="str">
        <f t="shared" si="70"/>
        <v>70_8</v>
      </c>
      <c r="BJ180" s="47">
        <v>46.53</v>
      </c>
      <c r="BK180" s="621"/>
      <c r="BL180" s="47">
        <v>70</v>
      </c>
      <c r="BM180" s="47">
        <v>8</v>
      </c>
      <c r="BN180" s="47">
        <v>64</v>
      </c>
      <c r="BO180" s="47">
        <f t="shared" si="71"/>
        <v>8</v>
      </c>
      <c r="BP180" s="47" t="s">
        <v>591</v>
      </c>
      <c r="BQ180" s="47" t="str">
        <f t="shared" si="61"/>
        <v>70_8</v>
      </c>
      <c r="BR180" s="49">
        <f t="shared" si="72"/>
        <v>44.74</v>
      </c>
      <c r="BS180" s="49">
        <f t="shared" si="73"/>
        <v>46.53</v>
      </c>
      <c r="BT180" s="456">
        <f t="shared" si="74"/>
        <v>45.635000000000005</v>
      </c>
      <c r="BU180" s="5"/>
      <c r="BV180" s="5"/>
      <c r="BW180" s="5"/>
      <c r="BX180" s="5"/>
      <c r="BY180" s="5"/>
      <c r="BZ180" s="6"/>
    </row>
    <row r="181" spans="1:78" x14ac:dyDescent="0.25">
      <c r="A181" s="47">
        <v>70</v>
      </c>
      <c r="B181" s="47">
        <v>9</v>
      </c>
      <c r="C181" s="47">
        <v>66</v>
      </c>
      <c r="D181" s="47">
        <f t="shared" si="62"/>
        <v>9</v>
      </c>
      <c r="E181" s="47" t="str">
        <f t="shared" si="63"/>
        <v>70_9</v>
      </c>
      <c r="F181" s="53">
        <v>37.28</v>
      </c>
      <c r="G181" s="47"/>
      <c r="H181" s="47">
        <v>70</v>
      </c>
      <c r="I181" s="47">
        <v>10</v>
      </c>
      <c r="J181" s="47">
        <v>68</v>
      </c>
      <c r="K181" s="47">
        <f t="shared" si="55"/>
        <v>10</v>
      </c>
      <c r="L181" s="47" t="str">
        <f t="shared" si="56"/>
        <v>70_10</v>
      </c>
      <c r="M181" s="53">
        <v>39.71</v>
      </c>
      <c r="N181" s="5"/>
      <c r="O181" s="47">
        <v>70</v>
      </c>
      <c r="P181" s="47">
        <v>9</v>
      </c>
      <c r="Q181" s="47">
        <v>66</v>
      </c>
      <c r="R181" s="47">
        <f t="shared" si="75"/>
        <v>9</v>
      </c>
      <c r="S181" s="47" t="str">
        <f t="shared" si="76"/>
        <v>70_9</v>
      </c>
      <c r="T181" s="53">
        <v>39.75</v>
      </c>
      <c r="U181" s="5"/>
      <c r="V181" s="47">
        <v>70</v>
      </c>
      <c r="W181" s="47">
        <v>9</v>
      </c>
      <c r="X181" s="47">
        <v>66</v>
      </c>
      <c r="Y181" s="47">
        <f t="shared" si="64"/>
        <v>9</v>
      </c>
      <c r="Z181" s="47" t="str">
        <f t="shared" si="77"/>
        <v>70_9</v>
      </c>
      <c r="AA181" s="53">
        <v>40.54</v>
      </c>
      <c r="AB181" s="463"/>
      <c r="AC181" s="47">
        <v>70</v>
      </c>
      <c r="AD181" s="47">
        <v>9</v>
      </c>
      <c r="AE181" s="47">
        <v>66</v>
      </c>
      <c r="AF181" s="47">
        <f t="shared" si="65"/>
        <v>9</v>
      </c>
      <c r="AG181" s="47" t="str">
        <f t="shared" si="57"/>
        <v>70_9</v>
      </c>
      <c r="AH181" s="47">
        <v>41.76</v>
      </c>
      <c r="AI181" s="463"/>
      <c r="AJ181" s="47">
        <v>70</v>
      </c>
      <c r="AK181" s="47">
        <v>9</v>
      </c>
      <c r="AL181" s="47">
        <v>66</v>
      </c>
      <c r="AM181" s="47">
        <f t="shared" si="66"/>
        <v>9</v>
      </c>
      <c r="AN181" s="47" t="str">
        <f t="shared" si="58"/>
        <v>70_9</v>
      </c>
      <c r="AO181" s="47">
        <v>43.84</v>
      </c>
      <c r="AP181" s="474"/>
      <c r="AQ181" s="47">
        <v>70</v>
      </c>
      <c r="AR181" s="47">
        <v>9</v>
      </c>
      <c r="AS181" s="47">
        <v>66</v>
      </c>
      <c r="AT181" s="47">
        <f t="shared" si="67"/>
        <v>9</v>
      </c>
      <c r="AU181" s="47" t="str">
        <f t="shared" si="59"/>
        <v>70_9</v>
      </c>
      <c r="AV181" s="47">
        <v>44.94</v>
      </c>
      <c r="AW181" s="475"/>
      <c r="AX181" s="47">
        <v>70</v>
      </c>
      <c r="AY181" s="47">
        <v>9</v>
      </c>
      <c r="AZ181" s="47">
        <v>66</v>
      </c>
      <c r="BA181" s="47">
        <f t="shared" si="68"/>
        <v>9</v>
      </c>
      <c r="BB181" s="47" t="str">
        <f t="shared" si="60"/>
        <v>70_9</v>
      </c>
      <c r="BC181" s="47">
        <v>46.06</v>
      </c>
      <c r="BD181" s="45"/>
      <c r="BE181" s="47">
        <v>70</v>
      </c>
      <c r="BF181" s="47">
        <v>9</v>
      </c>
      <c r="BG181" s="47">
        <v>66</v>
      </c>
      <c r="BH181" s="47">
        <f t="shared" si="69"/>
        <v>9</v>
      </c>
      <c r="BI181" s="47" t="str">
        <f t="shared" si="70"/>
        <v>70_9</v>
      </c>
      <c r="BJ181" s="47">
        <v>47.91</v>
      </c>
      <c r="BK181" s="621"/>
      <c r="BL181" s="47">
        <v>70</v>
      </c>
      <c r="BM181" s="47">
        <v>9</v>
      </c>
      <c r="BN181" s="47">
        <v>66</v>
      </c>
      <c r="BO181" s="47">
        <f t="shared" si="71"/>
        <v>9</v>
      </c>
      <c r="BP181" s="47" t="s">
        <v>592</v>
      </c>
      <c r="BQ181" s="47" t="str">
        <f t="shared" si="61"/>
        <v>70_9</v>
      </c>
      <c r="BR181" s="49">
        <f t="shared" si="72"/>
        <v>46.06</v>
      </c>
      <c r="BS181" s="49">
        <f t="shared" si="73"/>
        <v>47.91</v>
      </c>
      <c r="BT181" s="456">
        <f t="shared" si="74"/>
        <v>46.984999999999999</v>
      </c>
      <c r="BU181" s="5"/>
      <c r="BV181" s="5"/>
      <c r="BW181" s="5"/>
      <c r="BX181" s="5"/>
      <c r="BY181" s="5"/>
      <c r="BZ181" s="6"/>
    </row>
    <row r="182" spans="1:78" x14ac:dyDescent="0.25">
      <c r="A182" s="47">
        <v>70</v>
      </c>
      <c r="B182" s="47">
        <v>10</v>
      </c>
      <c r="C182" s="47">
        <v>68</v>
      </c>
      <c r="D182" s="47">
        <f t="shared" si="62"/>
        <v>10</v>
      </c>
      <c r="E182" s="47" t="str">
        <f t="shared" si="63"/>
        <v>70_10</v>
      </c>
      <c r="F182" s="53">
        <v>38.369999999999997</v>
      </c>
      <c r="G182" s="47"/>
      <c r="H182" s="47">
        <v>70</v>
      </c>
      <c r="I182" s="47">
        <v>11</v>
      </c>
      <c r="J182" s="47">
        <v>70</v>
      </c>
      <c r="K182" s="47">
        <f t="shared" si="55"/>
        <v>11</v>
      </c>
      <c r="L182" s="47" t="str">
        <f t="shared" si="56"/>
        <v>70_11</v>
      </c>
      <c r="M182" s="53">
        <v>40.83</v>
      </c>
      <c r="N182" s="5"/>
      <c r="O182" s="47">
        <v>70</v>
      </c>
      <c r="P182" s="47">
        <v>10</v>
      </c>
      <c r="Q182" s="47">
        <v>68</v>
      </c>
      <c r="R182" s="47">
        <f t="shared" si="75"/>
        <v>10</v>
      </c>
      <c r="S182" s="47" t="str">
        <f t="shared" si="76"/>
        <v>70_10</v>
      </c>
      <c r="T182" s="53">
        <v>40.9</v>
      </c>
      <c r="U182" s="5"/>
      <c r="V182" s="47">
        <v>70</v>
      </c>
      <c r="W182" s="47">
        <v>10</v>
      </c>
      <c r="X182" s="47">
        <v>68</v>
      </c>
      <c r="Y182" s="47">
        <f t="shared" si="64"/>
        <v>10</v>
      </c>
      <c r="Z182" s="47" t="str">
        <f t="shared" si="77"/>
        <v>70_10</v>
      </c>
      <c r="AA182" s="53">
        <v>41.72</v>
      </c>
      <c r="AB182" s="463"/>
      <c r="AC182" s="47">
        <v>70</v>
      </c>
      <c r="AD182" s="47">
        <v>10</v>
      </c>
      <c r="AE182" s="47">
        <v>68</v>
      </c>
      <c r="AF182" s="47">
        <f t="shared" si="65"/>
        <v>10</v>
      </c>
      <c r="AG182" s="47" t="str">
        <f t="shared" si="57"/>
        <v>70_10</v>
      </c>
      <c r="AH182" s="47">
        <v>42.97</v>
      </c>
      <c r="AI182" s="463"/>
      <c r="AJ182" s="47">
        <v>70</v>
      </c>
      <c r="AK182" s="47">
        <v>10</v>
      </c>
      <c r="AL182" s="47">
        <v>68</v>
      </c>
      <c r="AM182" s="47">
        <f t="shared" si="66"/>
        <v>10</v>
      </c>
      <c r="AN182" s="47" t="str">
        <f t="shared" si="58"/>
        <v>70_10</v>
      </c>
      <c r="AO182" s="47">
        <v>45.12</v>
      </c>
      <c r="AP182" s="474"/>
      <c r="AQ182" s="47">
        <v>70</v>
      </c>
      <c r="AR182" s="47">
        <v>10</v>
      </c>
      <c r="AS182" s="47">
        <v>68</v>
      </c>
      <c r="AT182" s="47">
        <f t="shared" si="67"/>
        <v>10</v>
      </c>
      <c r="AU182" s="47" t="str">
        <f t="shared" si="59"/>
        <v>70_10</v>
      </c>
      <c r="AV182" s="47">
        <v>46.25</v>
      </c>
      <c r="AW182" s="475"/>
      <c r="AX182" s="47">
        <v>70</v>
      </c>
      <c r="AY182" s="47">
        <v>10</v>
      </c>
      <c r="AZ182" s="47">
        <v>68</v>
      </c>
      <c r="BA182" s="47">
        <f t="shared" si="68"/>
        <v>10</v>
      </c>
      <c r="BB182" s="47" t="str">
        <f t="shared" si="60"/>
        <v>70_10</v>
      </c>
      <c r="BC182" s="47">
        <v>47.41</v>
      </c>
      <c r="BD182" s="45"/>
      <c r="BE182" s="47">
        <v>70</v>
      </c>
      <c r="BF182" s="47">
        <v>10</v>
      </c>
      <c r="BG182" s="47">
        <v>68</v>
      </c>
      <c r="BH182" s="47">
        <f t="shared" si="69"/>
        <v>10</v>
      </c>
      <c r="BI182" s="47" t="str">
        <f t="shared" si="70"/>
        <v>70_10</v>
      </c>
      <c r="BJ182" s="47">
        <v>49.3</v>
      </c>
      <c r="BK182" s="621"/>
      <c r="BL182" s="47">
        <v>70</v>
      </c>
      <c r="BM182" s="47">
        <v>10</v>
      </c>
      <c r="BN182" s="47">
        <v>68</v>
      </c>
      <c r="BO182" s="47">
        <f t="shared" si="71"/>
        <v>10</v>
      </c>
      <c r="BP182" s="47" t="s">
        <v>593</v>
      </c>
      <c r="BQ182" s="47" t="str">
        <f t="shared" si="61"/>
        <v>70_10</v>
      </c>
      <c r="BR182" s="49">
        <f t="shared" si="72"/>
        <v>47.41</v>
      </c>
      <c r="BS182" s="49">
        <f t="shared" si="73"/>
        <v>49.3</v>
      </c>
      <c r="BT182" s="456">
        <f t="shared" si="74"/>
        <v>48.354999999999997</v>
      </c>
      <c r="BU182" s="5"/>
      <c r="BV182" s="5"/>
      <c r="BW182" s="5"/>
      <c r="BX182" s="5"/>
      <c r="BY182" s="5"/>
      <c r="BZ182" s="6"/>
    </row>
    <row r="183" spans="1:78" x14ac:dyDescent="0.25">
      <c r="A183" s="47">
        <v>70</v>
      </c>
      <c r="B183" s="47">
        <v>11</v>
      </c>
      <c r="C183" s="47">
        <v>70</v>
      </c>
      <c r="D183" s="47">
        <f t="shared" si="62"/>
        <v>11</v>
      </c>
      <c r="E183" s="47" t="str">
        <f t="shared" si="63"/>
        <v>70_11</v>
      </c>
      <c r="F183" s="53">
        <v>39.450000000000003</v>
      </c>
      <c r="G183" s="47"/>
      <c r="H183" s="47">
        <v>70</v>
      </c>
      <c r="I183" s="47">
        <v>12</v>
      </c>
      <c r="J183" s="47">
        <v>71</v>
      </c>
      <c r="K183" s="47">
        <f t="shared" si="55"/>
        <v>12</v>
      </c>
      <c r="L183" s="47" t="str">
        <f t="shared" si="56"/>
        <v>70_12</v>
      </c>
      <c r="M183" s="53">
        <v>41.38</v>
      </c>
      <c r="N183" s="5"/>
      <c r="O183" s="47">
        <v>70</v>
      </c>
      <c r="P183" s="47">
        <v>11</v>
      </c>
      <c r="Q183" s="47">
        <v>70</v>
      </c>
      <c r="R183" s="47">
        <f t="shared" si="75"/>
        <v>11</v>
      </c>
      <c r="S183" s="47" t="str">
        <f t="shared" si="76"/>
        <v>70_11</v>
      </c>
      <c r="T183" s="53">
        <v>42.05</v>
      </c>
      <c r="U183" s="5"/>
      <c r="V183" s="47">
        <v>70</v>
      </c>
      <c r="W183" s="47">
        <v>11</v>
      </c>
      <c r="X183" s="47">
        <v>70</v>
      </c>
      <c r="Y183" s="47">
        <f t="shared" si="64"/>
        <v>11</v>
      </c>
      <c r="Z183" s="47" t="str">
        <f t="shared" si="77"/>
        <v>70_11</v>
      </c>
      <c r="AA183" s="53">
        <v>42.89</v>
      </c>
      <c r="AB183" s="463"/>
      <c r="AC183" s="47">
        <v>70</v>
      </c>
      <c r="AD183" s="47">
        <v>11</v>
      </c>
      <c r="AE183" s="47">
        <v>70</v>
      </c>
      <c r="AF183" s="47">
        <f t="shared" si="65"/>
        <v>11</v>
      </c>
      <c r="AG183" s="47" t="str">
        <f t="shared" si="57"/>
        <v>70_11</v>
      </c>
      <c r="AH183" s="47">
        <v>44.18</v>
      </c>
      <c r="AI183" s="463"/>
      <c r="AJ183" s="47">
        <v>70</v>
      </c>
      <c r="AK183" s="47">
        <v>11</v>
      </c>
      <c r="AL183" s="47">
        <v>70</v>
      </c>
      <c r="AM183" s="47">
        <f t="shared" si="66"/>
        <v>11</v>
      </c>
      <c r="AN183" s="47" t="str">
        <f t="shared" si="58"/>
        <v>70_11</v>
      </c>
      <c r="AO183" s="47">
        <v>46.39</v>
      </c>
      <c r="AP183" s="474"/>
      <c r="AQ183" s="47">
        <v>70</v>
      </c>
      <c r="AR183" s="47">
        <v>11</v>
      </c>
      <c r="AS183" s="47">
        <v>70</v>
      </c>
      <c r="AT183" s="47">
        <f t="shared" si="67"/>
        <v>11</v>
      </c>
      <c r="AU183" s="47" t="str">
        <f t="shared" si="59"/>
        <v>70_11</v>
      </c>
      <c r="AV183" s="47">
        <v>47.55</v>
      </c>
      <c r="AW183" s="475"/>
      <c r="AX183" s="47">
        <v>70</v>
      </c>
      <c r="AY183" s="47">
        <v>11</v>
      </c>
      <c r="AZ183" s="47">
        <v>70</v>
      </c>
      <c r="BA183" s="47">
        <f t="shared" si="68"/>
        <v>11</v>
      </c>
      <c r="BB183" s="47" t="str">
        <f t="shared" si="60"/>
        <v>70_11</v>
      </c>
      <c r="BC183" s="47">
        <v>48.74</v>
      </c>
      <c r="BD183" s="45"/>
      <c r="BE183" s="47">
        <v>70</v>
      </c>
      <c r="BF183" s="47">
        <v>11</v>
      </c>
      <c r="BG183" s="47">
        <v>70</v>
      </c>
      <c r="BH183" s="47">
        <f t="shared" si="69"/>
        <v>11</v>
      </c>
      <c r="BI183" s="47" t="str">
        <f t="shared" si="70"/>
        <v>70_11</v>
      </c>
      <c r="BJ183" s="47">
        <v>50.69</v>
      </c>
      <c r="BK183" s="621"/>
      <c r="BL183" s="47">
        <v>70</v>
      </c>
      <c r="BM183" s="47">
        <v>11</v>
      </c>
      <c r="BN183" s="47">
        <v>70</v>
      </c>
      <c r="BO183" s="47">
        <f t="shared" si="71"/>
        <v>11</v>
      </c>
      <c r="BP183" s="47" t="s">
        <v>594</v>
      </c>
      <c r="BQ183" s="47" t="str">
        <f t="shared" si="61"/>
        <v>70_11</v>
      </c>
      <c r="BR183" s="49">
        <f t="shared" si="72"/>
        <v>48.74</v>
      </c>
      <c r="BS183" s="49">
        <f t="shared" si="73"/>
        <v>50.69</v>
      </c>
      <c r="BT183" s="456">
        <f t="shared" si="74"/>
        <v>49.715000000000003</v>
      </c>
      <c r="BU183" s="5"/>
      <c r="BV183" s="5"/>
      <c r="BW183" s="5"/>
      <c r="BX183" s="5"/>
      <c r="BY183" s="5"/>
      <c r="BZ183" s="6"/>
    </row>
    <row r="184" spans="1:78" x14ac:dyDescent="0.25">
      <c r="A184" s="47">
        <v>70</v>
      </c>
      <c r="B184" s="47">
        <v>12</v>
      </c>
      <c r="C184" s="47">
        <v>71</v>
      </c>
      <c r="D184" s="47">
        <f t="shared" si="62"/>
        <v>12</v>
      </c>
      <c r="E184" s="47" t="str">
        <f t="shared" si="63"/>
        <v>70_12</v>
      </c>
      <c r="F184" s="53">
        <v>39.979999999999997</v>
      </c>
      <c r="G184" s="47"/>
      <c r="H184" s="47">
        <v>70</v>
      </c>
      <c r="I184" s="47">
        <v>13</v>
      </c>
      <c r="J184" s="47">
        <v>72</v>
      </c>
      <c r="K184" s="47">
        <f t="shared" si="55"/>
        <v>13</v>
      </c>
      <c r="L184" s="47" t="str">
        <f t="shared" si="56"/>
        <v>70_13</v>
      </c>
      <c r="M184" s="53">
        <v>41.95</v>
      </c>
      <c r="N184" s="5"/>
      <c r="O184" s="47">
        <v>70</v>
      </c>
      <c r="P184" s="47">
        <v>12</v>
      </c>
      <c r="Q184" s="47">
        <v>71</v>
      </c>
      <c r="R184" s="47">
        <f t="shared" si="75"/>
        <v>12</v>
      </c>
      <c r="S184" s="47" t="str">
        <f t="shared" si="76"/>
        <v>70_12</v>
      </c>
      <c r="T184" s="53">
        <v>42.62</v>
      </c>
      <c r="U184" s="5"/>
      <c r="V184" s="47">
        <v>70</v>
      </c>
      <c r="W184" s="47">
        <v>12</v>
      </c>
      <c r="X184" s="47">
        <v>71</v>
      </c>
      <c r="Y184" s="47">
        <f t="shared" si="64"/>
        <v>12</v>
      </c>
      <c r="Z184" s="47" t="str">
        <f t="shared" si="77"/>
        <v>70_12</v>
      </c>
      <c r="AA184" s="53">
        <v>43.47</v>
      </c>
      <c r="AB184" s="463"/>
      <c r="AC184" s="47">
        <v>70</v>
      </c>
      <c r="AD184" s="47">
        <v>12</v>
      </c>
      <c r="AE184" s="47">
        <v>71</v>
      </c>
      <c r="AF184" s="47">
        <f t="shared" si="65"/>
        <v>12</v>
      </c>
      <c r="AG184" s="47" t="str">
        <f t="shared" si="57"/>
        <v>70_12</v>
      </c>
      <c r="AH184" s="47">
        <v>44.77</v>
      </c>
      <c r="AI184" s="463"/>
      <c r="AJ184" s="47">
        <v>70</v>
      </c>
      <c r="AK184" s="47">
        <v>12</v>
      </c>
      <c r="AL184" s="47">
        <v>71</v>
      </c>
      <c r="AM184" s="47">
        <f t="shared" si="66"/>
        <v>12</v>
      </c>
      <c r="AN184" s="47" t="str">
        <f t="shared" si="58"/>
        <v>70_12</v>
      </c>
      <c r="AO184" s="47">
        <v>47.01</v>
      </c>
      <c r="AP184" s="474"/>
      <c r="AQ184" s="47">
        <v>70</v>
      </c>
      <c r="AR184" s="47">
        <v>12</v>
      </c>
      <c r="AS184" s="47">
        <v>71</v>
      </c>
      <c r="AT184" s="47">
        <f t="shared" si="67"/>
        <v>12</v>
      </c>
      <c r="AU184" s="47" t="str">
        <f t="shared" si="59"/>
        <v>70_12</v>
      </c>
      <c r="AV184" s="47">
        <v>48.19</v>
      </c>
      <c r="AW184" s="475"/>
      <c r="AX184" s="47">
        <v>70</v>
      </c>
      <c r="AY184" s="47">
        <v>12</v>
      </c>
      <c r="AZ184" s="47">
        <v>71</v>
      </c>
      <c r="BA184" s="47">
        <f t="shared" si="68"/>
        <v>12</v>
      </c>
      <c r="BB184" s="47" t="str">
        <f t="shared" si="60"/>
        <v>70_12</v>
      </c>
      <c r="BC184" s="47">
        <v>49.39</v>
      </c>
      <c r="BD184" s="45"/>
      <c r="BE184" s="47">
        <v>70</v>
      </c>
      <c r="BF184" s="47">
        <v>12</v>
      </c>
      <c r="BG184" s="47">
        <v>71</v>
      </c>
      <c r="BH184" s="47">
        <f t="shared" si="69"/>
        <v>12</v>
      </c>
      <c r="BI184" s="47" t="str">
        <f t="shared" si="70"/>
        <v>70_12</v>
      </c>
      <c r="BJ184" s="47">
        <v>51.37</v>
      </c>
      <c r="BK184" s="621"/>
      <c r="BL184" s="47">
        <v>70</v>
      </c>
      <c r="BM184" s="47">
        <v>12</v>
      </c>
      <c r="BN184" s="47">
        <v>71</v>
      </c>
      <c r="BO184" s="47">
        <f t="shared" si="71"/>
        <v>12</v>
      </c>
      <c r="BP184" s="47" t="s">
        <v>595</v>
      </c>
      <c r="BQ184" s="47" t="str">
        <f t="shared" si="61"/>
        <v>70_12</v>
      </c>
      <c r="BR184" s="49">
        <f t="shared" si="72"/>
        <v>49.39</v>
      </c>
      <c r="BS184" s="49">
        <f t="shared" si="73"/>
        <v>51.37</v>
      </c>
      <c r="BT184" s="456">
        <f t="shared" si="74"/>
        <v>50.379999999999995</v>
      </c>
      <c r="BU184" s="5"/>
      <c r="BV184" s="5"/>
      <c r="BW184" s="5"/>
      <c r="BX184" s="5"/>
      <c r="BY184" s="5"/>
      <c r="BZ184" s="6"/>
    </row>
    <row r="185" spans="1:78" x14ac:dyDescent="0.25">
      <c r="A185" s="47">
        <v>70</v>
      </c>
      <c r="B185" s="47">
        <v>13</v>
      </c>
      <c r="C185" s="47">
        <v>72</v>
      </c>
      <c r="D185" s="47">
        <f t="shared" si="62"/>
        <v>13</v>
      </c>
      <c r="E185" s="47" t="str">
        <f t="shared" si="63"/>
        <v>70_13</v>
      </c>
      <c r="F185" s="53">
        <v>40.53</v>
      </c>
      <c r="G185" s="47"/>
      <c r="H185" s="47">
        <v>70</v>
      </c>
      <c r="I185" s="47">
        <v>14</v>
      </c>
      <c r="J185" s="47">
        <v>73</v>
      </c>
      <c r="K185" s="47">
        <f t="shared" si="55"/>
        <v>14</v>
      </c>
      <c r="L185" s="47" t="str">
        <f t="shared" si="56"/>
        <v>70_14</v>
      </c>
      <c r="M185" s="53">
        <v>42.51</v>
      </c>
      <c r="N185" s="5"/>
      <c r="O185" s="47">
        <v>70</v>
      </c>
      <c r="P185" s="47">
        <v>13</v>
      </c>
      <c r="Q185" s="47">
        <v>72</v>
      </c>
      <c r="R185" s="47">
        <f t="shared" si="75"/>
        <v>13</v>
      </c>
      <c r="S185" s="47" t="str">
        <f t="shared" si="76"/>
        <v>70_13</v>
      </c>
      <c r="T185" s="53">
        <v>43.21</v>
      </c>
      <c r="U185" s="5"/>
      <c r="V185" s="47">
        <v>70</v>
      </c>
      <c r="W185" s="47">
        <v>13</v>
      </c>
      <c r="X185" s="47">
        <v>72</v>
      </c>
      <c r="Y185" s="47">
        <f t="shared" si="64"/>
        <v>13</v>
      </c>
      <c r="Z185" s="47" t="str">
        <f t="shared" si="77"/>
        <v>70_13</v>
      </c>
      <c r="AA185" s="53">
        <v>44.07</v>
      </c>
      <c r="AB185" s="463"/>
      <c r="AC185" s="47">
        <v>70</v>
      </c>
      <c r="AD185" s="47">
        <v>13</v>
      </c>
      <c r="AE185" s="47">
        <v>72</v>
      </c>
      <c r="AF185" s="47">
        <f t="shared" si="65"/>
        <v>13</v>
      </c>
      <c r="AG185" s="47" t="str">
        <f t="shared" si="57"/>
        <v>70_13</v>
      </c>
      <c r="AH185" s="47">
        <v>45.4</v>
      </c>
      <c r="AI185" s="463"/>
      <c r="AJ185" s="47">
        <v>70</v>
      </c>
      <c r="AK185" s="47">
        <v>13</v>
      </c>
      <c r="AL185" s="47">
        <v>72</v>
      </c>
      <c r="AM185" s="47">
        <f t="shared" si="66"/>
        <v>13</v>
      </c>
      <c r="AN185" s="47" t="str">
        <f t="shared" si="58"/>
        <v>70_13</v>
      </c>
      <c r="AO185" s="47">
        <v>47.67</v>
      </c>
      <c r="AP185" s="474"/>
      <c r="AQ185" s="47">
        <v>70</v>
      </c>
      <c r="AR185" s="47">
        <v>13</v>
      </c>
      <c r="AS185" s="47">
        <v>72</v>
      </c>
      <c r="AT185" s="47">
        <f t="shared" si="67"/>
        <v>13</v>
      </c>
      <c r="AU185" s="47" t="str">
        <f t="shared" si="59"/>
        <v>70_13</v>
      </c>
      <c r="AV185" s="47">
        <v>48.86</v>
      </c>
      <c r="AW185" s="475"/>
      <c r="AX185" s="47">
        <v>70</v>
      </c>
      <c r="AY185" s="47">
        <v>13</v>
      </c>
      <c r="AZ185" s="47">
        <v>72</v>
      </c>
      <c r="BA185" s="47">
        <f t="shared" si="68"/>
        <v>13</v>
      </c>
      <c r="BB185" s="47" t="str">
        <f t="shared" si="60"/>
        <v>70_13</v>
      </c>
      <c r="BC185" s="47">
        <v>50.08</v>
      </c>
      <c r="BD185" s="45"/>
      <c r="BE185" s="47">
        <v>70</v>
      </c>
      <c r="BF185" s="47">
        <v>13</v>
      </c>
      <c r="BG185" s="47">
        <v>72</v>
      </c>
      <c r="BH185" s="47">
        <f t="shared" si="69"/>
        <v>13</v>
      </c>
      <c r="BI185" s="47" t="str">
        <f t="shared" si="70"/>
        <v>70_13</v>
      </c>
      <c r="BJ185" s="47">
        <v>52.08</v>
      </c>
      <c r="BK185" s="621"/>
      <c r="BL185" s="47">
        <v>70</v>
      </c>
      <c r="BM185" s="47">
        <v>13</v>
      </c>
      <c r="BN185" s="47">
        <v>72</v>
      </c>
      <c r="BO185" s="47">
        <f t="shared" si="71"/>
        <v>13</v>
      </c>
      <c r="BP185" s="47" t="s">
        <v>596</v>
      </c>
      <c r="BQ185" s="47" t="str">
        <f t="shared" si="61"/>
        <v>70_13</v>
      </c>
      <c r="BR185" s="49">
        <f t="shared" si="72"/>
        <v>50.08</v>
      </c>
      <c r="BS185" s="49">
        <f t="shared" si="73"/>
        <v>52.08</v>
      </c>
      <c r="BT185" s="456">
        <f t="shared" si="74"/>
        <v>51.08</v>
      </c>
      <c r="BU185" s="5"/>
      <c r="BV185" s="5"/>
      <c r="BW185" s="5"/>
      <c r="BX185" s="5"/>
      <c r="BY185" s="5"/>
      <c r="BZ185" s="6"/>
    </row>
    <row r="186" spans="1:78" x14ac:dyDescent="0.25">
      <c r="A186" s="47">
        <v>70</v>
      </c>
      <c r="B186" s="47">
        <v>14</v>
      </c>
      <c r="C186" s="47">
        <v>73</v>
      </c>
      <c r="D186" s="47">
        <f t="shared" si="62"/>
        <v>14</v>
      </c>
      <c r="E186" s="47" t="str">
        <f t="shared" si="63"/>
        <v>70_14</v>
      </c>
      <c r="F186" s="53">
        <v>41.07</v>
      </c>
      <c r="G186" s="47"/>
      <c r="H186" s="47">
        <v>70</v>
      </c>
      <c r="I186" s="47">
        <v>15</v>
      </c>
      <c r="J186" s="47">
        <v>74</v>
      </c>
      <c r="K186" s="47">
        <f t="shared" si="55"/>
        <v>15</v>
      </c>
      <c r="L186" s="47" t="str">
        <f t="shared" si="56"/>
        <v>70_15</v>
      </c>
      <c r="M186" s="53">
        <v>43.07</v>
      </c>
      <c r="N186" s="5"/>
      <c r="O186" s="47">
        <v>70</v>
      </c>
      <c r="P186" s="47">
        <v>14</v>
      </c>
      <c r="Q186" s="47">
        <v>73</v>
      </c>
      <c r="R186" s="47">
        <f t="shared" si="75"/>
        <v>14</v>
      </c>
      <c r="S186" s="47" t="str">
        <f t="shared" si="76"/>
        <v>70_14</v>
      </c>
      <c r="T186" s="53">
        <v>43.79</v>
      </c>
      <c r="U186" s="5"/>
      <c r="V186" s="47">
        <v>70</v>
      </c>
      <c r="W186" s="47">
        <v>14</v>
      </c>
      <c r="X186" s="47">
        <v>73</v>
      </c>
      <c r="Y186" s="47">
        <f t="shared" si="64"/>
        <v>14</v>
      </c>
      <c r="Z186" s="47" t="str">
        <f t="shared" si="77"/>
        <v>70_14</v>
      </c>
      <c r="AA186" s="53">
        <v>44.66</v>
      </c>
      <c r="AB186" s="463"/>
      <c r="AC186" s="47">
        <v>70</v>
      </c>
      <c r="AD186" s="47">
        <v>14</v>
      </c>
      <c r="AE186" s="47">
        <v>73</v>
      </c>
      <c r="AF186" s="47">
        <f t="shared" si="65"/>
        <v>14</v>
      </c>
      <c r="AG186" s="47" t="str">
        <f t="shared" si="57"/>
        <v>70_14</v>
      </c>
      <c r="AH186" s="47">
        <v>46</v>
      </c>
      <c r="AI186" s="463"/>
      <c r="AJ186" s="47">
        <v>70</v>
      </c>
      <c r="AK186" s="47">
        <v>14</v>
      </c>
      <c r="AL186" s="47">
        <v>73</v>
      </c>
      <c r="AM186" s="47">
        <f t="shared" si="66"/>
        <v>14</v>
      </c>
      <c r="AN186" s="47" t="str">
        <f t="shared" si="58"/>
        <v>70_14</v>
      </c>
      <c r="AO186" s="47">
        <v>48.3</v>
      </c>
      <c r="AP186" s="474"/>
      <c r="AQ186" s="47">
        <v>70</v>
      </c>
      <c r="AR186" s="47">
        <v>14</v>
      </c>
      <c r="AS186" s="47">
        <v>73</v>
      </c>
      <c r="AT186" s="47">
        <f t="shared" si="67"/>
        <v>14</v>
      </c>
      <c r="AU186" s="47" t="str">
        <f t="shared" si="59"/>
        <v>70_14</v>
      </c>
      <c r="AV186" s="47">
        <v>49.51</v>
      </c>
      <c r="AW186" s="475"/>
      <c r="AX186" s="47">
        <v>70</v>
      </c>
      <c r="AY186" s="47">
        <v>14</v>
      </c>
      <c r="AZ186" s="47">
        <v>73</v>
      </c>
      <c r="BA186" s="47">
        <f t="shared" si="68"/>
        <v>14</v>
      </c>
      <c r="BB186" s="47" t="str">
        <f t="shared" si="60"/>
        <v>70_14</v>
      </c>
      <c r="BC186" s="47">
        <v>50.75</v>
      </c>
      <c r="BD186" s="45"/>
      <c r="BE186" s="47">
        <v>70</v>
      </c>
      <c r="BF186" s="47">
        <v>14</v>
      </c>
      <c r="BG186" s="47">
        <v>73</v>
      </c>
      <c r="BH186" s="47">
        <f t="shared" si="69"/>
        <v>14</v>
      </c>
      <c r="BI186" s="47" t="str">
        <f t="shared" si="70"/>
        <v>70_14</v>
      </c>
      <c r="BJ186" s="47">
        <v>52.78</v>
      </c>
      <c r="BK186" s="621"/>
      <c r="BL186" s="47">
        <v>70</v>
      </c>
      <c r="BM186" s="47">
        <v>14</v>
      </c>
      <c r="BN186" s="47">
        <v>73</v>
      </c>
      <c r="BO186" s="47">
        <f t="shared" si="71"/>
        <v>14</v>
      </c>
      <c r="BP186" s="47" t="s">
        <v>597</v>
      </c>
      <c r="BQ186" s="47" t="str">
        <f t="shared" si="61"/>
        <v>70_14</v>
      </c>
      <c r="BR186" s="49">
        <f t="shared" si="72"/>
        <v>50.75</v>
      </c>
      <c r="BS186" s="49">
        <f t="shared" si="73"/>
        <v>52.78</v>
      </c>
      <c r="BT186" s="456">
        <f t="shared" si="74"/>
        <v>51.765000000000001</v>
      </c>
      <c r="BU186" s="5"/>
      <c r="BV186" s="5"/>
      <c r="BW186" s="5"/>
      <c r="BX186" s="5"/>
      <c r="BY186" s="5"/>
      <c r="BZ186" s="6"/>
    </row>
    <row r="187" spans="1:78" x14ac:dyDescent="0.25">
      <c r="A187" s="47">
        <v>70</v>
      </c>
      <c r="B187" s="47">
        <v>15</v>
      </c>
      <c r="C187" s="47">
        <v>74</v>
      </c>
      <c r="D187" s="47">
        <f t="shared" si="62"/>
        <v>15</v>
      </c>
      <c r="E187" s="47" t="str">
        <f t="shared" si="63"/>
        <v>70_15</v>
      </c>
      <c r="F187" s="53">
        <v>41.61</v>
      </c>
      <c r="G187" s="47"/>
      <c r="H187" s="47">
        <v>75</v>
      </c>
      <c r="I187" s="47" t="s">
        <v>435</v>
      </c>
      <c r="J187" s="47">
        <v>54</v>
      </c>
      <c r="K187" s="47" t="str">
        <f t="shared" si="55"/>
        <v>Aanloopperiodiek_0</v>
      </c>
      <c r="L187" s="47" t="str">
        <f t="shared" si="56"/>
        <v>75_Aanloopperiodiek_0</v>
      </c>
      <c r="M187" s="53">
        <v>33</v>
      </c>
      <c r="N187" s="5"/>
      <c r="O187" s="47">
        <v>70</v>
      </c>
      <c r="P187" s="47">
        <v>15</v>
      </c>
      <c r="Q187" s="47">
        <v>74</v>
      </c>
      <c r="R187" s="47">
        <f t="shared" si="75"/>
        <v>15</v>
      </c>
      <c r="S187" s="47" t="str">
        <f t="shared" si="76"/>
        <v>70_15</v>
      </c>
      <c r="T187" s="53">
        <v>44.36</v>
      </c>
      <c r="U187" s="5"/>
      <c r="V187" s="47">
        <v>70</v>
      </c>
      <c r="W187" s="47">
        <v>15</v>
      </c>
      <c r="X187" s="47">
        <v>74</v>
      </c>
      <c r="Y187" s="47">
        <f t="shared" si="64"/>
        <v>15</v>
      </c>
      <c r="Z187" s="47" t="str">
        <f t="shared" si="77"/>
        <v>70_15</v>
      </c>
      <c r="AA187" s="53">
        <v>45.25</v>
      </c>
      <c r="AB187" s="463"/>
      <c r="AC187" s="47">
        <v>70</v>
      </c>
      <c r="AD187" s="47">
        <v>15</v>
      </c>
      <c r="AE187" s="47">
        <v>74</v>
      </c>
      <c r="AF187" s="47">
        <f t="shared" si="65"/>
        <v>15</v>
      </c>
      <c r="AG187" s="47" t="str">
        <f t="shared" si="57"/>
        <v>70_15</v>
      </c>
      <c r="AH187" s="47">
        <v>46.6</v>
      </c>
      <c r="AI187" s="463"/>
      <c r="AJ187" s="47">
        <v>70</v>
      </c>
      <c r="AK187" s="47">
        <v>15</v>
      </c>
      <c r="AL187" s="47">
        <v>74</v>
      </c>
      <c r="AM187" s="47">
        <f t="shared" si="66"/>
        <v>15</v>
      </c>
      <c r="AN187" s="47" t="str">
        <f t="shared" si="58"/>
        <v>70_15</v>
      </c>
      <c r="AO187" s="47">
        <v>48.93</v>
      </c>
      <c r="AP187" s="474"/>
      <c r="AQ187" s="47">
        <v>70</v>
      </c>
      <c r="AR187" s="47">
        <v>15</v>
      </c>
      <c r="AS187" s="47">
        <v>74</v>
      </c>
      <c r="AT187" s="47">
        <f t="shared" si="67"/>
        <v>15</v>
      </c>
      <c r="AU187" s="47" t="str">
        <f t="shared" si="59"/>
        <v>70_15</v>
      </c>
      <c r="AV187" s="47">
        <v>50.16</v>
      </c>
      <c r="AW187" s="475"/>
      <c r="AX187" s="47">
        <v>70</v>
      </c>
      <c r="AY187" s="47">
        <v>15</v>
      </c>
      <c r="AZ187" s="47">
        <v>74</v>
      </c>
      <c r="BA187" s="47">
        <f t="shared" si="68"/>
        <v>15</v>
      </c>
      <c r="BB187" s="47" t="str">
        <f t="shared" si="60"/>
        <v>70_15</v>
      </c>
      <c r="BC187" s="47">
        <v>51.41</v>
      </c>
      <c r="BD187" s="45"/>
      <c r="BE187" s="47">
        <v>70</v>
      </c>
      <c r="BF187" s="47">
        <v>15</v>
      </c>
      <c r="BG187" s="47">
        <v>74</v>
      </c>
      <c r="BH187" s="47">
        <f t="shared" si="69"/>
        <v>15</v>
      </c>
      <c r="BI187" s="47" t="str">
        <f t="shared" si="70"/>
        <v>70_15</v>
      </c>
      <c r="BJ187" s="47">
        <v>53.47</v>
      </c>
      <c r="BK187" s="621"/>
      <c r="BL187" s="47">
        <v>70</v>
      </c>
      <c r="BM187" s="47">
        <v>15</v>
      </c>
      <c r="BN187" s="47">
        <v>74</v>
      </c>
      <c r="BO187" s="47">
        <f t="shared" si="71"/>
        <v>15</v>
      </c>
      <c r="BP187" s="47" t="s">
        <v>598</v>
      </c>
      <c r="BQ187" s="47" t="str">
        <f t="shared" si="61"/>
        <v>70_15</v>
      </c>
      <c r="BR187" s="49">
        <f t="shared" si="72"/>
        <v>51.41</v>
      </c>
      <c r="BS187" s="49">
        <f t="shared" si="73"/>
        <v>53.47</v>
      </c>
      <c r="BT187" s="456">
        <f t="shared" si="74"/>
        <v>52.44</v>
      </c>
      <c r="BU187" s="5"/>
      <c r="BV187" s="5"/>
      <c r="BW187" s="5"/>
      <c r="BX187" s="5"/>
      <c r="BY187" s="5"/>
      <c r="BZ187" s="6"/>
    </row>
    <row r="188" spans="1:78" x14ac:dyDescent="0.25">
      <c r="A188" s="47">
        <v>75</v>
      </c>
      <c r="B188" s="47" t="s">
        <v>435</v>
      </c>
      <c r="C188" s="47">
        <v>54</v>
      </c>
      <c r="D188" s="47" t="str">
        <f t="shared" si="62"/>
        <v>Aanloopperiodiek_0</v>
      </c>
      <c r="E188" s="47" t="str">
        <f t="shared" si="63"/>
        <v>75_Aanloopperiodiek_0</v>
      </c>
      <c r="F188" s="53">
        <v>31.88</v>
      </c>
      <c r="G188" s="47"/>
      <c r="H188" s="47">
        <v>75</v>
      </c>
      <c r="I188" s="47" t="s">
        <v>437</v>
      </c>
      <c r="J188" s="47">
        <v>56</v>
      </c>
      <c r="K188" s="47" t="str">
        <f t="shared" si="55"/>
        <v>Aanloopperiodiek_1</v>
      </c>
      <c r="L188" s="47" t="str">
        <f t="shared" si="56"/>
        <v>75_Aanloopperiodiek_1</v>
      </c>
      <c r="M188" s="53">
        <v>33.9</v>
      </c>
      <c r="N188" s="5"/>
      <c r="O188" s="47">
        <v>75</v>
      </c>
      <c r="P188" s="47" t="s">
        <v>435</v>
      </c>
      <c r="Q188" s="47">
        <v>54</v>
      </c>
      <c r="R188" s="47" t="str">
        <f t="shared" si="75"/>
        <v>Aanloopperiodiek_0</v>
      </c>
      <c r="S188" s="47" t="str">
        <f t="shared" si="76"/>
        <v>75_Aanloopperiodiek_0</v>
      </c>
      <c r="T188" s="53">
        <v>33.99</v>
      </c>
      <c r="U188" s="5"/>
      <c r="V188" s="47">
        <v>75</v>
      </c>
      <c r="W188" s="47" t="s">
        <v>435</v>
      </c>
      <c r="X188" s="47">
        <v>54</v>
      </c>
      <c r="Y188" s="47" t="str">
        <f t="shared" si="64"/>
        <v>Aanloopperiodiek_0</v>
      </c>
      <c r="Z188" s="47" t="str">
        <f t="shared" si="77"/>
        <v>75_Aanloopperiodiek_0</v>
      </c>
      <c r="AA188" s="53">
        <v>35.090000000000003</v>
      </c>
      <c r="AB188" s="463"/>
      <c r="AC188" s="47">
        <v>75</v>
      </c>
      <c r="AD188" s="47" t="s">
        <v>435</v>
      </c>
      <c r="AE188" s="47">
        <v>54</v>
      </c>
      <c r="AF188" s="47" t="str">
        <f t="shared" si="65"/>
        <v>Aanloopperiodiek_0</v>
      </c>
      <c r="AG188" s="47" t="str">
        <f t="shared" si="57"/>
        <v>75_Aanloopperiodiek_0</v>
      </c>
      <c r="AH188" s="47">
        <v>36.15</v>
      </c>
      <c r="AI188" s="463"/>
      <c r="AJ188" s="47">
        <v>75</v>
      </c>
      <c r="AK188" s="47" t="s">
        <v>435</v>
      </c>
      <c r="AL188" s="47">
        <v>54</v>
      </c>
      <c r="AM188" s="47" t="str">
        <f t="shared" si="66"/>
        <v>Aanloopperiodiek_0</v>
      </c>
      <c r="AN188" s="47" t="str">
        <f t="shared" si="58"/>
        <v>75_Aanloopperiodiek_0</v>
      </c>
      <c r="AO188" s="47">
        <v>37.96</v>
      </c>
      <c r="AP188" s="474"/>
      <c r="AQ188" s="47">
        <v>75</v>
      </c>
      <c r="AR188" s="47" t="s">
        <v>435</v>
      </c>
      <c r="AS188" s="47">
        <v>54</v>
      </c>
      <c r="AT188" s="47" t="str">
        <f t="shared" si="67"/>
        <v>Aanloopperiodiek_0</v>
      </c>
      <c r="AU188" s="47" t="str">
        <f t="shared" si="59"/>
        <v>75_Aanloopperiodiek_0</v>
      </c>
      <c r="AV188" s="47">
        <v>38.9</v>
      </c>
      <c r="AW188" s="475"/>
      <c r="AX188" s="47">
        <v>75</v>
      </c>
      <c r="AY188" s="47" t="s">
        <v>435</v>
      </c>
      <c r="AZ188" s="47">
        <v>54</v>
      </c>
      <c r="BA188" s="47" t="str">
        <f t="shared" si="68"/>
        <v>Aanloopperiodiek_0</v>
      </c>
      <c r="BB188" s="47" t="str">
        <f t="shared" si="60"/>
        <v>75_Aanloopperiodiek_0</v>
      </c>
      <c r="BC188" s="47">
        <v>39.880000000000003</v>
      </c>
      <c r="BD188" s="45"/>
      <c r="BE188" s="47">
        <v>75</v>
      </c>
      <c r="BF188" s="47" t="s">
        <v>435</v>
      </c>
      <c r="BG188" s="47">
        <v>54</v>
      </c>
      <c r="BH188" s="47" t="str">
        <f t="shared" si="69"/>
        <v>Aanloopperiodiek_0</v>
      </c>
      <c r="BI188" s="47" t="str">
        <f t="shared" si="70"/>
        <v>75_Aanloopperiodiek_0</v>
      </c>
      <c r="BJ188" s="47">
        <v>41.47</v>
      </c>
      <c r="BK188" s="621"/>
      <c r="BL188" s="47">
        <v>75</v>
      </c>
      <c r="BM188" s="47" t="s">
        <v>435</v>
      </c>
      <c r="BN188" s="47">
        <v>54</v>
      </c>
      <c r="BO188" s="47" t="str">
        <f t="shared" si="71"/>
        <v>Aanloopperiodiek_0</v>
      </c>
      <c r="BP188" s="47" t="s">
        <v>599</v>
      </c>
      <c r="BQ188" s="47" t="str">
        <f t="shared" si="61"/>
        <v>75_Aanloopperiodiek_0</v>
      </c>
      <c r="BR188" s="49">
        <f t="shared" si="72"/>
        <v>39.880000000000003</v>
      </c>
      <c r="BS188" s="49">
        <f t="shared" si="73"/>
        <v>41.47</v>
      </c>
      <c r="BT188" s="456">
        <f t="shared" si="74"/>
        <v>40.674999999999997</v>
      </c>
      <c r="BU188" s="5"/>
      <c r="BV188" s="5"/>
      <c r="BW188" s="5"/>
      <c r="BX188" s="5"/>
      <c r="BY188" s="5"/>
      <c r="BZ188" s="6"/>
    </row>
    <row r="189" spans="1:78" x14ac:dyDescent="0.25">
      <c r="A189" s="47">
        <v>75</v>
      </c>
      <c r="B189" s="47" t="s">
        <v>437</v>
      </c>
      <c r="C189" s="47">
        <v>56</v>
      </c>
      <c r="D189" s="47" t="str">
        <f t="shared" si="62"/>
        <v>Aanloopperiodiek_1</v>
      </c>
      <c r="E189" s="47" t="str">
        <f t="shared" si="63"/>
        <v>75_Aanloopperiodiek_1</v>
      </c>
      <c r="F189" s="53">
        <v>32.75</v>
      </c>
      <c r="G189" s="47"/>
      <c r="H189" s="47">
        <v>75</v>
      </c>
      <c r="I189" s="47">
        <v>0</v>
      </c>
      <c r="J189" s="47">
        <v>58</v>
      </c>
      <c r="K189" s="47">
        <f t="shared" si="55"/>
        <v>0</v>
      </c>
      <c r="L189" s="47" t="str">
        <f t="shared" si="56"/>
        <v>75_0</v>
      </c>
      <c r="M189" s="53">
        <v>34.78</v>
      </c>
      <c r="N189" s="5"/>
      <c r="O189" s="47">
        <v>75</v>
      </c>
      <c r="P189" s="47" t="s">
        <v>437</v>
      </c>
      <c r="Q189" s="47">
        <v>56</v>
      </c>
      <c r="R189" s="47" t="str">
        <f t="shared" si="75"/>
        <v>Aanloopperiodiek_1</v>
      </c>
      <c r="S189" s="47" t="str">
        <f t="shared" si="76"/>
        <v>75_Aanloopperiodiek_1</v>
      </c>
      <c r="T189" s="53">
        <v>34.909999999999997</v>
      </c>
      <c r="U189" s="5"/>
      <c r="V189" s="47">
        <v>75</v>
      </c>
      <c r="W189" s="47" t="s">
        <v>437</v>
      </c>
      <c r="X189" s="47">
        <v>56</v>
      </c>
      <c r="Y189" s="47" t="str">
        <f t="shared" si="64"/>
        <v>Aanloopperiodiek_1</v>
      </c>
      <c r="Z189" s="47" t="str">
        <f t="shared" si="77"/>
        <v>75_Aanloopperiodiek_1</v>
      </c>
      <c r="AA189" s="53">
        <v>36.049999999999997</v>
      </c>
      <c r="AB189" s="463"/>
      <c r="AC189" s="47">
        <v>75</v>
      </c>
      <c r="AD189" s="47" t="s">
        <v>437</v>
      </c>
      <c r="AE189" s="47">
        <v>56</v>
      </c>
      <c r="AF189" s="47" t="str">
        <f t="shared" si="65"/>
        <v>Aanloopperiodiek_1</v>
      </c>
      <c r="AG189" s="47" t="str">
        <f t="shared" si="57"/>
        <v>75_Aanloopperiodiek_1</v>
      </c>
      <c r="AH189" s="47">
        <v>37.130000000000003</v>
      </c>
      <c r="AI189" s="463"/>
      <c r="AJ189" s="47">
        <v>75</v>
      </c>
      <c r="AK189" s="47" t="s">
        <v>437</v>
      </c>
      <c r="AL189" s="47">
        <v>56</v>
      </c>
      <c r="AM189" s="47" t="str">
        <f t="shared" si="66"/>
        <v>Aanloopperiodiek_1</v>
      </c>
      <c r="AN189" s="47" t="str">
        <f t="shared" si="58"/>
        <v>75_Aanloopperiodiek_1</v>
      </c>
      <c r="AO189" s="47">
        <v>38.99</v>
      </c>
      <c r="AP189" s="474"/>
      <c r="AQ189" s="47">
        <v>75</v>
      </c>
      <c r="AR189" s="47" t="s">
        <v>437</v>
      </c>
      <c r="AS189" s="47">
        <v>56</v>
      </c>
      <c r="AT189" s="47" t="str">
        <f t="shared" si="67"/>
        <v>Aanloopperiodiek_1</v>
      </c>
      <c r="AU189" s="47" t="str">
        <f t="shared" si="59"/>
        <v>75_Aanloopperiodiek_1</v>
      </c>
      <c r="AV189" s="47">
        <v>39.96</v>
      </c>
      <c r="AW189" s="475"/>
      <c r="AX189" s="47">
        <v>75</v>
      </c>
      <c r="AY189" s="47" t="s">
        <v>437</v>
      </c>
      <c r="AZ189" s="47">
        <v>56</v>
      </c>
      <c r="BA189" s="47" t="str">
        <f t="shared" si="68"/>
        <v>Aanloopperiodiek_1</v>
      </c>
      <c r="BB189" s="47" t="str">
        <f t="shared" si="60"/>
        <v>75_Aanloopperiodiek_1</v>
      </c>
      <c r="BC189" s="47">
        <v>40.96</v>
      </c>
      <c r="BD189" s="45"/>
      <c r="BE189" s="47">
        <v>75</v>
      </c>
      <c r="BF189" s="47" t="s">
        <v>437</v>
      </c>
      <c r="BG189" s="47">
        <v>56</v>
      </c>
      <c r="BH189" s="47" t="str">
        <f t="shared" si="69"/>
        <v>Aanloopperiodiek_1</v>
      </c>
      <c r="BI189" s="47" t="str">
        <f t="shared" si="70"/>
        <v>75_Aanloopperiodiek_1</v>
      </c>
      <c r="BJ189" s="47">
        <v>42.6</v>
      </c>
      <c r="BK189" s="621"/>
      <c r="BL189" s="47">
        <v>75</v>
      </c>
      <c r="BM189" s="47" t="s">
        <v>437</v>
      </c>
      <c r="BN189" s="47">
        <v>56</v>
      </c>
      <c r="BO189" s="47" t="str">
        <f t="shared" si="71"/>
        <v>Aanloopperiodiek_1</v>
      </c>
      <c r="BP189" s="47" t="s">
        <v>600</v>
      </c>
      <c r="BQ189" s="47" t="str">
        <f t="shared" si="61"/>
        <v>75_Aanloopperiodiek_1</v>
      </c>
      <c r="BR189" s="49">
        <f t="shared" si="72"/>
        <v>40.96</v>
      </c>
      <c r="BS189" s="49">
        <f t="shared" si="73"/>
        <v>42.6</v>
      </c>
      <c r="BT189" s="456">
        <f t="shared" si="74"/>
        <v>41.78</v>
      </c>
      <c r="BU189" s="5"/>
      <c r="BV189" s="5"/>
      <c r="BW189" s="5"/>
      <c r="BX189" s="5"/>
      <c r="BY189" s="5"/>
      <c r="BZ189" s="6"/>
    </row>
    <row r="190" spans="1:78" x14ac:dyDescent="0.25">
      <c r="A190" s="47">
        <v>75</v>
      </c>
      <c r="B190" s="47">
        <v>0</v>
      </c>
      <c r="C190" s="47">
        <v>58</v>
      </c>
      <c r="D190" s="47">
        <f t="shared" si="62"/>
        <v>0</v>
      </c>
      <c r="E190" s="47" t="str">
        <f t="shared" si="63"/>
        <v>75_0</v>
      </c>
      <c r="F190" s="53">
        <v>33.6</v>
      </c>
      <c r="G190" s="47"/>
      <c r="H190" s="47">
        <v>75</v>
      </c>
      <c r="I190" s="47">
        <v>1</v>
      </c>
      <c r="J190" s="47">
        <v>60</v>
      </c>
      <c r="K190" s="47">
        <f t="shared" si="55"/>
        <v>1</v>
      </c>
      <c r="L190" s="47" t="str">
        <f t="shared" si="56"/>
        <v>75_1</v>
      </c>
      <c r="M190" s="53">
        <v>35.68</v>
      </c>
      <c r="N190" s="5"/>
      <c r="O190" s="47">
        <v>75</v>
      </c>
      <c r="P190" s="47">
        <v>0</v>
      </c>
      <c r="Q190" s="47">
        <v>58</v>
      </c>
      <c r="R190" s="47">
        <f t="shared" si="75"/>
        <v>0</v>
      </c>
      <c r="S190" s="47" t="str">
        <f t="shared" si="76"/>
        <v>75_0</v>
      </c>
      <c r="T190" s="53">
        <v>35.82</v>
      </c>
      <c r="U190" s="5"/>
      <c r="V190" s="47">
        <v>75</v>
      </c>
      <c r="W190" s="47">
        <v>0</v>
      </c>
      <c r="X190" s="47">
        <v>58</v>
      </c>
      <c r="Y190" s="47">
        <f t="shared" si="64"/>
        <v>0</v>
      </c>
      <c r="Z190" s="47" t="str">
        <f t="shared" si="77"/>
        <v>75_0</v>
      </c>
      <c r="AA190" s="53">
        <v>36.99</v>
      </c>
      <c r="AB190" s="463"/>
      <c r="AC190" s="47">
        <v>75</v>
      </c>
      <c r="AD190" s="47">
        <v>0</v>
      </c>
      <c r="AE190" s="47">
        <v>58</v>
      </c>
      <c r="AF190" s="47">
        <f t="shared" si="65"/>
        <v>0</v>
      </c>
      <c r="AG190" s="47" t="str">
        <f t="shared" si="57"/>
        <v>75_0</v>
      </c>
      <c r="AH190" s="47">
        <v>38.1</v>
      </c>
      <c r="AI190" s="463"/>
      <c r="AJ190" s="47">
        <v>75</v>
      </c>
      <c r="AK190" s="47">
        <v>0</v>
      </c>
      <c r="AL190" s="47">
        <v>58</v>
      </c>
      <c r="AM190" s="47">
        <f t="shared" si="66"/>
        <v>0</v>
      </c>
      <c r="AN190" s="47" t="str">
        <f t="shared" si="58"/>
        <v>75_0</v>
      </c>
      <c r="AO190" s="47">
        <v>40</v>
      </c>
      <c r="AP190" s="474"/>
      <c r="AQ190" s="47">
        <v>75</v>
      </c>
      <c r="AR190" s="47">
        <v>0</v>
      </c>
      <c r="AS190" s="47">
        <v>58</v>
      </c>
      <c r="AT190" s="47">
        <f t="shared" si="67"/>
        <v>0</v>
      </c>
      <c r="AU190" s="47" t="str">
        <f t="shared" si="59"/>
        <v>75_0</v>
      </c>
      <c r="AV190" s="47">
        <v>41</v>
      </c>
      <c r="AW190" s="475"/>
      <c r="AX190" s="47">
        <v>75</v>
      </c>
      <c r="AY190" s="47">
        <v>0</v>
      </c>
      <c r="AZ190" s="47">
        <v>58</v>
      </c>
      <c r="BA190" s="47">
        <f t="shared" si="68"/>
        <v>0</v>
      </c>
      <c r="BB190" s="47" t="str">
        <f t="shared" si="60"/>
        <v>75_0</v>
      </c>
      <c r="BC190" s="47">
        <v>42.03</v>
      </c>
      <c r="BD190" s="45"/>
      <c r="BE190" s="47">
        <v>75</v>
      </c>
      <c r="BF190" s="47">
        <v>0</v>
      </c>
      <c r="BG190" s="47">
        <v>58</v>
      </c>
      <c r="BH190" s="47">
        <f t="shared" si="69"/>
        <v>0</v>
      </c>
      <c r="BI190" s="47" t="str">
        <f t="shared" si="70"/>
        <v>75_0</v>
      </c>
      <c r="BJ190" s="47">
        <v>43.71</v>
      </c>
      <c r="BK190" s="621"/>
      <c r="BL190" s="47">
        <v>75</v>
      </c>
      <c r="BM190" s="47">
        <v>0</v>
      </c>
      <c r="BN190" s="47">
        <v>58</v>
      </c>
      <c r="BO190" s="47">
        <f t="shared" si="71"/>
        <v>0</v>
      </c>
      <c r="BP190" s="47" t="s">
        <v>601</v>
      </c>
      <c r="BQ190" s="47" t="str">
        <f t="shared" si="61"/>
        <v>75_0</v>
      </c>
      <c r="BR190" s="49">
        <f t="shared" si="72"/>
        <v>42.03</v>
      </c>
      <c r="BS190" s="49">
        <f t="shared" si="73"/>
        <v>43.71</v>
      </c>
      <c r="BT190" s="456">
        <f t="shared" si="74"/>
        <v>42.870000000000005</v>
      </c>
      <c r="BU190" s="5"/>
      <c r="BV190" s="5"/>
      <c r="BW190" s="5"/>
      <c r="BX190" s="5"/>
      <c r="BY190" s="5"/>
      <c r="BZ190" s="6"/>
    </row>
    <row r="191" spans="1:78" x14ac:dyDescent="0.25">
      <c r="A191" s="47">
        <v>75</v>
      </c>
      <c r="B191" s="47">
        <v>1</v>
      </c>
      <c r="C191" s="47">
        <v>60</v>
      </c>
      <c r="D191" s="47">
        <f t="shared" si="62"/>
        <v>1</v>
      </c>
      <c r="E191" s="47" t="str">
        <f t="shared" si="63"/>
        <v>75_1</v>
      </c>
      <c r="F191" s="53">
        <v>34.479999999999997</v>
      </c>
      <c r="G191" s="47"/>
      <c r="H191" s="47">
        <v>75</v>
      </c>
      <c r="I191" s="47">
        <v>2</v>
      </c>
      <c r="J191" s="47">
        <v>62</v>
      </c>
      <c r="K191" s="47">
        <f t="shared" si="55"/>
        <v>2</v>
      </c>
      <c r="L191" s="47" t="str">
        <f t="shared" si="56"/>
        <v>75_2</v>
      </c>
      <c r="M191" s="53">
        <v>36.58</v>
      </c>
      <c r="N191" s="5"/>
      <c r="O191" s="47">
        <v>75</v>
      </c>
      <c r="P191" s="47">
        <v>1</v>
      </c>
      <c r="Q191" s="47">
        <v>60</v>
      </c>
      <c r="R191" s="47">
        <f t="shared" si="75"/>
        <v>1</v>
      </c>
      <c r="S191" s="47" t="str">
        <f t="shared" si="76"/>
        <v>75_1</v>
      </c>
      <c r="T191" s="53">
        <v>36.76</v>
      </c>
      <c r="U191" s="5"/>
      <c r="V191" s="47">
        <v>75</v>
      </c>
      <c r="W191" s="47">
        <v>1</v>
      </c>
      <c r="X191" s="47">
        <v>60</v>
      </c>
      <c r="Y191" s="47">
        <f t="shared" si="64"/>
        <v>1</v>
      </c>
      <c r="Z191" s="47" t="str">
        <f t="shared" si="77"/>
        <v>75_1</v>
      </c>
      <c r="AA191" s="53">
        <v>37.950000000000003</v>
      </c>
      <c r="AB191" s="463"/>
      <c r="AC191" s="47">
        <v>75</v>
      </c>
      <c r="AD191" s="47">
        <v>1</v>
      </c>
      <c r="AE191" s="47">
        <v>60</v>
      </c>
      <c r="AF191" s="47">
        <f t="shared" si="65"/>
        <v>1</v>
      </c>
      <c r="AG191" s="47" t="str">
        <f t="shared" si="57"/>
        <v>75_1</v>
      </c>
      <c r="AH191" s="47">
        <v>39.090000000000003</v>
      </c>
      <c r="AI191" s="463"/>
      <c r="AJ191" s="47">
        <v>75</v>
      </c>
      <c r="AK191" s="47">
        <v>1</v>
      </c>
      <c r="AL191" s="47">
        <v>60</v>
      </c>
      <c r="AM191" s="47">
        <f t="shared" si="66"/>
        <v>1</v>
      </c>
      <c r="AN191" s="47" t="str">
        <f t="shared" si="58"/>
        <v>75_1</v>
      </c>
      <c r="AO191" s="47">
        <v>41.04</v>
      </c>
      <c r="AP191" s="474"/>
      <c r="AQ191" s="47">
        <v>75</v>
      </c>
      <c r="AR191" s="47">
        <v>1</v>
      </c>
      <c r="AS191" s="47">
        <v>60</v>
      </c>
      <c r="AT191" s="47">
        <f t="shared" si="67"/>
        <v>1</v>
      </c>
      <c r="AU191" s="47" t="str">
        <f t="shared" si="59"/>
        <v>75_1</v>
      </c>
      <c r="AV191" s="47">
        <v>42.07</v>
      </c>
      <c r="AW191" s="475"/>
      <c r="AX191" s="47">
        <v>75</v>
      </c>
      <c r="AY191" s="47">
        <v>1</v>
      </c>
      <c r="AZ191" s="47">
        <v>60</v>
      </c>
      <c r="BA191" s="47">
        <f t="shared" si="68"/>
        <v>1</v>
      </c>
      <c r="BB191" s="47" t="str">
        <f t="shared" si="60"/>
        <v>75_1</v>
      </c>
      <c r="BC191" s="47">
        <v>43.12</v>
      </c>
      <c r="BD191" s="45"/>
      <c r="BE191" s="47">
        <v>75</v>
      </c>
      <c r="BF191" s="47">
        <v>1</v>
      </c>
      <c r="BG191" s="47">
        <v>60</v>
      </c>
      <c r="BH191" s="47">
        <f t="shared" si="69"/>
        <v>1</v>
      </c>
      <c r="BI191" s="47" t="str">
        <f t="shared" si="70"/>
        <v>75_1</v>
      </c>
      <c r="BJ191" s="47">
        <v>44.85</v>
      </c>
      <c r="BK191" s="621"/>
      <c r="BL191" s="47">
        <v>75</v>
      </c>
      <c r="BM191" s="47">
        <v>1</v>
      </c>
      <c r="BN191" s="47">
        <v>60</v>
      </c>
      <c r="BO191" s="47">
        <f t="shared" si="71"/>
        <v>1</v>
      </c>
      <c r="BP191" s="47" t="s">
        <v>602</v>
      </c>
      <c r="BQ191" s="47" t="str">
        <f t="shared" si="61"/>
        <v>75_1</v>
      </c>
      <c r="BR191" s="49">
        <f t="shared" si="72"/>
        <v>43.12</v>
      </c>
      <c r="BS191" s="49">
        <f t="shared" si="73"/>
        <v>44.85</v>
      </c>
      <c r="BT191" s="456">
        <f t="shared" si="74"/>
        <v>43.984999999999999</v>
      </c>
      <c r="BU191" s="5"/>
      <c r="BV191" s="5"/>
      <c r="BW191" s="5"/>
      <c r="BX191" s="5"/>
      <c r="BY191" s="5"/>
      <c r="BZ191" s="6"/>
    </row>
    <row r="192" spans="1:78" x14ac:dyDescent="0.25">
      <c r="A192" s="47">
        <v>75</v>
      </c>
      <c r="B192" s="47">
        <v>2</v>
      </c>
      <c r="C192" s="47">
        <v>62</v>
      </c>
      <c r="D192" s="47">
        <f t="shared" si="62"/>
        <v>2</v>
      </c>
      <c r="E192" s="47" t="str">
        <f t="shared" si="63"/>
        <v>75_2</v>
      </c>
      <c r="F192" s="53">
        <v>35.35</v>
      </c>
      <c r="G192" s="47"/>
      <c r="H192" s="47">
        <v>75</v>
      </c>
      <c r="I192" s="47">
        <v>3</v>
      </c>
      <c r="J192" s="47">
        <v>63</v>
      </c>
      <c r="K192" s="47">
        <f t="shared" si="55"/>
        <v>3</v>
      </c>
      <c r="L192" s="47" t="str">
        <f t="shared" si="56"/>
        <v>75_3</v>
      </c>
      <c r="M192" s="53">
        <v>37.020000000000003</v>
      </c>
      <c r="N192" s="5"/>
      <c r="O192" s="47">
        <v>75</v>
      </c>
      <c r="P192" s="47">
        <v>2</v>
      </c>
      <c r="Q192" s="47">
        <v>62</v>
      </c>
      <c r="R192" s="47">
        <f t="shared" si="75"/>
        <v>2</v>
      </c>
      <c r="S192" s="47" t="str">
        <f t="shared" si="76"/>
        <v>75_2</v>
      </c>
      <c r="T192" s="53">
        <v>37.68</v>
      </c>
      <c r="U192" s="5"/>
      <c r="V192" s="47">
        <v>75</v>
      </c>
      <c r="W192" s="47">
        <v>2</v>
      </c>
      <c r="X192" s="47">
        <v>62</v>
      </c>
      <c r="Y192" s="47">
        <f t="shared" si="64"/>
        <v>2</v>
      </c>
      <c r="Z192" s="47" t="str">
        <f t="shared" si="77"/>
        <v>75_2</v>
      </c>
      <c r="AA192" s="53">
        <v>38.43</v>
      </c>
      <c r="AB192" s="463"/>
      <c r="AC192" s="47">
        <v>75</v>
      </c>
      <c r="AD192" s="47">
        <v>2</v>
      </c>
      <c r="AE192" s="47">
        <v>62</v>
      </c>
      <c r="AF192" s="47">
        <f t="shared" si="65"/>
        <v>2</v>
      </c>
      <c r="AG192" s="47" t="str">
        <f t="shared" si="57"/>
        <v>75_2</v>
      </c>
      <c r="AH192" s="47">
        <v>39.590000000000003</v>
      </c>
      <c r="AI192" s="463"/>
      <c r="AJ192" s="47">
        <v>75</v>
      </c>
      <c r="AK192" s="47">
        <v>2</v>
      </c>
      <c r="AL192" s="47">
        <v>62</v>
      </c>
      <c r="AM192" s="47">
        <f t="shared" si="66"/>
        <v>2</v>
      </c>
      <c r="AN192" s="47" t="str">
        <f t="shared" si="58"/>
        <v>75_2</v>
      </c>
      <c r="AO192" s="47">
        <v>41.57</v>
      </c>
      <c r="AP192" s="474"/>
      <c r="AQ192" s="47">
        <v>75</v>
      </c>
      <c r="AR192" s="47">
        <v>2</v>
      </c>
      <c r="AS192" s="47">
        <v>62</v>
      </c>
      <c r="AT192" s="47">
        <f t="shared" si="67"/>
        <v>2</v>
      </c>
      <c r="AU192" s="47" t="str">
        <f t="shared" si="59"/>
        <v>75_2</v>
      </c>
      <c r="AV192" s="47">
        <v>42.61</v>
      </c>
      <c r="AW192" s="475"/>
      <c r="AX192" s="47">
        <v>75</v>
      </c>
      <c r="AY192" s="47">
        <v>2</v>
      </c>
      <c r="AZ192" s="47">
        <v>62</v>
      </c>
      <c r="BA192" s="47">
        <f t="shared" si="68"/>
        <v>2</v>
      </c>
      <c r="BB192" s="47" t="str">
        <f t="shared" si="60"/>
        <v>75_2</v>
      </c>
      <c r="BC192" s="47">
        <v>43.67</v>
      </c>
      <c r="BD192" s="45"/>
      <c r="BE192" s="47">
        <v>75</v>
      </c>
      <c r="BF192" s="47">
        <v>2</v>
      </c>
      <c r="BG192" s="47">
        <v>62</v>
      </c>
      <c r="BH192" s="47">
        <f t="shared" si="69"/>
        <v>2</v>
      </c>
      <c r="BI192" s="47" t="str">
        <f t="shared" si="70"/>
        <v>75_2</v>
      </c>
      <c r="BJ192" s="47">
        <v>45.42</v>
      </c>
      <c r="BK192" s="621"/>
      <c r="BL192" s="47">
        <v>75</v>
      </c>
      <c r="BM192" s="47">
        <v>2</v>
      </c>
      <c r="BN192" s="47">
        <v>62</v>
      </c>
      <c r="BO192" s="47">
        <f t="shared" si="71"/>
        <v>2</v>
      </c>
      <c r="BP192" s="47" t="s">
        <v>603</v>
      </c>
      <c r="BQ192" s="47" t="str">
        <f t="shared" si="61"/>
        <v>75_2</v>
      </c>
      <c r="BR192" s="49">
        <f t="shared" si="72"/>
        <v>43.67</v>
      </c>
      <c r="BS192" s="49">
        <f t="shared" si="73"/>
        <v>45.42</v>
      </c>
      <c r="BT192" s="456">
        <f t="shared" si="74"/>
        <v>44.545000000000002</v>
      </c>
      <c r="BU192" s="5"/>
      <c r="BV192" s="5"/>
      <c r="BW192" s="5"/>
      <c r="BX192" s="5"/>
      <c r="BY192" s="5"/>
      <c r="BZ192" s="6"/>
    </row>
    <row r="193" spans="1:78" x14ac:dyDescent="0.25">
      <c r="A193" s="47">
        <v>75</v>
      </c>
      <c r="B193" s="47">
        <v>3</v>
      </c>
      <c r="C193" s="47">
        <v>63</v>
      </c>
      <c r="D193" s="47">
        <f t="shared" si="62"/>
        <v>3</v>
      </c>
      <c r="E193" s="47" t="str">
        <f t="shared" si="63"/>
        <v>75_3</v>
      </c>
      <c r="F193" s="53">
        <v>35.770000000000003</v>
      </c>
      <c r="G193" s="47"/>
      <c r="H193" s="47">
        <v>75</v>
      </c>
      <c r="I193" s="47">
        <v>4</v>
      </c>
      <c r="J193" s="47">
        <v>64</v>
      </c>
      <c r="K193" s="47">
        <f t="shared" si="55"/>
        <v>4</v>
      </c>
      <c r="L193" s="47" t="str">
        <f t="shared" si="56"/>
        <v>75_4</v>
      </c>
      <c r="M193" s="53">
        <v>37.479999999999997</v>
      </c>
      <c r="N193" s="5"/>
      <c r="O193" s="47">
        <v>75</v>
      </c>
      <c r="P193" s="47">
        <v>3</v>
      </c>
      <c r="Q193" s="47">
        <v>63</v>
      </c>
      <c r="R193" s="47">
        <f t="shared" si="75"/>
        <v>3</v>
      </c>
      <c r="S193" s="47" t="str">
        <f t="shared" si="76"/>
        <v>75_3</v>
      </c>
      <c r="T193" s="53">
        <v>38.130000000000003</v>
      </c>
      <c r="U193" s="5"/>
      <c r="V193" s="47">
        <v>75</v>
      </c>
      <c r="W193" s="47">
        <v>3</v>
      </c>
      <c r="X193" s="47">
        <v>63</v>
      </c>
      <c r="Y193" s="47">
        <f t="shared" si="64"/>
        <v>3</v>
      </c>
      <c r="Z193" s="47" t="str">
        <f t="shared" si="77"/>
        <v>75_3</v>
      </c>
      <c r="AA193" s="53">
        <v>38.89</v>
      </c>
      <c r="AB193" s="463"/>
      <c r="AC193" s="47">
        <v>75</v>
      </c>
      <c r="AD193" s="47">
        <v>3</v>
      </c>
      <c r="AE193" s="47">
        <v>63</v>
      </c>
      <c r="AF193" s="47">
        <f t="shared" si="65"/>
        <v>3</v>
      </c>
      <c r="AG193" s="47" t="str">
        <f t="shared" si="57"/>
        <v>75_3</v>
      </c>
      <c r="AH193" s="47">
        <v>40.06</v>
      </c>
      <c r="AI193" s="463"/>
      <c r="AJ193" s="47">
        <v>75</v>
      </c>
      <c r="AK193" s="47">
        <v>3</v>
      </c>
      <c r="AL193" s="47">
        <v>63</v>
      </c>
      <c r="AM193" s="47">
        <f t="shared" si="66"/>
        <v>3</v>
      </c>
      <c r="AN193" s="47" t="str">
        <f t="shared" si="58"/>
        <v>75_3</v>
      </c>
      <c r="AO193" s="47">
        <v>42.06</v>
      </c>
      <c r="AP193" s="474"/>
      <c r="AQ193" s="47">
        <v>75</v>
      </c>
      <c r="AR193" s="47">
        <v>3</v>
      </c>
      <c r="AS193" s="47">
        <v>63</v>
      </c>
      <c r="AT193" s="47">
        <f t="shared" si="67"/>
        <v>3</v>
      </c>
      <c r="AU193" s="47" t="str">
        <f t="shared" si="59"/>
        <v>75_3</v>
      </c>
      <c r="AV193" s="47">
        <v>43.11</v>
      </c>
      <c r="AW193" s="475"/>
      <c r="AX193" s="47">
        <v>75</v>
      </c>
      <c r="AY193" s="47">
        <v>3</v>
      </c>
      <c r="AZ193" s="47">
        <v>63</v>
      </c>
      <c r="BA193" s="47">
        <f t="shared" si="68"/>
        <v>3</v>
      </c>
      <c r="BB193" s="47" t="str">
        <f t="shared" si="60"/>
        <v>75_3</v>
      </c>
      <c r="BC193" s="47">
        <v>44.19</v>
      </c>
      <c r="BD193" s="45"/>
      <c r="BE193" s="47">
        <v>75</v>
      </c>
      <c r="BF193" s="47">
        <v>3</v>
      </c>
      <c r="BG193" s="47">
        <v>63</v>
      </c>
      <c r="BH193" s="47">
        <f t="shared" si="69"/>
        <v>3</v>
      </c>
      <c r="BI193" s="47" t="str">
        <f t="shared" si="70"/>
        <v>75_3</v>
      </c>
      <c r="BJ193" s="47">
        <v>45.96</v>
      </c>
      <c r="BK193" s="621"/>
      <c r="BL193" s="47">
        <v>75</v>
      </c>
      <c r="BM193" s="47">
        <v>3</v>
      </c>
      <c r="BN193" s="47">
        <v>63</v>
      </c>
      <c r="BO193" s="47">
        <f t="shared" si="71"/>
        <v>3</v>
      </c>
      <c r="BP193" s="47" t="s">
        <v>604</v>
      </c>
      <c r="BQ193" s="47" t="str">
        <f t="shared" si="61"/>
        <v>75_3</v>
      </c>
      <c r="BR193" s="49">
        <f t="shared" si="72"/>
        <v>44.19</v>
      </c>
      <c r="BS193" s="49">
        <f t="shared" si="73"/>
        <v>45.96</v>
      </c>
      <c r="BT193" s="456">
        <f t="shared" si="74"/>
        <v>45.075000000000003</v>
      </c>
      <c r="BU193" s="5"/>
      <c r="BV193" s="5"/>
      <c r="BW193" s="5"/>
      <c r="BX193" s="5"/>
      <c r="BY193" s="5"/>
      <c r="BZ193" s="6"/>
    </row>
    <row r="194" spans="1:78" x14ac:dyDescent="0.25">
      <c r="A194" s="47">
        <v>75</v>
      </c>
      <c r="B194" s="47">
        <v>4</v>
      </c>
      <c r="C194" s="47">
        <v>64</v>
      </c>
      <c r="D194" s="47">
        <f t="shared" si="62"/>
        <v>4</v>
      </c>
      <c r="E194" s="47" t="str">
        <f t="shared" si="63"/>
        <v>75_4</v>
      </c>
      <c r="F194" s="53">
        <v>36.21</v>
      </c>
      <c r="G194" s="47"/>
      <c r="H194" s="47">
        <v>75</v>
      </c>
      <c r="I194" s="47">
        <v>5</v>
      </c>
      <c r="J194" s="47">
        <v>65</v>
      </c>
      <c r="K194" s="47">
        <f t="shared" si="55"/>
        <v>5</v>
      </c>
      <c r="L194" s="47" t="str">
        <f t="shared" si="56"/>
        <v>75_5</v>
      </c>
      <c r="M194" s="53">
        <v>38.03</v>
      </c>
      <c r="N194" s="5"/>
      <c r="O194" s="47">
        <v>75</v>
      </c>
      <c r="P194" s="47">
        <v>4</v>
      </c>
      <c r="Q194" s="47">
        <v>64</v>
      </c>
      <c r="R194" s="47">
        <f t="shared" si="75"/>
        <v>4</v>
      </c>
      <c r="S194" s="47" t="str">
        <f t="shared" si="76"/>
        <v>75_4</v>
      </c>
      <c r="T194" s="53">
        <v>38.6</v>
      </c>
      <c r="U194" s="5"/>
      <c r="V194" s="47">
        <v>75</v>
      </c>
      <c r="W194" s="47">
        <v>4</v>
      </c>
      <c r="X194" s="47">
        <v>64</v>
      </c>
      <c r="Y194" s="47">
        <f t="shared" si="64"/>
        <v>4</v>
      </c>
      <c r="Z194" s="47" t="str">
        <f t="shared" si="77"/>
        <v>75_4</v>
      </c>
      <c r="AA194" s="53">
        <v>39.380000000000003</v>
      </c>
      <c r="AB194" s="463"/>
      <c r="AC194" s="47">
        <v>75</v>
      </c>
      <c r="AD194" s="47">
        <v>4</v>
      </c>
      <c r="AE194" s="47">
        <v>64</v>
      </c>
      <c r="AF194" s="47">
        <f t="shared" si="65"/>
        <v>4</v>
      </c>
      <c r="AG194" s="47" t="str">
        <f t="shared" si="57"/>
        <v>75_4</v>
      </c>
      <c r="AH194" s="47">
        <v>40.56</v>
      </c>
      <c r="AI194" s="463"/>
      <c r="AJ194" s="47">
        <v>75</v>
      </c>
      <c r="AK194" s="47">
        <v>4</v>
      </c>
      <c r="AL194" s="47">
        <v>64</v>
      </c>
      <c r="AM194" s="47">
        <f t="shared" si="66"/>
        <v>4</v>
      </c>
      <c r="AN194" s="47" t="str">
        <f t="shared" si="58"/>
        <v>75_4</v>
      </c>
      <c r="AO194" s="47">
        <v>42.59</v>
      </c>
      <c r="AP194" s="474"/>
      <c r="AQ194" s="47">
        <v>75</v>
      </c>
      <c r="AR194" s="47">
        <v>4</v>
      </c>
      <c r="AS194" s="47">
        <v>64</v>
      </c>
      <c r="AT194" s="47">
        <f t="shared" si="67"/>
        <v>4</v>
      </c>
      <c r="AU194" s="47" t="str">
        <f t="shared" si="59"/>
        <v>75_4</v>
      </c>
      <c r="AV194" s="47">
        <v>43.65</v>
      </c>
      <c r="AW194" s="475"/>
      <c r="AX194" s="47">
        <v>75</v>
      </c>
      <c r="AY194" s="47">
        <v>4</v>
      </c>
      <c r="AZ194" s="47">
        <v>64</v>
      </c>
      <c r="BA194" s="47">
        <f t="shared" si="68"/>
        <v>4</v>
      </c>
      <c r="BB194" s="47" t="str">
        <f t="shared" si="60"/>
        <v>75_4</v>
      </c>
      <c r="BC194" s="47">
        <v>44.74</v>
      </c>
      <c r="BD194" s="45"/>
      <c r="BE194" s="47">
        <v>75</v>
      </c>
      <c r="BF194" s="47">
        <v>4</v>
      </c>
      <c r="BG194" s="47">
        <v>64</v>
      </c>
      <c r="BH194" s="47">
        <f t="shared" si="69"/>
        <v>4</v>
      </c>
      <c r="BI194" s="47" t="str">
        <f t="shared" si="70"/>
        <v>75_4</v>
      </c>
      <c r="BJ194" s="47">
        <v>46.53</v>
      </c>
      <c r="BK194" s="621"/>
      <c r="BL194" s="47">
        <v>75</v>
      </c>
      <c r="BM194" s="47">
        <v>4</v>
      </c>
      <c r="BN194" s="47">
        <v>64</v>
      </c>
      <c r="BO194" s="47">
        <f t="shared" si="71"/>
        <v>4</v>
      </c>
      <c r="BP194" s="47" t="s">
        <v>605</v>
      </c>
      <c r="BQ194" s="47" t="str">
        <f t="shared" si="61"/>
        <v>75_4</v>
      </c>
      <c r="BR194" s="49">
        <f t="shared" si="72"/>
        <v>44.74</v>
      </c>
      <c r="BS194" s="49">
        <f t="shared" si="73"/>
        <v>46.53</v>
      </c>
      <c r="BT194" s="456">
        <f t="shared" si="74"/>
        <v>45.635000000000005</v>
      </c>
      <c r="BU194" s="5"/>
      <c r="BV194" s="5"/>
      <c r="BW194" s="5"/>
      <c r="BX194" s="5"/>
      <c r="BY194" s="5"/>
      <c r="BZ194" s="6"/>
    </row>
    <row r="195" spans="1:78" x14ac:dyDescent="0.25">
      <c r="A195" s="47">
        <v>75</v>
      </c>
      <c r="B195" s="47">
        <v>5</v>
      </c>
      <c r="C195" s="47">
        <v>65</v>
      </c>
      <c r="D195" s="47">
        <f t="shared" si="62"/>
        <v>5</v>
      </c>
      <c r="E195" s="47" t="str">
        <f t="shared" si="63"/>
        <v>75_5</v>
      </c>
      <c r="F195" s="53">
        <v>36.74</v>
      </c>
      <c r="G195" s="47"/>
      <c r="H195" s="47">
        <v>75</v>
      </c>
      <c r="I195" s="47">
        <v>6</v>
      </c>
      <c r="J195" s="47">
        <v>68</v>
      </c>
      <c r="K195" s="47">
        <f t="shared" si="55"/>
        <v>6</v>
      </c>
      <c r="L195" s="47" t="str">
        <f t="shared" si="56"/>
        <v>75_6</v>
      </c>
      <c r="M195" s="53">
        <v>39.71</v>
      </c>
      <c r="N195" s="5"/>
      <c r="O195" s="47">
        <v>75</v>
      </c>
      <c r="P195" s="47">
        <v>5</v>
      </c>
      <c r="Q195" s="47">
        <v>65</v>
      </c>
      <c r="R195" s="47">
        <f t="shared" si="75"/>
        <v>5</v>
      </c>
      <c r="S195" s="47" t="str">
        <f t="shared" si="76"/>
        <v>75_5</v>
      </c>
      <c r="T195" s="53">
        <v>39.17</v>
      </c>
      <c r="U195" s="5"/>
      <c r="V195" s="47">
        <v>75</v>
      </c>
      <c r="W195" s="47">
        <v>5</v>
      </c>
      <c r="X195" s="47">
        <v>65</v>
      </c>
      <c r="Y195" s="47">
        <f t="shared" si="64"/>
        <v>5</v>
      </c>
      <c r="Z195" s="47" t="str">
        <f t="shared" si="77"/>
        <v>75_5</v>
      </c>
      <c r="AA195" s="53">
        <v>39.950000000000003</v>
      </c>
      <c r="AB195" s="463"/>
      <c r="AC195" s="47">
        <v>75</v>
      </c>
      <c r="AD195" s="47">
        <v>5</v>
      </c>
      <c r="AE195" s="47">
        <v>65</v>
      </c>
      <c r="AF195" s="47">
        <f t="shared" si="65"/>
        <v>5</v>
      </c>
      <c r="AG195" s="47" t="str">
        <f t="shared" si="57"/>
        <v>75_5</v>
      </c>
      <c r="AH195" s="47">
        <v>41.15</v>
      </c>
      <c r="AI195" s="463"/>
      <c r="AJ195" s="47">
        <v>75</v>
      </c>
      <c r="AK195" s="47">
        <v>5</v>
      </c>
      <c r="AL195" s="47">
        <v>65</v>
      </c>
      <c r="AM195" s="47">
        <f t="shared" si="66"/>
        <v>5</v>
      </c>
      <c r="AN195" s="47" t="str">
        <f t="shared" si="58"/>
        <v>75_5</v>
      </c>
      <c r="AO195" s="47">
        <v>43.21</v>
      </c>
      <c r="AP195" s="474"/>
      <c r="AQ195" s="47">
        <v>75</v>
      </c>
      <c r="AR195" s="47">
        <v>5</v>
      </c>
      <c r="AS195" s="47">
        <v>65</v>
      </c>
      <c r="AT195" s="47">
        <f t="shared" si="67"/>
        <v>5</v>
      </c>
      <c r="AU195" s="47" t="str">
        <f t="shared" si="59"/>
        <v>75_5</v>
      </c>
      <c r="AV195" s="47">
        <v>44.29</v>
      </c>
      <c r="AW195" s="475"/>
      <c r="AX195" s="47">
        <v>75</v>
      </c>
      <c r="AY195" s="47">
        <v>5</v>
      </c>
      <c r="AZ195" s="47">
        <v>65</v>
      </c>
      <c r="BA195" s="47">
        <f t="shared" si="68"/>
        <v>5</v>
      </c>
      <c r="BB195" s="47" t="str">
        <f t="shared" si="60"/>
        <v>75_5</v>
      </c>
      <c r="BC195" s="47">
        <v>45.4</v>
      </c>
      <c r="BD195" s="45"/>
      <c r="BE195" s="47">
        <v>75</v>
      </c>
      <c r="BF195" s="47">
        <v>5</v>
      </c>
      <c r="BG195" s="47">
        <v>65</v>
      </c>
      <c r="BH195" s="47">
        <f t="shared" si="69"/>
        <v>5</v>
      </c>
      <c r="BI195" s="47" t="str">
        <f t="shared" si="70"/>
        <v>75_5</v>
      </c>
      <c r="BJ195" s="47">
        <v>47.21</v>
      </c>
      <c r="BK195" s="621"/>
      <c r="BL195" s="47">
        <v>75</v>
      </c>
      <c r="BM195" s="47">
        <v>5</v>
      </c>
      <c r="BN195" s="47">
        <v>65</v>
      </c>
      <c r="BO195" s="47">
        <f t="shared" si="71"/>
        <v>5</v>
      </c>
      <c r="BP195" s="47" t="s">
        <v>606</v>
      </c>
      <c r="BQ195" s="47" t="str">
        <f t="shared" si="61"/>
        <v>75_5</v>
      </c>
      <c r="BR195" s="49">
        <f t="shared" si="72"/>
        <v>45.4</v>
      </c>
      <c r="BS195" s="49">
        <f t="shared" si="73"/>
        <v>47.21</v>
      </c>
      <c r="BT195" s="456">
        <f t="shared" si="74"/>
        <v>46.305</v>
      </c>
      <c r="BU195" s="5"/>
      <c r="BV195" s="5"/>
      <c r="BW195" s="5"/>
      <c r="BX195" s="5"/>
      <c r="BY195" s="5"/>
      <c r="BZ195" s="6"/>
    </row>
    <row r="196" spans="1:78" x14ac:dyDescent="0.25">
      <c r="A196" s="47">
        <v>75</v>
      </c>
      <c r="B196" s="47">
        <v>6</v>
      </c>
      <c r="C196" s="47">
        <v>68</v>
      </c>
      <c r="D196" s="47">
        <f t="shared" si="62"/>
        <v>6</v>
      </c>
      <c r="E196" s="47" t="str">
        <f t="shared" si="63"/>
        <v>75_6</v>
      </c>
      <c r="F196" s="53">
        <v>38.369999999999997</v>
      </c>
      <c r="G196" s="47"/>
      <c r="H196" s="47">
        <v>75</v>
      </c>
      <c r="I196" s="47">
        <v>7</v>
      </c>
      <c r="J196" s="47">
        <v>71</v>
      </c>
      <c r="K196" s="47">
        <f t="shared" si="55"/>
        <v>7</v>
      </c>
      <c r="L196" s="47" t="str">
        <f t="shared" si="56"/>
        <v>75_7</v>
      </c>
      <c r="M196" s="53">
        <v>41.38</v>
      </c>
      <c r="N196" s="5"/>
      <c r="O196" s="47">
        <v>75</v>
      </c>
      <c r="P196" s="47">
        <v>6</v>
      </c>
      <c r="Q196" s="47">
        <v>68</v>
      </c>
      <c r="R196" s="47">
        <f t="shared" si="75"/>
        <v>6</v>
      </c>
      <c r="S196" s="47" t="str">
        <f t="shared" si="76"/>
        <v>75_6</v>
      </c>
      <c r="T196" s="53">
        <v>40.9</v>
      </c>
      <c r="U196" s="5"/>
      <c r="V196" s="47">
        <v>75</v>
      </c>
      <c r="W196" s="47">
        <v>6</v>
      </c>
      <c r="X196" s="47">
        <v>68</v>
      </c>
      <c r="Y196" s="47">
        <f t="shared" si="64"/>
        <v>6</v>
      </c>
      <c r="Z196" s="47" t="str">
        <f t="shared" si="77"/>
        <v>75_6</v>
      </c>
      <c r="AA196" s="53">
        <v>41.72</v>
      </c>
      <c r="AB196" s="463"/>
      <c r="AC196" s="47">
        <v>75</v>
      </c>
      <c r="AD196" s="47">
        <v>6</v>
      </c>
      <c r="AE196" s="47">
        <v>68</v>
      </c>
      <c r="AF196" s="47">
        <f t="shared" si="65"/>
        <v>6</v>
      </c>
      <c r="AG196" s="47" t="str">
        <f t="shared" si="57"/>
        <v>75_6</v>
      </c>
      <c r="AH196" s="47">
        <v>42.97</v>
      </c>
      <c r="AI196" s="463"/>
      <c r="AJ196" s="47">
        <v>75</v>
      </c>
      <c r="AK196" s="47">
        <v>6</v>
      </c>
      <c r="AL196" s="47">
        <v>68</v>
      </c>
      <c r="AM196" s="47">
        <f t="shared" si="66"/>
        <v>6</v>
      </c>
      <c r="AN196" s="47" t="str">
        <f t="shared" si="58"/>
        <v>75_6</v>
      </c>
      <c r="AO196" s="47">
        <v>45.12</v>
      </c>
      <c r="AP196" s="474"/>
      <c r="AQ196" s="47">
        <v>75</v>
      </c>
      <c r="AR196" s="47">
        <v>6</v>
      </c>
      <c r="AS196" s="47">
        <v>68</v>
      </c>
      <c r="AT196" s="47">
        <f t="shared" si="67"/>
        <v>6</v>
      </c>
      <c r="AU196" s="47" t="str">
        <f t="shared" si="59"/>
        <v>75_6</v>
      </c>
      <c r="AV196" s="47">
        <v>46.25</v>
      </c>
      <c r="AW196" s="475"/>
      <c r="AX196" s="47">
        <v>75</v>
      </c>
      <c r="AY196" s="47">
        <v>6</v>
      </c>
      <c r="AZ196" s="47">
        <v>68</v>
      </c>
      <c r="BA196" s="47">
        <f t="shared" si="68"/>
        <v>6</v>
      </c>
      <c r="BB196" s="47" t="str">
        <f t="shared" si="60"/>
        <v>75_6</v>
      </c>
      <c r="BC196" s="47">
        <v>47.41</v>
      </c>
      <c r="BD196" s="45"/>
      <c r="BE196" s="47">
        <v>75</v>
      </c>
      <c r="BF196" s="47">
        <v>6</v>
      </c>
      <c r="BG196" s="47">
        <v>68</v>
      </c>
      <c r="BH196" s="47">
        <f t="shared" si="69"/>
        <v>6</v>
      </c>
      <c r="BI196" s="47" t="str">
        <f t="shared" si="70"/>
        <v>75_6</v>
      </c>
      <c r="BJ196" s="47">
        <v>49.3</v>
      </c>
      <c r="BK196" s="621"/>
      <c r="BL196" s="47">
        <v>75</v>
      </c>
      <c r="BM196" s="47">
        <v>6</v>
      </c>
      <c r="BN196" s="47">
        <v>68</v>
      </c>
      <c r="BO196" s="47">
        <f t="shared" si="71"/>
        <v>6</v>
      </c>
      <c r="BP196" s="47" t="s">
        <v>607</v>
      </c>
      <c r="BQ196" s="47" t="str">
        <f t="shared" si="61"/>
        <v>75_6</v>
      </c>
      <c r="BR196" s="49">
        <f t="shared" si="72"/>
        <v>47.41</v>
      </c>
      <c r="BS196" s="49">
        <f t="shared" si="73"/>
        <v>49.3</v>
      </c>
      <c r="BT196" s="456">
        <f t="shared" si="74"/>
        <v>48.354999999999997</v>
      </c>
      <c r="BU196" s="5"/>
      <c r="BV196" s="5"/>
      <c r="BW196" s="5"/>
      <c r="BX196" s="5"/>
      <c r="BY196" s="5"/>
      <c r="BZ196" s="6"/>
    </row>
    <row r="197" spans="1:78" x14ac:dyDescent="0.25">
      <c r="A197" s="47">
        <v>75</v>
      </c>
      <c r="B197" s="47">
        <v>7</v>
      </c>
      <c r="C197" s="47">
        <v>71</v>
      </c>
      <c r="D197" s="47">
        <f t="shared" si="62"/>
        <v>7</v>
      </c>
      <c r="E197" s="47" t="str">
        <f t="shared" si="63"/>
        <v>75_7</v>
      </c>
      <c r="F197" s="53">
        <v>39.979999999999997</v>
      </c>
      <c r="G197" s="47"/>
      <c r="H197" s="47">
        <v>75</v>
      </c>
      <c r="I197" s="47">
        <v>8</v>
      </c>
      <c r="J197" s="47">
        <v>74</v>
      </c>
      <c r="K197" s="47">
        <f t="shared" si="55"/>
        <v>8</v>
      </c>
      <c r="L197" s="47" t="str">
        <f t="shared" si="56"/>
        <v>75_8</v>
      </c>
      <c r="M197" s="53">
        <v>43.07</v>
      </c>
      <c r="N197" s="5"/>
      <c r="O197" s="47">
        <v>75</v>
      </c>
      <c r="P197" s="47">
        <v>7</v>
      </c>
      <c r="Q197" s="47">
        <v>71</v>
      </c>
      <c r="R197" s="47">
        <f t="shared" ref="R197:R228" si="78">P197</f>
        <v>7</v>
      </c>
      <c r="S197" s="47" t="str">
        <f t="shared" ref="S197:S228" si="79">O197&amp;"_"&amp;R197</f>
        <v>75_7</v>
      </c>
      <c r="T197" s="53">
        <v>42.62</v>
      </c>
      <c r="U197" s="5"/>
      <c r="V197" s="47">
        <v>75</v>
      </c>
      <c r="W197" s="47">
        <v>7</v>
      </c>
      <c r="X197" s="47">
        <v>71</v>
      </c>
      <c r="Y197" s="47">
        <f t="shared" si="64"/>
        <v>7</v>
      </c>
      <c r="Z197" s="47" t="str">
        <f t="shared" ref="Z197:Z228" si="80">V197&amp;"_"&amp;Y197</f>
        <v>75_7</v>
      </c>
      <c r="AA197" s="53">
        <v>43.47</v>
      </c>
      <c r="AB197" s="463"/>
      <c r="AC197" s="47">
        <v>75</v>
      </c>
      <c r="AD197" s="47">
        <v>7</v>
      </c>
      <c r="AE197" s="47">
        <v>71</v>
      </c>
      <c r="AF197" s="47">
        <f t="shared" si="65"/>
        <v>7</v>
      </c>
      <c r="AG197" s="47" t="str">
        <f t="shared" si="57"/>
        <v>75_7</v>
      </c>
      <c r="AH197" s="47">
        <v>44.77</v>
      </c>
      <c r="AI197" s="463"/>
      <c r="AJ197" s="47">
        <v>75</v>
      </c>
      <c r="AK197" s="47">
        <v>7</v>
      </c>
      <c r="AL197" s="47">
        <v>71</v>
      </c>
      <c r="AM197" s="47">
        <f t="shared" si="66"/>
        <v>7</v>
      </c>
      <c r="AN197" s="47" t="str">
        <f t="shared" si="58"/>
        <v>75_7</v>
      </c>
      <c r="AO197" s="47">
        <v>47.01</v>
      </c>
      <c r="AP197" s="474"/>
      <c r="AQ197" s="47">
        <v>75</v>
      </c>
      <c r="AR197" s="47">
        <v>7</v>
      </c>
      <c r="AS197" s="47">
        <v>71</v>
      </c>
      <c r="AT197" s="47">
        <f t="shared" si="67"/>
        <v>7</v>
      </c>
      <c r="AU197" s="47" t="str">
        <f t="shared" si="59"/>
        <v>75_7</v>
      </c>
      <c r="AV197" s="47">
        <v>48.19</v>
      </c>
      <c r="AW197" s="475"/>
      <c r="AX197" s="47">
        <v>75</v>
      </c>
      <c r="AY197" s="47">
        <v>7</v>
      </c>
      <c r="AZ197" s="47">
        <v>71</v>
      </c>
      <c r="BA197" s="47">
        <f t="shared" si="68"/>
        <v>7</v>
      </c>
      <c r="BB197" s="47" t="str">
        <f t="shared" si="60"/>
        <v>75_7</v>
      </c>
      <c r="BC197" s="47">
        <v>49.39</v>
      </c>
      <c r="BD197" s="45"/>
      <c r="BE197" s="47">
        <v>75</v>
      </c>
      <c r="BF197" s="47">
        <v>7</v>
      </c>
      <c r="BG197" s="47">
        <v>71</v>
      </c>
      <c r="BH197" s="47">
        <f t="shared" si="69"/>
        <v>7</v>
      </c>
      <c r="BI197" s="47" t="str">
        <f t="shared" si="70"/>
        <v>75_7</v>
      </c>
      <c r="BJ197" s="47">
        <v>51.37</v>
      </c>
      <c r="BK197" s="621"/>
      <c r="BL197" s="47">
        <v>75</v>
      </c>
      <c r="BM197" s="47">
        <v>7</v>
      </c>
      <c r="BN197" s="47">
        <v>71</v>
      </c>
      <c r="BO197" s="47">
        <f t="shared" si="71"/>
        <v>7</v>
      </c>
      <c r="BP197" s="47" t="s">
        <v>608</v>
      </c>
      <c r="BQ197" s="47" t="str">
        <f t="shared" si="61"/>
        <v>75_7</v>
      </c>
      <c r="BR197" s="49">
        <f t="shared" si="72"/>
        <v>49.39</v>
      </c>
      <c r="BS197" s="49">
        <f t="shared" si="73"/>
        <v>51.37</v>
      </c>
      <c r="BT197" s="456">
        <f t="shared" si="74"/>
        <v>50.379999999999995</v>
      </c>
      <c r="BU197" s="5"/>
      <c r="BV197" s="5"/>
      <c r="BW197" s="5"/>
      <c r="BX197" s="5"/>
      <c r="BY197" s="5"/>
      <c r="BZ197" s="6"/>
    </row>
    <row r="198" spans="1:78" x14ac:dyDescent="0.25">
      <c r="A198" s="47">
        <v>75</v>
      </c>
      <c r="B198" s="47">
        <v>8</v>
      </c>
      <c r="C198" s="47">
        <v>74</v>
      </c>
      <c r="D198" s="47">
        <f t="shared" si="62"/>
        <v>8</v>
      </c>
      <c r="E198" s="47" t="str">
        <f t="shared" si="63"/>
        <v>75_8</v>
      </c>
      <c r="F198" s="53">
        <v>41.61</v>
      </c>
      <c r="G198" s="47"/>
      <c r="H198" s="47">
        <v>75</v>
      </c>
      <c r="I198" s="47">
        <v>9</v>
      </c>
      <c r="J198" s="47">
        <v>76</v>
      </c>
      <c r="K198" s="47">
        <f t="shared" si="55"/>
        <v>9</v>
      </c>
      <c r="L198" s="47" t="str">
        <f t="shared" si="56"/>
        <v>75_9</v>
      </c>
      <c r="M198" s="53">
        <v>44.19</v>
      </c>
      <c r="N198" s="5"/>
      <c r="O198" s="47">
        <v>75</v>
      </c>
      <c r="P198" s="47">
        <v>8</v>
      </c>
      <c r="Q198" s="47">
        <v>74</v>
      </c>
      <c r="R198" s="47">
        <f t="shared" si="78"/>
        <v>8</v>
      </c>
      <c r="S198" s="47" t="str">
        <f t="shared" si="79"/>
        <v>75_8</v>
      </c>
      <c r="T198" s="53">
        <v>44.36</v>
      </c>
      <c r="U198" s="5"/>
      <c r="V198" s="47">
        <v>75</v>
      </c>
      <c r="W198" s="47">
        <v>8</v>
      </c>
      <c r="X198" s="47">
        <v>74</v>
      </c>
      <c r="Y198" s="47">
        <f t="shared" si="64"/>
        <v>8</v>
      </c>
      <c r="Z198" s="47" t="str">
        <f t="shared" si="80"/>
        <v>75_8</v>
      </c>
      <c r="AA198" s="53">
        <v>45.25</v>
      </c>
      <c r="AB198" s="463"/>
      <c r="AC198" s="47">
        <v>75</v>
      </c>
      <c r="AD198" s="47">
        <v>8</v>
      </c>
      <c r="AE198" s="47">
        <v>74</v>
      </c>
      <c r="AF198" s="47">
        <f t="shared" si="65"/>
        <v>8</v>
      </c>
      <c r="AG198" s="47" t="str">
        <f t="shared" si="57"/>
        <v>75_8</v>
      </c>
      <c r="AH198" s="47">
        <v>46.6</v>
      </c>
      <c r="AI198" s="463"/>
      <c r="AJ198" s="47">
        <v>75</v>
      </c>
      <c r="AK198" s="47">
        <v>8</v>
      </c>
      <c r="AL198" s="47">
        <v>74</v>
      </c>
      <c r="AM198" s="47">
        <f t="shared" si="66"/>
        <v>8</v>
      </c>
      <c r="AN198" s="47" t="str">
        <f t="shared" si="58"/>
        <v>75_8</v>
      </c>
      <c r="AO198" s="47">
        <v>48.93</v>
      </c>
      <c r="AP198" s="474"/>
      <c r="AQ198" s="47">
        <v>75</v>
      </c>
      <c r="AR198" s="47">
        <v>8</v>
      </c>
      <c r="AS198" s="47">
        <v>74</v>
      </c>
      <c r="AT198" s="47">
        <f t="shared" si="67"/>
        <v>8</v>
      </c>
      <c r="AU198" s="47" t="str">
        <f t="shared" si="59"/>
        <v>75_8</v>
      </c>
      <c r="AV198" s="47">
        <v>50.16</v>
      </c>
      <c r="AW198" s="475"/>
      <c r="AX198" s="47">
        <v>75</v>
      </c>
      <c r="AY198" s="47">
        <v>8</v>
      </c>
      <c r="AZ198" s="47">
        <v>74</v>
      </c>
      <c r="BA198" s="47">
        <f t="shared" si="68"/>
        <v>8</v>
      </c>
      <c r="BB198" s="47" t="str">
        <f t="shared" si="60"/>
        <v>75_8</v>
      </c>
      <c r="BC198" s="47">
        <v>51.41</v>
      </c>
      <c r="BD198" s="45"/>
      <c r="BE198" s="47">
        <v>75</v>
      </c>
      <c r="BF198" s="47">
        <v>8</v>
      </c>
      <c r="BG198" s="47">
        <v>74</v>
      </c>
      <c r="BH198" s="47">
        <f t="shared" si="69"/>
        <v>8</v>
      </c>
      <c r="BI198" s="47" t="str">
        <f t="shared" si="70"/>
        <v>75_8</v>
      </c>
      <c r="BJ198" s="47">
        <v>53.47</v>
      </c>
      <c r="BK198" s="621"/>
      <c r="BL198" s="47">
        <v>75</v>
      </c>
      <c r="BM198" s="47">
        <v>8</v>
      </c>
      <c r="BN198" s="47">
        <v>74</v>
      </c>
      <c r="BO198" s="47">
        <f t="shared" si="71"/>
        <v>8</v>
      </c>
      <c r="BP198" s="47" t="s">
        <v>609</v>
      </c>
      <c r="BQ198" s="47" t="str">
        <f t="shared" si="61"/>
        <v>75_8</v>
      </c>
      <c r="BR198" s="49">
        <f t="shared" si="72"/>
        <v>51.41</v>
      </c>
      <c r="BS198" s="49">
        <f t="shared" si="73"/>
        <v>53.47</v>
      </c>
      <c r="BT198" s="456">
        <f t="shared" si="74"/>
        <v>52.44</v>
      </c>
      <c r="BU198" s="5"/>
      <c r="BV198" s="5"/>
      <c r="BW198" s="5"/>
      <c r="BX198" s="5"/>
      <c r="BY198" s="5"/>
      <c r="BZ198" s="6"/>
    </row>
    <row r="199" spans="1:78" x14ac:dyDescent="0.25">
      <c r="A199" s="47">
        <v>75</v>
      </c>
      <c r="B199" s="47">
        <v>9</v>
      </c>
      <c r="C199" s="47">
        <v>76</v>
      </c>
      <c r="D199" s="47">
        <f t="shared" si="62"/>
        <v>9</v>
      </c>
      <c r="E199" s="47" t="str">
        <f t="shared" si="63"/>
        <v>75_9</v>
      </c>
      <c r="F199" s="53">
        <v>42.7</v>
      </c>
      <c r="G199" s="47"/>
      <c r="H199" s="47">
        <v>75</v>
      </c>
      <c r="I199" s="47">
        <v>10</v>
      </c>
      <c r="J199" s="47">
        <v>78</v>
      </c>
      <c r="K199" s="47">
        <f t="shared" si="55"/>
        <v>10</v>
      </c>
      <c r="L199" s="47" t="str">
        <f t="shared" si="56"/>
        <v>75_10</v>
      </c>
      <c r="M199" s="53">
        <v>45.36</v>
      </c>
      <c r="N199" s="5"/>
      <c r="O199" s="47">
        <v>75</v>
      </c>
      <c r="P199" s="47">
        <v>9</v>
      </c>
      <c r="Q199" s="47">
        <v>76</v>
      </c>
      <c r="R199" s="47">
        <f t="shared" si="78"/>
        <v>9</v>
      </c>
      <c r="S199" s="47" t="str">
        <f t="shared" si="79"/>
        <v>75_9</v>
      </c>
      <c r="T199" s="53">
        <v>45.52</v>
      </c>
      <c r="U199" s="5"/>
      <c r="V199" s="47">
        <v>75</v>
      </c>
      <c r="W199" s="47">
        <v>9</v>
      </c>
      <c r="X199" s="47">
        <v>76</v>
      </c>
      <c r="Y199" s="47">
        <f t="shared" si="64"/>
        <v>9</v>
      </c>
      <c r="Z199" s="47" t="str">
        <f t="shared" si="80"/>
        <v>75_9</v>
      </c>
      <c r="AA199" s="53">
        <v>46.43</v>
      </c>
      <c r="AB199" s="463"/>
      <c r="AC199" s="47">
        <v>75</v>
      </c>
      <c r="AD199" s="47">
        <v>9</v>
      </c>
      <c r="AE199" s="47">
        <v>76</v>
      </c>
      <c r="AF199" s="47">
        <f t="shared" si="65"/>
        <v>9</v>
      </c>
      <c r="AG199" s="47" t="str">
        <f t="shared" si="57"/>
        <v>75_9</v>
      </c>
      <c r="AH199" s="47">
        <v>47.82</v>
      </c>
      <c r="AI199" s="463"/>
      <c r="AJ199" s="47">
        <v>75</v>
      </c>
      <c r="AK199" s="47">
        <v>9</v>
      </c>
      <c r="AL199" s="47">
        <v>76</v>
      </c>
      <c r="AM199" s="47">
        <f t="shared" si="66"/>
        <v>9</v>
      </c>
      <c r="AN199" s="47" t="str">
        <f t="shared" si="58"/>
        <v>75_9</v>
      </c>
      <c r="AO199" s="47">
        <v>50.21</v>
      </c>
      <c r="AP199" s="474"/>
      <c r="AQ199" s="47">
        <v>75</v>
      </c>
      <c r="AR199" s="47">
        <v>9</v>
      </c>
      <c r="AS199" s="47">
        <v>76</v>
      </c>
      <c r="AT199" s="47">
        <f t="shared" si="67"/>
        <v>9</v>
      </c>
      <c r="AU199" s="47" t="str">
        <f t="shared" si="59"/>
        <v>75_9</v>
      </c>
      <c r="AV199" s="47">
        <v>51.47</v>
      </c>
      <c r="AW199" s="475"/>
      <c r="AX199" s="47">
        <v>75</v>
      </c>
      <c r="AY199" s="47">
        <v>9</v>
      </c>
      <c r="AZ199" s="47">
        <v>76</v>
      </c>
      <c r="BA199" s="47">
        <f t="shared" si="68"/>
        <v>9</v>
      </c>
      <c r="BB199" s="47" t="str">
        <f t="shared" si="60"/>
        <v>75_9</v>
      </c>
      <c r="BC199" s="47">
        <v>52.75</v>
      </c>
      <c r="BD199" s="45"/>
      <c r="BE199" s="47">
        <v>75</v>
      </c>
      <c r="BF199" s="47">
        <v>9</v>
      </c>
      <c r="BG199" s="47">
        <v>76</v>
      </c>
      <c r="BH199" s="47">
        <f t="shared" si="69"/>
        <v>9</v>
      </c>
      <c r="BI199" s="47" t="str">
        <f t="shared" si="70"/>
        <v>75_9</v>
      </c>
      <c r="BJ199" s="47">
        <v>54.86</v>
      </c>
      <c r="BK199" s="621"/>
      <c r="BL199" s="47">
        <v>75</v>
      </c>
      <c r="BM199" s="47">
        <v>9</v>
      </c>
      <c r="BN199" s="47">
        <v>76</v>
      </c>
      <c r="BO199" s="47">
        <f t="shared" si="71"/>
        <v>9</v>
      </c>
      <c r="BP199" s="47" t="s">
        <v>610</v>
      </c>
      <c r="BQ199" s="47" t="str">
        <f t="shared" si="61"/>
        <v>75_9</v>
      </c>
      <c r="BR199" s="49">
        <f t="shared" si="72"/>
        <v>52.75</v>
      </c>
      <c r="BS199" s="49">
        <f t="shared" si="73"/>
        <v>54.86</v>
      </c>
      <c r="BT199" s="456">
        <f t="shared" si="74"/>
        <v>53.805</v>
      </c>
      <c r="BU199" s="5"/>
      <c r="BV199" s="5"/>
      <c r="BW199" s="5"/>
      <c r="BX199" s="5"/>
      <c r="BY199" s="5"/>
      <c r="BZ199" s="6"/>
    </row>
    <row r="200" spans="1:78" x14ac:dyDescent="0.25">
      <c r="A200" s="47">
        <v>75</v>
      </c>
      <c r="B200" s="47">
        <v>10</v>
      </c>
      <c r="C200" s="47">
        <v>78</v>
      </c>
      <c r="D200" s="47">
        <f t="shared" si="62"/>
        <v>10</v>
      </c>
      <c r="E200" s="47" t="str">
        <f t="shared" si="63"/>
        <v>75_10</v>
      </c>
      <c r="F200" s="53">
        <v>43.83</v>
      </c>
      <c r="G200" s="47"/>
      <c r="H200" s="47">
        <v>75</v>
      </c>
      <c r="I200" s="47">
        <v>11</v>
      </c>
      <c r="J200" s="47">
        <v>80</v>
      </c>
      <c r="K200" s="47">
        <f t="shared" si="55"/>
        <v>11</v>
      </c>
      <c r="L200" s="47" t="str">
        <f t="shared" si="56"/>
        <v>75_11</v>
      </c>
      <c r="M200" s="53">
        <v>46.61</v>
      </c>
      <c r="N200" s="5"/>
      <c r="O200" s="47">
        <v>75</v>
      </c>
      <c r="P200" s="47">
        <v>10</v>
      </c>
      <c r="Q200" s="47">
        <v>78</v>
      </c>
      <c r="R200" s="47">
        <f t="shared" si="78"/>
        <v>10</v>
      </c>
      <c r="S200" s="47" t="str">
        <f t="shared" si="79"/>
        <v>75_10</v>
      </c>
      <c r="T200" s="53">
        <v>46.72</v>
      </c>
      <c r="U200" s="5"/>
      <c r="V200" s="47">
        <v>75</v>
      </c>
      <c r="W200" s="47">
        <v>10</v>
      </c>
      <c r="X200" s="47">
        <v>78</v>
      </c>
      <c r="Y200" s="47">
        <f t="shared" si="64"/>
        <v>10</v>
      </c>
      <c r="Z200" s="47" t="str">
        <f t="shared" si="80"/>
        <v>75_10</v>
      </c>
      <c r="AA200" s="53">
        <v>47.66</v>
      </c>
      <c r="AB200" s="463"/>
      <c r="AC200" s="47">
        <v>75</v>
      </c>
      <c r="AD200" s="47">
        <v>10</v>
      </c>
      <c r="AE200" s="47">
        <v>78</v>
      </c>
      <c r="AF200" s="47">
        <f t="shared" si="65"/>
        <v>10</v>
      </c>
      <c r="AG200" s="47" t="str">
        <f t="shared" si="57"/>
        <v>75_10</v>
      </c>
      <c r="AH200" s="47">
        <v>49.09</v>
      </c>
      <c r="AI200" s="463"/>
      <c r="AJ200" s="47">
        <v>75</v>
      </c>
      <c r="AK200" s="47">
        <v>10</v>
      </c>
      <c r="AL200" s="47">
        <v>78</v>
      </c>
      <c r="AM200" s="47">
        <f t="shared" si="66"/>
        <v>10</v>
      </c>
      <c r="AN200" s="47" t="str">
        <f t="shared" si="58"/>
        <v>75_10</v>
      </c>
      <c r="AO200" s="47">
        <v>51.54</v>
      </c>
      <c r="AP200" s="474"/>
      <c r="AQ200" s="47">
        <v>75</v>
      </c>
      <c r="AR200" s="47">
        <v>10</v>
      </c>
      <c r="AS200" s="47">
        <v>78</v>
      </c>
      <c r="AT200" s="47">
        <f t="shared" si="67"/>
        <v>10</v>
      </c>
      <c r="AU200" s="47" t="str">
        <f t="shared" si="59"/>
        <v>75_10</v>
      </c>
      <c r="AV200" s="47">
        <v>52.83</v>
      </c>
      <c r="AW200" s="475"/>
      <c r="AX200" s="47">
        <v>75</v>
      </c>
      <c r="AY200" s="47">
        <v>10</v>
      </c>
      <c r="AZ200" s="47">
        <v>78</v>
      </c>
      <c r="BA200" s="47">
        <f t="shared" si="68"/>
        <v>10</v>
      </c>
      <c r="BB200" s="47" t="str">
        <f t="shared" si="60"/>
        <v>75_10</v>
      </c>
      <c r="BC200" s="47">
        <v>54.15</v>
      </c>
      <c r="BD200" s="45"/>
      <c r="BE200" s="47">
        <v>75</v>
      </c>
      <c r="BF200" s="47">
        <v>10</v>
      </c>
      <c r="BG200" s="47">
        <v>78</v>
      </c>
      <c r="BH200" s="47">
        <f t="shared" si="69"/>
        <v>10</v>
      </c>
      <c r="BI200" s="47" t="str">
        <f t="shared" si="70"/>
        <v>75_10</v>
      </c>
      <c r="BJ200" s="47">
        <v>56.31</v>
      </c>
      <c r="BK200" s="621"/>
      <c r="BL200" s="47">
        <v>75</v>
      </c>
      <c r="BM200" s="47">
        <v>10</v>
      </c>
      <c r="BN200" s="47">
        <v>78</v>
      </c>
      <c r="BO200" s="47">
        <f t="shared" si="71"/>
        <v>10</v>
      </c>
      <c r="BP200" s="47" t="s">
        <v>611</v>
      </c>
      <c r="BQ200" s="47" t="str">
        <f t="shared" si="61"/>
        <v>75_10</v>
      </c>
      <c r="BR200" s="49">
        <f t="shared" si="72"/>
        <v>54.15</v>
      </c>
      <c r="BS200" s="49">
        <f t="shared" si="73"/>
        <v>56.31</v>
      </c>
      <c r="BT200" s="456">
        <f t="shared" si="74"/>
        <v>55.230000000000004</v>
      </c>
      <c r="BU200" s="5"/>
      <c r="BV200" s="5"/>
      <c r="BW200" s="5"/>
      <c r="BX200" s="5"/>
      <c r="BY200" s="5"/>
      <c r="BZ200" s="6"/>
    </row>
    <row r="201" spans="1:78" x14ac:dyDescent="0.25">
      <c r="A201" s="47">
        <v>75</v>
      </c>
      <c r="B201" s="47">
        <v>11</v>
      </c>
      <c r="C201" s="47">
        <v>80</v>
      </c>
      <c r="D201" s="47">
        <f t="shared" si="62"/>
        <v>11</v>
      </c>
      <c r="E201" s="47" t="str">
        <f t="shared" si="63"/>
        <v>75_11</v>
      </c>
      <c r="F201" s="53">
        <v>45.03</v>
      </c>
      <c r="G201" s="47"/>
      <c r="H201" s="47">
        <v>75</v>
      </c>
      <c r="I201" s="47">
        <v>12</v>
      </c>
      <c r="J201" s="47">
        <v>82</v>
      </c>
      <c r="K201" s="47">
        <f t="shared" si="55"/>
        <v>12</v>
      </c>
      <c r="L201" s="47" t="str">
        <f t="shared" si="56"/>
        <v>75_12</v>
      </c>
      <c r="M201" s="53">
        <v>47.87</v>
      </c>
      <c r="N201" s="5"/>
      <c r="O201" s="47">
        <v>75</v>
      </c>
      <c r="P201" s="47">
        <v>11</v>
      </c>
      <c r="Q201" s="47">
        <v>80</v>
      </c>
      <c r="R201" s="47">
        <f t="shared" si="78"/>
        <v>11</v>
      </c>
      <c r="S201" s="47" t="str">
        <f t="shared" si="79"/>
        <v>75_11</v>
      </c>
      <c r="T201" s="53">
        <v>48</v>
      </c>
      <c r="U201" s="5"/>
      <c r="V201" s="47">
        <v>75</v>
      </c>
      <c r="W201" s="47">
        <v>11</v>
      </c>
      <c r="X201" s="47">
        <v>80</v>
      </c>
      <c r="Y201" s="47">
        <f t="shared" si="64"/>
        <v>11</v>
      </c>
      <c r="Z201" s="47" t="str">
        <f t="shared" si="80"/>
        <v>75_11</v>
      </c>
      <c r="AA201" s="53">
        <v>48.96</v>
      </c>
      <c r="AB201" s="463"/>
      <c r="AC201" s="47">
        <v>75</v>
      </c>
      <c r="AD201" s="47">
        <v>11</v>
      </c>
      <c r="AE201" s="47">
        <v>80</v>
      </c>
      <c r="AF201" s="47">
        <f t="shared" si="65"/>
        <v>11</v>
      </c>
      <c r="AG201" s="47" t="str">
        <f t="shared" si="57"/>
        <v>75_11</v>
      </c>
      <c r="AH201" s="47">
        <v>50.43</v>
      </c>
      <c r="AI201" s="463"/>
      <c r="AJ201" s="47">
        <v>75</v>
      </c>
      <c r="AK201" s="47">
        <v>11</v>
      </c>
      <c r="AL201" s="47">
        <v>80</v>
      </c>
      <c r="AM201" s="47">
        <f t="shared" si="66"/>
        <v>11</v>
      </c>
      <c r="AN201" s="47" t="str">
        <f t="shared" si="58"/>
        <v>75_11</v>
      </c>
      <c r="AO201" s="47">
        <v>52.96</v>
      </c>
      <c r="AP201" s="474"/>
      <c r="AQ201" s="47">
        <v>75</v>
      </c>
      <c r="AR201" s="47">
        <v>11</v>
      </c>
      <c r="AS201" s="47">
        <v>80</v>
      </c>
      <c r="AT201" s="47">
        <f t="shared" si="67"/>
        <v>11</v>
      </c>
      <c r="AU201" s="47" t="str">
        <f t="shared" si="59"/>
        <v>75_11</v>
      </c>
      <c r="AV201" s="47">
        <v>54.28</v>
      </c>
      <c r="AW201" s="475"/>
      <c r="AX201" s="47">
        <v>75</v>
      </c>
      <c r="AY201" s="47">
        <v>11</v>
      </c>
      <c r="AZ201" s="47">
        <v>80</v>
      </c>
      <c r="BA201" s="47">
        <f t="shared" si="68"/>
        <v>11</v>
      </c>
      <c r="BB201" s="47" t="str">
        <f t="shared" si="60"/>
        <v>75_11</v>
      </c>
      <c r="BC201" s="47">
        <v>55.64</v>
      </c>
      <c r="BD201" s="45"/>
      <c r="BE201" s="47">
        <v>75</v>
      </c>
      <c r="BF201" s="47">
        <v>11</v>
      </c>
      <c r="BG201" s="47">
        <v>80</v>
      </c>
      <c r="BH201" s="47">
        <f t="shared" si="69"/>
        <v>11</v>
      </c>
      <c r="BI201" s="47" t="str">
        <f t="shared" si="70"/>
        <v>75_11</v>
      </c>
      <c r="BJ201" s="47">
        <v>57.86</v>
      </c>
      <c r="BK201" s="621"/>
      <c r="BL201" s="47">
        <v>75</v>
      </c>
      <c r="BM201" s="47">
        <v>11</v>
      </c>
      <c r="BN201" s="47">
        <v>80</v>
      </c>
      <c r="BO201" s="47">
        <f t="shared" si="71"/>
        <v>11</v>
      </c>
      <c r="BP201" s="47" t="s">
        <v>612</v>
      </c>
      <c r="BQ201" s="47" t="str">
        <f t="shared" si="61"/>
        <v>75_11</v>
      </c>
      <c r="BR201" s="49">
        <f t="shared" si="72"/>
        <v>55.64</v>
      </c>
      <c r="BS201" s="49">
        <f t="shared" si="73"/>
        <v>57.86</v>
      </c>
      <c r="BT201" s="456">
        <f t="shared" si="74"/>
        <v>56.75</v>
      </c>
      <c r="BU201" s="5"/>
      <c r="BV201" s="5"/>
      <c r="BW201" s="5"/>
      <c r="BX201" s="5"/>
      <c r="BY201" s="5"/>
      <c r="BZ201" s="6"/>
    </row>
    <row r="202" spans="1:78" x14ac:dyDescent="0.25">
      <c r="A202" s="47">
        <v>75</v>
      </c>
      <c r="B202" s="47">
        <v>12</v>
      </c>
      <c r="C202" s="47">
        <v>82</v>
      </c>
      <c r="D202" s="47">
        <f t="shared" si="62"/>
        <v>12</v>
      </c>
      <c r="E202" s="47" t="str">
        <f t="shared" si="63"/>
        <v>75_12</v>
      </c>
      <c r="F202" s="53">
        <v>46.25</v>
      </c>
      <c r="G202" s="47"/>
      <c r="H202" s="47">
        <v>75</v>
      </c>
      <c r="I202" s="47">
        <v>13</v>
      </c>
      <c r="J202" s="47">
        <v>83</v>
      </c>
      <c r="K202" s="47">
        <f t="shared" si="55"/>
        <v>13</v>
      </c>
      <c r="L202" s="47" t="str">
        <f t="shared" si="56"/>
        <v>75_13</v>
      </c>
      <c r="M202" s="53">
        <v>48.48</v>
      </c>
      <c r="N202" s="5"/>
      <c r="O202" s="47">
        <v>75</v>
      </c>
      <c r="P202" s="47">
        <v>12</v>
      </c>
      <c r="Q202" s="47">
        <v>82</v>
      </c>
      <c r="R202" s="47">
        <f t="shared" si="78"/>
        <v>12</v>
      </c>
      <c r="S202" s="47" t="str">
        <f t="shared" si="79"/>
        <v>75_12</v>
      </c>
      <c r="T202" s="53">
        <v>49.31</v>
      </c>
      <c r="U202" s="5"/>
      <c r="V202" s="47">
        <v>75</v>
      </c>
      <c r="W202" s="47">
        <v>12</v>
      </c>
      <c r="X202" s="47">
        <v>82</v>
      </c>
      <c r="Y202" s="47">
        <f t="shared" si="64"/>
        <v>12</v>
      </c>
      <c r="Z202" s="47" t="str">
        <f t="shared" si="80"/>
        <v>75_12</v>
      </c>
      <c r="AA202" s="53">
        <v>50.29</v>
      </c>
      <c r="AB202" s="463"/>
      <c r="AC202" s="47">
        <v>75</v>
      </c>
      <c r="AD202" s="47">
        <v>12</v>
      </c>
      <c r="AE202" s="47">
        <v>82</v>
      </c>
      <c r="AF202" s="47">
        <f t="shared" si="65"/>
        <v>12</v>
      </c>
      <c r="AG202" s="47" t="str">
        <f t="shared" si="57"/>
        <v>75_12</v>
      </c>
      <c r="AH202" s="47">
        <v>51.8</v>
      </c>
      <c r="AI202" s="463"/>
      <c r="AJ202" s="47">
        <v>75</v>
      </c>
      <c r="AK202" s="47">
        <v>12</v>
      </c>
      <c r="AL202" s="47">
        <v>82</v>
      </c>
      <c r="AM202" s="47">
        <f t="shared" si="66"/>
        <v>12</v>
      </c>
      <c r="AN202" s="47" t="str">
        <f t="shared" si="58"/>
        <v>75_12</v>
      </c>
      <c r="AO202" s="47">
        <v>54.39</v>
      </c>
      <c r="AP202" s="474"/>
      <c r="AQ202" s="47">
        <v>75</v>
      </c>
      <c r="AR202" s="47">
        <v>12</v>
      </c>
      <c r="AS202" s="47">
        <v>82</v>
      </c>
      <c r="AT202" s="47">
        <f t="shared" si="67"/>
        <v>12</v>
      </c>
      <c r="AU202" s="47" t="str">
        <f t="shared" si="59"/>
        <v>75_12</v>
      </c>
      <c r="AV202" s="47">
        <v>55.75</v>
      </c>
      <c r="AW202" s="475"/>
      <c r="AX202" s="47">
        <v>75</v>
      </c>
      <c r="AY202" s="47">
        <v>12</v>
      </c>
      <c r="AZ202" s="47">
        <v>82</v>
      </c>
      <c r="BA202" s="47">
        <f t="shared" si="68"/>
        <v>12</v>
      </c>
      <c r="BB202" s="47" t="str">
        <f t="shared" si="60"/>
        <v>75_12</v>
      </c>
      <c r="BC202" s="47">
        <v>57.15</v>
      </c>
      <c r="BD202" s="45"/>
      <c r="BE202" s="47">
        <v>75</v>
      </c>
      <c r="BF202" s="47">
        <v>12</v>
      </c>
      <c r="BG202" s="47">
        <v>82</v>
      </c>
      <c r="BH202" s="47">
        <f t="shared" si="69"/>
        <v>12</v>
      </c>
      <c r="BI202" s="47" t="str">
        <f t="shared" si="70"/>
        <v>75_12</v>
      </c>
      <c r="BJ202" s="47">
        <v>59.43</v>
      </c>
      <c r="BK202" s="621"/>
      <c r="BL202" s="47">
        <v>75</v>
      </c>
      <c r="BM202" s="47">
        <v>12</v>
      </c>
      <c r="BN202" s="47">
        <v>82</v>
      </c>
      <c r="BO202" s="47">
        <f t="shared" si="71"/>
        <v>12</v>
      </c>
      <c r="BP202" s="47" t="s">
        <v>613</v>
      </c>
      <c r="BQ202" s="47" t="str">
        <f t="shared" si="61"/>
        <v>75_12</v>
      </c>
      <c r="BR202" s="49">
        <f t="shared" si="72"/>
        <v>57.15</v>
      </c>
      <c r="BS202" s="49">
        <f t="shared" si="73"/>
        <v>59.43</v>
      </c>
      <c r="BT202" s="456">
        <f t="shared" si="74"/>
        <v>58.29</v>
      </c>
      <c r="BU202" s="5"/>
      <c r="BV202" s="5"/>
      <c r="BW202" s="5"/>
      <c r="BX202" s="5"/>
      <c r="BY202" s="5"/>
      <c r="BZ202" s="6"/>
    </row>
    <row r="203" spans="1:78" x14ac:dyDescent="0.25">
      <c r="A203" s="47">
        <v>75</v>
      </c>
      <c r="B203" s="47">
        <v>13</v>
      </c>
      <c r="C203" s="47">
        <v>83</v>
      </c>
      <c r="D203" s="47">
        <f t="shared" si="62"/>
        <v>13</v>
      </c>
      <c r="E203" s="47" t="str">
        <f t="shared" si="63"/>
        <v>75_13</v>
      </c>
      <c r="F203" s="53">
        <v>46.84</v>
      </c>
      <c r="G203" s="47"/>
      <c r="H203" s="47">
        <v>75</v>
      </c>
      <c r="I203" s="47">
        <v>14</v>
      </c>
      <c r="J203" s="47">
        <v>84</v>
      </c>
      <c r="K203" s="47">
        <f t="shared" si="55"/>
        <v>14</v>
      </c>
      <c r="L203" s="47" t="str">
        <f t="shared" si="56"/>
        <v>75_14</v>
      </c>
      <c r="M203" s="53">
        <v>49.12</v>
      </c>
      <c r="N203" s="5"/>
      <c r="O203" s="47">
        <v>75</v>
      </c>
      <c r="P203" s="47">
        <v>13</v>
      </c>
      <c r="Q203" s="47">
        <v>83</v>
      </c>
      <c r="R203" s="47">
        <f t="shared" si="78"/>
        <v>13</v>
      </c>
      <c r="S203" s="47" t="str">
        <f t="shared" si="79"/>
        <v>75_13</v>
      </c>
      <c r="T203" s="53">
        <v>49.93</v>
      </c>
      <c r="U203" s="5"/>
      <c r="V203" s="47">
        <v>75</v>
      </c>
      <c r="W203" s="47">
        <v>13</v>
      </c>
      <c r="X203" s="47">
        <v>83</v>
      </c>
      <c r="Y203" s="47">
        <f t="shared" si="64"/>
        <v>13</v>
      </c>
      <c r="Z203" s="47" t="str">
        <f t="shared" si="80"/>
        <v>75_13</v>
      </c>
      <c r="AA203" s="53">
        <v>50.93</v>
      </c>
      <c r="AB203" s="463"/>
      <c r="AC203" s="47">
        <v>75</v>
      </c>
      <c r="AD203" s="47">
        <v>13</v>
      </c>
      <c r="AE203" s="47">
        <v>83</v>
      </c>
      <c r="AF203" s="47">
        <f t="shared" si="65"/>
        <v>13</v>
      </c>
      <c r="AG203" s="47" t="str">
        <f t="shared" si="57"/>
        <v>75_13</v>
      </c>
      <c r="AH203" s="47">
        <v>52.46</v>
      </c>
      <c r="AI203" s="463"/>
      <c r="AJ203" s="47">
        <v>75</v>
      </c>
      <c r="AK203" s="47">
        <v>13</v>
      </c>
      <c r="AL203" s="47">
        <v>83</v>
      </c>
      <c r="AM203" s="47">
        <f t="shared" si="66"/>
        <v>13</v>
      </c>
      <c r="AN203" s="47" t="str">
        <f t="shared" si="58"/>
        <v>75_13</v>
      </c>
      <c r="AO203" s="47">
        <v>55.08</v>
      </c>
      <c r="AP203" s="474"/>
      <c r="AQ203" s="47">
        <v>75</v>
      </c>
      <c r="AR203" s="47">
        <v>13</v>
      </c>
      <c r="AS203" s="47">
        <v>83</v>
      </c>
      <c r="AT203" s="47">
        <f t="shared" si="67"/>
        <v>13</v>
      </c>
      <c r="AU203" s="47" t="str">
        <f t="shared" si="59"/>
        <v>75_13</v>
      </c>
      <c r="AV203" s="47">
        <v>56.46</v>
      </c>
      <c r="AW203" s="475"/>
      <c r="AX203" s="47">
        <v>75</v>
      </c>
      <c r="AY203" s="47">
        <v>13</v>
      </c>
      <c r="AZ203" s="47">
        <v>83</v>
      </c>
      <c r="BA203" s="47">
        <f t="shared" si="68"/>
        <v>13</v>
      </c>
      <c r="BB203" s="47" t="str">
        <f t="shared" si="60"/>
        <v>75_13</v>
      </c>
      <c r="BC203" s="47">
        <v>57.87</v>
      </c>
      <c r="BD203" s="45"/>
      <c r="BE203" s="47">
        <v>75</v>
      </c>
      <c r="BF203" s="47">
        <v>13</v>
      </c>
      <c r="BG203" s="47">
        <v>83</v>
      </c>
      <c r="BH203" s="47">
        <f t="shared" si="69"/>
        <v>13</v>
      </c>
      <c r="BI203" s="47" t="str">
        <f t="shared" si="70"/>
        <v>75_13</v>
      </c>
      <c r="BJ203" s="47">
        <v>60.19</v>
      </c>
      <c r="BK203" s="621"/>
      <c r="BL203" s="47">
        <v>75</v>
      </c>
      <c r="BM203" s="47">
        <v>13</v>
      </c>
      <c r="BN203" s="47">
        <v>83</v>
      </c>
      <c r="BO203" s="47">
        <f t="shared" si="71"/>
        <v>13</v>
      </c>
      <c r="BP203" s="47" t="s">
        <v>614</v>
      </c>
      <c r="BQ203" s="47" t="str">
        <f t="shared" si="61"/>
        <v>75_13</v>
      </c>
      <c r="BR203" s="49">
        <f t="shared" si="72"/>
        <v>57.87</v>
      </c>
      <c r="BS203" s="49">
        <f t="shared" si="73"/>
        <v>60.19</v>
      </c>
      <c r="BT203" s="456">
        <f t="shared" si="74"/>
        <v>59.03</v>
      </c>
      <c r="BU203" s="5"/>
      <c r="BV203" s="5"/>
      <c r="BW203" s="5"/>
      <c r="BX203" s="5"/>
      <c r="BY203" s="5"/>
      <c r="BZ203" s="6"/>
    </row>
    <row r="204" spans="1:78" x14ac:dyDescent="0.25">
      <c r="A204" s="47">
        <v>75</v>
      </c>
      <c r="B204" s="47">
        <v>14</v>
      </c>
      <c r="C204" s="47">
        <v>84</v>
      </c>
      <c r="D204" s="47">
        <f t="shared" si="62"/>
        <v>14</v>
      </c>
      <c r="E204" s="47" t="str">
        <f t="shared" si="63"/>
        <v>75_14</v>
      </c>
      <c r="F204" s="53">
        <v>47.46</v>
      </c>
      <c r="G204" s="47"/>
      <c r="H204" s="47">
        <v>75</v>
      </c>
      <c r="I204" s="47">
        <v>15</v>
      </c>
      <c r="J204" s="47">
        <v>85</v>
      </c>
      <c r="K204" s="47">
        <f t="shared" si="55"/>
        <v>15</v>
      </c>
      <c r="L204" s="47" t="str">
        <f t="shared" si="56"/>
        <v>75_15</v>
      </c>
      <c r="M204" s="53">
        <v>49.85</v>
      </c>
      <c r="N204" s="5"/>
      <c r="O204" s="47">
        <v>75</v>
      </c>
      <c r="P204" s="47">
        <v>14</v>
      </c>
      <c r="Q204" s="47">
        <v>84</v>
      </c>
      <c r="R204" s="47">
        <f t="shared" si="78"/>
        <v>14</v>
      </c>
      <c r="S204" s="47" t="str">
        <f t="shared" si="79"/>
        <v>75_14</v>
      </c>
      <c r="T204" s="53">
        <v>50.59</v>
      </c>
      <c r="U204" s="5"/>
      <c r="V204" s="47">
        <v>75</v>
      </c>
      <c r="W204" s="47">
        <v>14</v>
      </c>
      <c r="X204" s="47">
        <v>84</v>
      </c>
      <c r="Y204" s="47">
        <f t="shared" si="64"/>
        <v>14</v>
      </c>
      <c r="Z204" s="47" t="str">
        <f t="shared" si="80"/>
        <v>75_14</v>
      </c>
      <c r="AA204" s="53">
        <v>51.6</v>
      </c>
      <c r="AB204" s="463"/>
      <c r="AC204" s="47">
        <v>75</v>
      </c>
      <c r="AD204" s="47">
        <v>14</v>
      </c>
      <c r="AE204" s="47">
        <v>84</v>
      </c>
      <c r="AF204" s="47">
        <f t="shared" si="65"/>
        <v>14</v>
      </c>
      <c r="AG204" s="47" t="str">
        <f t="shared" si="57"/>
        <v>75_14</v>
      </c>
      <c r="AH204" s="47">
        <v>53.15</v>
      </c>
      <c r="AI204" s="463"/>
      <c r="AJ204" s="47">
        <v>75</v>
      </c>
      <c r="AK204" s="47">
        <v>14</v>
      </c>
      <c r="AL204" s="47">
        <v>84</v>
      </c>
      <c r="AM204" s="47">
        <f t="shared" si="66"/>
        <v>14</v>
      </c>
      <c r="AN204" s="47" t="str">
        <f t="shared" si="58"/>
        <v>75_14</v>
      </c>
      <c r="AO204" s="47">
        <v>55.81</v>
      </c>
      <c r="AP204" s="474"/>
      <c r="AQ204" s="47">
        <v>75</v>
      </c>
      <c r="AR204" s="47">
        <v>14</v>
      </c>
      <c r="AS204" s="47">
        <v>84</v>
      </c>
      <c r="AT204" s="47">
        <f t="shared" si="67"/>
        <v>14</v>
      </c>
      <c r="AU204" s="47" t="str">
        <f t="shared" si="59"/>
        <v>75_14</v>
      </c>
      <c r="AV204" s="47">
        <v>57.2</v>
      </c>
      <c r="AW204" s="475"/>
      <c r="AX204" s="47">
        <v>75</v>
      </c>
      <c r="AY204" s="47">
        <v>14</v>
      </c>
      <c r="AZ204" s="47">
        <v>84</v>
      </c>
      <c r="BA204" s="47">
        <f t="shared" si="68"/>
        <v>14</v>
      </c>
      <c r="BB204" s="47" t="str">
        <f t="shared" si="60"/>
        <v>75_14</v>
      </c>
      <c r="BC204" s="47">
        <v>58.63</v>
      </c>
      <c r="BD204" s="45"/>
      <c r="BE204" s="47">
        <v>75</v>
      </c>
      <c r="BF204" s="47">
        <v>14</v>
      </c>
      <c r="BG204" s="47">
        <v>84</v>
      </c>
      <c r="BH204" s="47">
        <f t="shared" si="69"/>
        <v>14</v>
      </c>
      <c r="BI204" s="47" t="str">
        <f t="shared" si="70"/>
        <v>75_14</v>
      </c>
      <c r="BJ204" s="47">
        <v>60.98</v>
      </c>
      <c r="BK204" s="621"/>
      <c r="BL204" s="47">
        <v>75</v>
      </c>
      <c r="BM204" s="47">
        <v>14</v>
      </c>
      <c r="BN204" s="47">
        <v>84</v>
      </c>
      <c r="BO204" s="47">
        <f t="shared" si="71"/>
        <v>14</v>
      </c>
      <c r="BP204" s="47" t="s">
        <v>615</v>
      </c>
      <c r="BQ204" s="47" t="str">
        <f t="shared" si="61"/>
        <v>75_14</v>
      </c>
      <c r="BR204" s="49">
        <f t="shared" si="72"/>
        <v>58.63</v>
      </c>
      <c r="BS204" s="49">
        <f t="shared" si="73"/>
        <v>60.98</v>
      </c>
      <c r="BT204" s="456">
        <f t="shared" si="74"/>
        <v>59.805</v>
      </c>
      <c r="BU204" s="5"/>
      <c r="BV204" s="5"/>
      <c r="BW204" s="5"/>
      <c r="BX204" s="5"/>
      <c r="BY204" s="5"/>
      <c r="BZ204" s="6"/>
    </row>
    <row r="205" spans="1:78" x14ac:dyDescent="0.25">
      <c r="A205" s="47">
        <v>75</v>
      </c>
      <c r="B205" s="47">
        <v>15</v>
      </c>
      <c r="C205" s="47">
        <v>85</v>
      </c>
      <c r="D205" s="47">
        <f t="shared" si="62"/>
        <v>15</v>
      </c>
      <c r="E205" s="47" t="str">
        <f t="shared" si="63"/>
        <v>75_15</v>
      </c>
      <c r="F205" s="53">
        <v>48.16</v>
      </c>
      <c r="G205" s="47"/>
      <c r="H205" s="47">
        <v>75</v>
      </c>
      <c r="I205" s="47">
        <v>16</v>
      </c>
      <c r="J205" s="47">
        <v>86</v>
      </c>
      <c r="K205" s="47">
        <f t="shared" si="55"/>
        <v>16</v>
      </c>
      <c r="L205" s="47" t="str">
        <f t="shared" si="56"/>
        <v>75_16</v>
      </c>
      <c r="M205" s="53">
        <v>50.59</v>
      </c>
      <c r="N205" s="5"/>
      <c r="O205" s="47">
        <v>75</v>
      </c>
      <c r="P205" s="47">
        <v>15</v>
      </c>
      <c r="Q205" s="47">
        <v>85</v>
      </c>
      <c r="R205" s="47">
        <f t="shared" si="78"/>
        <v>15</v>
      </c>
      <c r="S205" s="47" t="str">
        <f t="shared" si="79"/>
        <v>75_15</v>
      </c>
      <c r="T205" s="53">
        <v>51.34</v>
      </c>
      <c r="U205" s="5"/>
      <c r="V205" s="47">
        <v>75</v>
      </c>
      <c r="W205" s="47">
        <v>15</v>
      </c>
      <c r="X205" s="47">
        <v>85</v>
      </c>
      <c r="Y205" s="47">
        <f t="shared" si="64"/>
        <v>15</v>
      </c>
      <c r="Z205" s="47" t="str">
        <f t="shared" si="80"/>
        <v>75_15</v>
      </c>
      <c r="AA205" s="53">
        <v>52.37</v>
      </c>
      <c r="AB205" s="463"/>
      <c r="AC205" s="47">
        <v>75</v>
      </c>
      <c r="AD205" s="47">
        <v>15</v>
      </c>
      <c r="AE205" s="47">
        <v>85</v>
      </c>
      <c r="AF205" s="47">
        <f t="shared" si="65"/>
        <v>15</v>
      </c>
      <c r="AG205" s="47" t="str">
        <f t="shared" si="57"/>
        <v>75_15</v>
      </c>
      <c r="AH205" s="47">
        <v>53.94</v>
      </c>
      <c r="AI205" s="463"/>
      <c r="AJ205" s="47">
        <v>75</v>
      </c>
      <c r="AK205" s="47">
        <v>15</v>
      </c>
      <c r="AL205" s="47">
        <v>85</v>
      </c>
      <c r="AM205" s="47">
        <f t="shared" si="66"/>
        <v>15</v>
      </c>
      <c r="AN205" s="47" t="str">
        <f t="shared" si="58"/>
        <v>75_15</v>
      </c>
      <c r="AO205" s="47">
        <v>56.64</v>
      </c>
      <c r="AP205" s="474"/>
      <c r="AQ205" s="47">
        <v>75</v>
      </c>
      <c r="AR205" s="47">
        <v>15</v>
      </c>
      <c r="AS205" s="47">
        <v>85</v>
      </c>
      <c r="AT205" s="47">
        <f t="shared" si="67"/>
        <v>15</v>
      </c>
      <c r="AU205" s="47" t="str">
        <f t="shared" si="59"/>
        <v>75_15</v>
      </c>
      <c r="AV205" s="47">
        <v>58.06</v>
      </c>
      <c r="AW205" s="475"/>
      <c r="AX205" s="47">
        <v>75</v>
      </c>
      <c r="AY205" s="47">
        <v>15</v>
      </c>
      <c r="AZ205" s="47">
        <v>85</v>
      </c>
      <c r="BA205" s="47">
        <f t="shared" si="68"/>
        <v>15</v>
      </c>
      <c r="BB205" s="47" t="str">
        <f t="shared" si="60"/>
        <v>75_15</v>
      </c>
      <c r="BC205" s="47">
        <v>59.51</v>
      </c>
      <c r="BD205" s="45"/>
      <c r="BE205" s="47">
        <v>75</v>
      </c>
      <c r="BF205" s="47">
        <v>15</v>
      </c>
      <c r="BG205" s="47">
        <v>85</v>
      </c>
      <c r="BH205" s="47">
        <f t="shared" si="69"/>
        <v>15</v>
      </c>
      <c r="BI205" s="47" t="str">
        <f t="shared" si="70"/>
        <v>75_15</v>
      </c>
      <c r="BJ205" s="47">
        <v>61.89</v>
      </c>
      <c r="BK205" s="621"/>
      <c r="BL205" s="47">
        <v>75</v>
      </c>
      <c r="BM205" s="47">
        <v>15</v>
      </c>
      <c r="BN205" s="47">
        <v>85</v>
      </c>
      <c r="BO205" s="47">
        <f t="shared" si="71"/>
        <v>15</v>
      </c>
      <c r="BP205" s="47" t="s">
        <v>616</v>
      </c>
      <c r="BQ205" s="47" t="str">
        <f t="shared" si="61"/>
        <v>75_15</v>
      </c>
      <c r="BR205" s="49">
        <f t="shared" si="72"/>
        <v>59.51</v>
      </c>
      <c r="BS205" s="49">
        <f t="shared" si="73"/>
        <v>61.89</v>
      </c>
      <c r="BT205" s="456">
        <f t="shared" si="74"/>
        <v>60.7</v>
      </c>
      <c r="BU205" s="5"/>
      <c r="BV205" s="5"/>
      <c r="BW205" s="5"/>
      <c r="BX205" s="5"/>
      <c r="BY205" s="5"/>
      <c r="BZ205" s="6"/>
    </row>
    <row r="206" spans="1:78" x14ac:dyDescent="0.25">
      <c r="A206" s="47">
        <v>75</v>
      </c>
      <c r="B206" s="47">
        <v>16</v>
      </c>
      <c r="C206" s="47">
        <v>86</v>
      </c>
      <c r="D206" s="47">
        <f t="shared" si="62"/>
        <v>16</v>
      </c>
      <c r="E206" s="47" t="str">
        <f t="shared" si="63"/>
        <v>75_16</v>
      </c>
      <c r="F206" s="53">
        <v>48.88</v>
      </c>
      <c r="G206" s="47"/>
      <c r="H206" s="47">
        <v>75</v>
      </c>
      <c r="I206" s="47">
        <v>17</v>
      </c>
      <c r="J206" s="47">
        <v>87</v>
      </c>
      <c r="K206" s="47">
        <f t="shared" si="55"/>
        <v>17</v>
      </c>
      <c r="L206" s="47" t="str">
        <f t="shared" si="56"/>
        <v>75_17</v>
      </c>
      <c r="M206" s="53">
        <v>51.31</v>
      </c>
      <c r="N206" s="5"/>
      <c r="O206" s="47">
        <v>75</v>
      </c>
      <c r="P206" s="47">
        <v>16</v>
      </c>
      <c r="Q206" s="47">
        <v>86</v>
      </c>
      <c r="R206" s="47">
        <f t="shared" si="78"/>
        <v>16</v>
      </c>
      <c r="S206" s="47" t="str">
        <f t="shared" si="79"/>
        <v>75_16</v>
      </c>
      <c r="T206" s="53">
        <v>52.11</v>
      </c>
      <c r="U206" s="5"/>
      <c r="V206" s="47">
        <v>75</v>
      </c>
      <c r="W206" s="47">
        <v>16</v>
      </c>
      <c r="X206" s="47">
        <v>86</v>
      </c>
      <c r="Y206" s="47">
        <f t="shared" si="64"/>
        <v>16</v>
      </c>
      <c r="Z206" s="47" t="str">
        <f t="shared" si="80"/>
        <v>75_16</v>
      </c>
      <c r="AA206" s="53">
        <v>53.15</v>
      </c>
      <c r="AB206" s="463"/>
      <c r="AC206" s="47">
        <v>75</v>
      </c>
      <c r="AD206" s="47">
        <v>16</v>
      </c>
      <c r="AE206" s="47">
        <v>86</v>
      </c>
      <c r="AF206" s="47">
        <f t="shared" si="65"/>
        <v>16</v>
      </c>
      <c r="AG206" s="47" t="str">
        <f t="shared" si="57"/>
        <v>75_16</v>
      </c>
      <c r="AH206" s="47">
        <v>54.74</v>
      </c>
      <c r="AI206" s="463"/>
      <c r="AJ206" s="47">
        <v>75</v>
      </c>
      <c r="AK206" s="47">
        <v>16</v>
      </c>
      <c r="AL206" s="47">
        <v>86</v>
      </c>
      <c r="AM206" s="47">
        <f t="shared" si="66"/>
        <v>16</v>
      </c>
      <c r="AN206" s="47" t="str">
        <f t="shared" si="58"/>
        <v>75_16</v>
      </c>
      <c r="AO206" s="47">
        <v>57.48</v>
      </c>
      <c r="AP206" s="474"/>
      <c r="AQ206" s="47">
        <v>75</v>
      </c>
      <c r="AR206" s="47">
        <v>16</v>
      </c>
      <c r="AS206" s="47">
        <v>86</v>
      </c>
      <c r="AT206" s="47">
        <f t="shared" si="67"/>
        <v>16</v>
      </c>
      <c r="AU206" s="47" t="str">
        <f t="shared" si="59"/>
        <v>75_16</v>
      </c>
      <c r="AV206" s="47">
        <v>58.92</v>
      </c>
      <c r="AW206" s="475"/>
      <c r="AX206" s="47">
        <v>75</v>
      </c>
      <c r="AY206" s="47">
        <v>16</v>
      </c>
      <c r="AZ206" s="47">
        <v>86</v>
      </c>
      <c r="BA206" s="47">
        <f t="shared" si="68"/>
        <v>16</v>
      </c>
      <c r="BB206" s="47" t="str">
        <f t="shared" si="60"/>
        <v>75_16</v>
      </c>
      <c r="BC206" s="47">
        <v>60.39</v>
      </c>
      <c r="BD206" s="45"/>
      <c r="BE206" s="47">
        <v>75</v>
      </c>
      <c r="BF206" s="47">
        <v>16</v>
      </c>
      <c r="BG206" s="47">
        <v>86</v>
      </c>
      <c r="BH206" s="47">
        <f t="shared" si="69"/>
        <v>16</v>
      </c>
      <c r="BI206" s="47" t="str">
        <f t="shared" si="70"/>
        <v>75_16</v>
      </c>
      <c r="BJ206" s="47">
        <v>62.81</v>
      </c>
      <c r="BK206" s="621"/>
      <c r="BL206" s="47">
        <v>75</v>
      </c>
      <c r="BM206" s="47">
        <v>16</v>
      </c>
      <c r="BN206" s="47">
        <v>86</v>
      </c>
      <c r="BO206" s="47">
        <f t="shared" si="71"/>
        <v>16</v>
      </c>
      <c r="BP206" s="47" t="s">
        <v>617</v>
      </c>
      <c r="BQ206" s="47" t="str">
        <f t="shared" si="61"/>
        <v>75_16</v>
      </c>
      <c r="BR206" s="49">
        <f t="shared" si="72"/>
        <v>60.39</v>
      </c>
      <c r="BS206" s="49">
        <f t="shared" si="73"/>
        <v>62.81</v>
      </c>
      <c r="BT206" s="456">
        <f t="shared" si="74"/>
        <v>61.6</v>
      </c>
      <c r="BU206" s="5"/>
      <c r="BV206" s="5"/>
      <c r="BW206" s="5"/>
      <c r="BX206" s="5"/>
      <c r="BY206" s="5"/>
      <c r="BZ206" s="6"/>
    </row>
    <row r="207" spans="1:78" x14ac:dyDescent="0.25">
      <c r="A207" s="47">
        <v>75</v>
      </c>
      <c r="B207" s="47">
        <v>17</v>
      </c>
      <c r="C207" s="47">
        <v>87</v>
      </c>
      <c r="D207" s="47">
        <f t="shared" si="62"/>
        <v>17</v>
      </c>
      <c r="E207" s="47" t="str">
        <f t="shared" si="63"/>
        <v>75_17</v>
      </c>
      <c r="F207" s="53">
        <v>49.58</v>
      </c>
      <c r="G207" s="47"/>
      <c r="H207" s="47">
        <v>75</v>
      </c>
      <c r="I207" s="47">
        <v>18</v>
      </c>
      <c r="J207" s="47">
        <v>88</v>
      </c>
      <c r="K207" s="47">
        <f t="shared" ref="K207:K234" si="81">I207</f>
        <v>18</v>
      </c>
      <c r="L207" s="47" t="str">
        <f t="shared" ref="L207:L234" si="82">H207&amp;"_"&amp;K207</f>
        <v>75_18</v>
      </c>
      <c r="M207" s="53">
        <v>52.05</v>
      </c>
      <c r="N207" s="5"/>
      <c r="O207" s="47">
        <v>75</v>
      </c>
      <c r="P207" s="47">
        <v>17</v>
      </c>
      <c r="Q207" s="47">
        <v>87</v>
      </c>
      <c r="R207" s="47">
        <f t="shared" si="78"/>
        <v>17</v>
      </c>
      <c r="S207" s="47" t="str">
        <f t="shared" si="79"/>
        <v>75_17</v>
      </c>
      <c r="T207" s="53">
        <v>52.85</v>
      </c>
      <c r="U207" s="5"/>
      <c r="V207" s="47">
        <v>75</v>
      </c>
      <c r="W207" s="47">
        <v>17</v>
      </c>
      <c r="X207" s="47">
        <v>87</v>
      </c>
      <c r="Y207" s="47">
        <f t="shared" si="64"/>
        <v>17</v>
      </c>
      <c r="Z207" s="47" t="str">
        <f t="shared" si="80"/>
        <v>75_17</v>
      </c>
      <c r="AA207" s="53">
        <v>53.91</v>
      </c>
      <c r="AB207" s="463"/>
      <c r="AC207" s="47">
        <v>75</v>
      </c>
      <c r="AD207" s="47">
        <v>17</v>
      </c>
      <c r="AE207" s="47">
        <v>87</v>
      </c>
      <c r="AF207" s="47">
        <f t="shared" si="65"/>
        <v>17</v>
      </c>
      <c r="AG207" s="47" t="str">
        <f t="shared" ref="AG207:AG235" si="83">AC207&amp;"_"&amp;AF207</f>
        <v>75_17</v>
      </c>
      <c r="AH207" s="47">
        <v>55.53</v>
      </c>
      <c r="AI207" s="463"/>
      <c r="AJ207" s="47">
        <v>75</v>
      </c>
      <c r="AK207" s="47">
        <v>17</v>
      </c>
      <c r="AL207" s="47">
        <v>87</v>
      </c>
      <c r="AM207" s="47">
        <f t="shared" si="66"/>
        <v>17</v>
      </c>
      <c r="AN207" s="47" t="str">
        <f t="shared" ref="AN207:AN235" si="84">AJ207&amp;"_"&amp;AM207</f>
        <v>75_17</v>
      </c>
      <c r="AO207" s="47">
        <v>58.3</v>
      </c>
      <c r="AP207" s="474"/>
      <c r="AQ207" s="47">
        <v>75</v>
      </c>
      <c r="AR207" s="47">
        <v>17</v>
      </c>
      <c r="AS207" s="47">
        <v>87</v>
      </c>
      <c r="AT207" s="47">
        <f t="shared" si="67"/>
        <v>17</v>
      </c>
      <c r="AU207" s="47" t="str">
        <f t="shared" ref="AU207:AU235" si="85">AQ207&amp;"_"&amp;AT207</f>
        <v>75_17</v>
      </c>
      <c r="AV207" s="47">
        <v>59.76</v>
      </c>
      <c r="AW207" s="475"/>
      <c r="AX207" s="47">
        <v>75</v>
      </c>
      <c r="AY207" s="47">
        <v>17</v>
      </c>
      <c r="AZ207" s="47">
        <v>87</v>
      </c>
      <c r="BA207" s="47">
        <f t="shared" si="68"/>
        <v>17</v>
      </c>
      <c r="BB207" s="47" t="str">
        <f t="shared" ref="BB207:BB235" si="86">AX207&amp;"_"&amp;BA207</f>
        <v>75_17</v>
      </c>
      <c r="BC207" s="47">
        <v>61.25</v>
      </c>
      <c r="BD207" s="45"/>
      <c r="BE207" s="47">
        <v>75</v>
      </c>
      <c r="BF207" s="47">
        <v>17</v>
      </c>
      <c r="BG207" s="47">
        <v>87</v>
      </c>
      <c r="BH207" s="47">
        <f t="shared" si="69"/>
        <v>17</v>
      </c>
      <c r="BI207" s="47" t="str">
        <f t="shared" si="70"/>
        <v>75_17</v>
      </c>
      <c r="BJ207" s="47">
        <v>63.71</v>
      </c>
      <c r="BK207" s="621"/>
      <c r="BL207" s="47">
        <v>75</v>
      </c>
      <c r="BM207" s="47">
        <v>17</v>
      </c>
      <c r="BN207" s="47">
        <v>87</v>
      </c>
      <c r="BO207" s="47">
        <f t="shared" si="71"/>
        <v>17</v>
      </c>
      <c r="BP207" s="47" t="s">
        <v>618</v>
      </c>
      <c r="BQ207" s="47" t="str">
        <f t="shared" ref="BQ207:BQ235" si="87">BL207&amp;"_"&amp;BO207</f>
        <v>75_17</v>
      </c>
      <c r="BR207" s="49">
        <f t="shared" si="72"/>
        <v>61.25</v>
      </c>
      <c r="BS207" s="49">
        <f t="shared" si="73"/>
        <v>63.71</v>
      </c>
      <c r="BT207" s="456">
        <f t="shared" si="74"/>
        <v>62.480000000000004</v>
      </c>
      <c r="BU207" s="5"/>
      <c r="BV207" s="5"/>
      <c r="BW207" s="5"/>
      <c r="BX207" s="5"/>
      <c r="BY207" s="5"/>
      <c r="BZ207" s="6"/>
    </row>
    <row r="208" spans="1:78" x14ac:dyDescent="0.25">
      <c r="A208" s="47">
        <v>75</v>
      </c>
      <c r="B208" s="47">
        <v>18</v>
      </c>
      <c r="C208" s="47">
        <v>88</v>
      </c>
      <c r="D208" s="47">
        <f t="shared" ref="D208:D229" si="88">B208</f>
        <v>18</v>
      </c>
      <c r="E208" s="47" t="str">
        <f t="shared" ref="E208:E229" si="89">A208&amp;"_"&amp;D208</f>
        <v>75_18</v>
      </c>
      <c r="F208" s="53">
        <v>50.29</v>
      </c>
      <c r="G208" s="47"/>
      <c r="H208" s="47">
        <v>80</v>
      </c>
      <c r="I208" s="47" t="s">
        <v>435</v>
      </c>
      <c r="J208" s="47">
        <v>66</v>
      </c>
      <c r="K208" s="47" t="str">
        <f t="shared" si="81"/>
        <v>Aanloopperiodiek_0</v>
      </c>
      <c r="L208" s="47" t="str">
        <f t="shared" si="82"/>
        <v>80_Aanloopperiodiek_0</v>
      </c>
      <c r="M208" s="53">
        <v>38.590000000000003</v>
      </c>
      <c r="N208" s="5"/>
      <c r="O208" s="47">
        <v>75</v>
      </c>
      <c r="P208" s="47">
        <v>18</v>
      </c>
      <c r="Q208" s="47">
        <v>88</v>
      </c>
      <c r="R208" s="47">
        <f t="shared" si="78"/>
        <v>18</v>
      </c>
      <c r="S208" s="47" t="str">
        <f t="shared" si="79"/>
        <v>75_18</v>
      </c>
      <c r="T208" s="53">
        <v>53.62</v>
      </c>
      <c r="U208" s="5"/>
      <c r="V208" s="47">
        <v>75</v>
      </c>
      <c r="W208" s="47">
        <v>18</v>
      </c>
      <c r="X208" s="47">
        <v>88</v>
      </c>
      <c r="Y208" s="47">
        <f t="shared" ref="Y208:Y235" si="90">W208</f>
        <v>18</v>
      </c>
      <c r="Z208" s="47" t="str">
        <f t="shared" si="80"/>
        <v>75_18</v>
      </c>
      <c r="AA208" s="53">
        <v>54.69</v>
      </c>
      <c r="AB208" s="463"/>
      <c r="AC208" s="47">
        <v>75</v>
      </c>
      <c r="AD208" s="47">
        <v>18</v>
      </c>
      <c r="AE208" s="47">
        <v>88</v>
      </c>
      <c r="AF208" s="47">
        <f t="shared" ref="AF208:AF235" si="91">AD208</f>
        <v>18</v>
      </c>
      <c r="AG208" s="47" t="str">
        <f t="shared" si="83"/>
        <v>75_18</v>
      </c>
      <c r="AH208" s="47">
        <v>56.33</v>
      </c>
      <c r="AI208" s="463"/>
      <c r="AJ208" s="47">
        <v>75</v>
      </c>
      <c r="AK208" s="47">
        <v>18</v>
      </c>
      <c r="AL208" s="47">
        <v>88</v>
      </c>
      <c r="AM208" s="47">
        <f t="shared" ref="AM208:AM235" si="92">AK208</f>
        <v>18</v>
      </c>
      <c r="AN208" s="47" t="str">
        <f t="shared" si="84"/>
        <v>75_18</v>
      </c>
      <c r="AO208" s="47">
        <v>59.15</v>
      </c>
      <c r="AP208" s="474"/>
      <c r="AQ208" s="47">
        <v>75</v>
      </c>
      <c r="AR208" s="47">
        <v>18</v>
      </c>
      <c r="AS208" s="47">
        <v>88</v>
      </c>
      <c r="AT208" s="47">
        <f t="shared" ref="AT208:AT235" si="93">AR208</f>
        <v>18</v>
      </c>
      <c r="AU208" s="47" t="str">
        <f t="shared" si="85"/>
        <v>75_18</v>
      </c>
      <c r="AV208" s="47">
        <v>60.62</v>
      </c>
      <c r="AW208" s="475"/>
      <c r="AX208" s="47">
        <v>75</v>
      </c>
      <c r="AY208" s="47">
        <v>18</v>
      </c>
      <c r="AZ208" s="47">
        <v>88</v>
      </c>
      <c r="BA208" s="47">
        <f t="shared" ref="BA208:BA235" si="94">AY208</f>
        <v>18</v>
      </c>
      <c r="BB208" s="47" t="str">
        <f t="shared" si="86"/>
        <v>75_18</v>
      </c>
      <c r="BC208" s="47">
        <v>62.14</v>
      </c>
      <c r="BD208" s="45"/>
      <c r="BE208" s="47">
        <v>75</v>
      </c>
      <c r="BF208" s="47">
        <v>18</v>
      </c>
      <c r="BG208" s="47">
        <v>88</v>
      </c>
      <c r="BH208" s="47">
        <f t="shared" ref="BH208:BH234" si="95">BF208</f>
        <v>18</v>
      </c>
      <c r="BI208" s="47" t="str">
        <f t="shared" ref="BI208:BI235" si="96">BE208&amp;"_"&amp;BH208</f>
        <v>75_18</v>
      </c>
      <c r="BJ208" s="47">
        <v>64.62</v>
      </c>
      <c r="BK208" s="621"/>
      <c r="BL208" s="47">
        <v>75</v>
      </c>
      <c r="BM208" s="47">
        <v>18</v>
      </c>
      <c r="BN208" s="47">
        <v>88</v>
      </c>
      <c r="BO208" s="47">
        <f t="shared" ref="BO208:BO235" si="97">BM208</f>
        <v>18</v>
      </c>
      <c r="BP208" s="47" t="s">
        <v>619</v>
      </c>
      <c r="BQ208" s="47" t="str">
        <f t="shared" si="87"/>
        <v>75_18</v>
      </c>
      <c r="BR208" s="49">
        <f t="shared" si="72"/>
        <v>62.14</v>
      </c>
      <c r="BS208" s="49">
        <f t="shared" si="73"/>
        <v>64.62</v>
      </c>
      <c r="BT208" s="456">
        <f t="shared" si="74"/>
        <v>63.38</v>
      </c>
      <c r="BU208" s="5"/>
      <c r="BV208" s="5"/>
      <c r="BW208" s="5"/>
      <c r="BX208" s="5"/>
      <c r="BY208" s="5"/>
      <c r="BZ208" s="6"/>
    </row>
    <row r="209" spans="1:78" x14ac:dyDescent="0.25">
      <c r="A209" s="47">
        <v>80</v>
      </c>
      <c r="B209" s="47" t="s">
        <v>435</v>
      </c>
      <c r="C209" s="47">
        <v>66</v>
      </c>
      <c r="D209" s="47" t="str">
        <f t="shared" si="88"/>
        <v>Aanloopperiodiek_0</v>
      </c>
      <c r="E209" s="47" t="str">
        <f t="shared" si="89"/>
        <v>80_Aanloopperiodiek_0</v>
      </c>
      <c r="F209" s="53">
        <v>37.28</v>
      </c>
      <c r="G209" s="47"/>
      <c r="H209" s="47">
        <v>80</v>
      </c>
      <c r="I209" s="47" t="s">
        <v>437</v>
      </c>
      <c r="J209" s="47">
        <v>68</v>
      </c>
      <c r="K209" s="47" t="str">
        <f t="shared" si="81"/>
        <v>Aanloopperiodiek_1</v>
      </c>
      <c r="L209" s="47" t="str">
        <f t="shared" si="82"/>
        <v>80_Aanloopperiodiek_1</v>
      </c>
      <c r="M209" s="53">
        <v>39.71</v>
      </c>
      <c r="N209" s="5"/>
      <c r="O209" s="47">
        <v>80</v>
      </c>
      <c r="P209" s="47" t="s">
        <v>435</v>
      </c>
      <c r="Q209" s="47">
        <v>66</v>
      </c>
      <c r="R209" s="47" t="str">
        <f t="shared" si="78"/>
        <v>Aanloopperiodiek_0</v>
      </c>
      <c r="S209" s="47" t="str">
        <f t="shared" si="79"/>
        <v>80_Aanloopperiodiek_0</v>
      </c>
      <c r="T209" s="53">
        <v>39.75</v>
      </c>
      <c r="U209" s="5"/>
      <c r="V209" s="47">
        <v>80</v>
      </c>
      <c r="W209" s="47" t="s">
        <v>435</v>
      </c>
      <c r="X209" s="47">
        <v>66</v>
      </c>
      <c r="Y209" s="47" t="str">
        <f t="shared" si="90"/>
        <v>Aanloopperiodiek_0</v>
      </c>
      <c r="Z209" s="47" t="str">
        <f t="shared" si="80"/>
        <v>80_Aanloopperiodiek_0</v>
      </c>
      <c r="AA209" s="53">
        <v>40.54</v>
      </c>
      <c r="AB209" s="463"/>
      <c r="AC209" s="47">
        <v>80</v>
      </c>
      <c r="AD209" s="47" t="s">
        <v>435</v>
      </c>
      <c r="AE209" s="47">
        <v>66</v>
      </c>
      <c r="AF209" s="47" t="str">
        <f t="shared" si="91"/>
        <v>Aanloopperiodiek_0</v>
      </c>
      <c r="AG209" s="47" t="str">
        <f t="shared" si="83"/>
        <v>80_Aanloopperiodiek_0</v>
      </c>
      <c r="AH209" s="47">
        <v>41.76</v>
      </c>
      <c r="AI209" s="463"/>
      <c r="AJ209" s="47">
        <v>80</v>
      </c>
      <c r="AK209" s="47" t="s">
        <v>435</v>
      </c>
      <c r="AL209" s="47">
        <v>66</v>
      </c>
      <c r="AM209" s="47" t="str">
        <f t="shared" si="92"/>
        <v>Aanloopperiodiek_0</v>
      </c>
      <c r="AN209" s="47" t="str">
        <f t="shared" si="84"/>
        <v>80_Aanloopperiodiek_0</v>
      </c>
      <c r="AO209" s="47">
        <v>43.84</v>
      </c>
      <c r="AP209" s="474"/>
      <c r="AQ209" s="47">
        <v>80</v>
      </c>
      <c r="AR209" s="47" t="s">
        <v>435</v>
      </c>
      <c r="AS209" s="47">
        <v>66</v>
      </c>
      <c r="AT209" s="47" t="str">
        <f t="shared" si="93"/>
        <v>Aanloopperiodiek_0</v>
      </c>
      <c r="AU209" s="47" t="str">
        <f t="shared" si="85"/>
        <v>80_Aanloopperiodiek_0</v>
      </c>
      <c r="AV209" s="47">
        <v>44.94</v>
      </c>
      <c r="AW209" s="475"/>
      <c r="AX209" s="47">
        <v>80</v>
      </c>
      <c r="AY209" s="47" t="s">
        <v>435</v>
      </c>
      <c r="AZ209" s="47">
        <v>66</v>
      </c>
      <c r="BA209" s="47" t="str">
        <f t="shared" si="94"/>
        <v>Aanloopperiodiek_0</v>
      </c>
      <c r="BB209" s="47" t="str">
        <f t="shared" si="86"/>
        <v>80_Aanloopperiodiek_0</v>
      </c>
      <c r="BC209" s="47">
        <v>46.06</v>
      </c>
      <c r="BD209" s="45"/>
      <c r="BE209" s="47">
        <v>80</v>
      </c>
      <c r="BF209" s="47" t="s">
        <v>435</v>
      </c>
      <c r="BG209" s="47">
        <v>66</v>
      </c>
      <c r="BH209" s="47" t="str">
        <f t="shared" si="95"/>
        <v>Aanloopperiodiek_0</v>
      </c>
      <c r="BI209" s="47" t="str">
        <f t="shared" si="96"/>
        <v>80_Aanloopperiodiek_0</v>
      </c>
      <c r="BJ209" s="47">
        <v>47.91</v>
      </c>
      <c r="BK209" s="621"/>
      <c r="BL209" s="47">
        <v>80</v>
      </c>
      <c r="BM209" s="47" t="s">
        <v>435</v>
      </c>
      <c r="BN209" s="47">
        <v>66</v>
      </c>
      <c r="BO209" s="47" t="str">
        <f t="shared" si="97"/>
        <v>Aanloopperiodiek_0</v>
      </c>
      <c r="BP209" s="47" t="s">
        <v>620</v>
      </c>
      <c r="BQ209" s="47" t="str">
        <f t="shared" si="87"/>
        <v>80_Aanloopperiodiek_0</v>
      </c>
      <c r="BR209" s="49">
        <f t="shared" si="72"/>
        <v>46.06</v>
      </c>
      <c r="BS209" s="49">
        <f t="shared" si="73"/>
        <v>47.91</v>
      </c>
      <c r="BT209" s="456">
        <f t="shared" si="74"/>
        <v>46.984999999999999</v>
      </c>
      <c r="BU209" s="5"/>
      <c r="BV209" s="5"/>
      <c r="BW209" s="5"/>
      <c r="BX209" s="5"/>
      <c r="BY209" s="5"/>
      <c r="BZ209" s="6"/>
    </row>
    <row r="210" spans="1:78" x14ac:dyDescent="0.25">
      <c r="A210" s="47">
        <v>80</v>
      </c>
      <c r="B210" s="47" t="s">
        <v>437</v>
      </c>
      <c r="C210" s="47">
        <v>68</v>
      </c>
      <c r="D210" s="47" t="str">
        <f t="shared" si="88"/>
        <v>Aanloopperiodiek_1</v>
      </c>
      <c r="E210" s="47" t="str">
        <f t="shared" si="89"/>
        <v>80_Aanloopperiodiek_1</v>
      </c>
      <c r="F210" s="53">
        <v>38.369999999999997</v>
      </c>
      <c r="G210" s="47"/>
      <c r="H210" s="47">
        <v>80</v>
      </c>
      <c r="I210" s="47">
        <v>0</v>
      </c>
      <c r="J210" s="47">
        <v>70</v>
      </c>
      <c r="K210" s="47">
        <f t="shared" si="81"/>
        <v>0</v>
      </c>
      <c r="L210" s="47" t="str">
        <f t="shared" si="82"/>
        <v>80_0</v>
      </c>
      <c r="M210" s="53">
        <v>40.83</v>
      </c>
      <c r="N210" s="5"/>
      <c r="O210" s="47">
        <v>80</v>
      </c>
      <c r="P210" s="47" t="s">
        <v>437</v>
      </c>
      <c r="Q210" s="47">
        <v>68</v>
      </c>
      <c r="R210" s="47" t="str">
        <f t="shared" si="78"/>
        <v>Aanloopperiodiek_1</v>
      </c>
      <c r="S210" s="47" t="str">
        <f t="shared" si="79"/>
        <v>80_Aanloopperiodiek_1</v>
      </c>
      <c r="T210" s="53">
        <v>40.9</v>
      </c>
      <c r="U210" s="5"/>
      <c r="V210" s="47">
        <v>80</v>
      </c>
      <c r="W210" s="47" t="s">
        <v>437</v>
      </c>
      <c r="X210" s="47">
        <v>68</v>
      </c>
      <c r="Y210" s="47" t="str">
        <f t="shared" si="90"/>
        <v>Aanloopperiodiek_1</v>
      </c>
      <c r="Z210" s="47" t="str">
        <f t="shared" si="80"/>
        <v>80_Aanloopperiodiek_1</v>
      </c>
      <c r="AA210" s="53">
        <v>41.72</v>
      </c>
      <c r="AB210" s="463"/>
      <c r="AC210" s="47">
        <v>80</v>
      </c>
      <c r="AD210" s="47" t="s">
        <v>437</v>
      </c>
      <c r="AE210" s="47">
        <v>68</v>
      </c>
      <c r="AF210" s="47" t="str">
        <f t="shared" si="91"/>
        <v>Aanloopperiodiek_1</v>
      </c>
      <c r="AG210" s="47" t="str">
        <f t="shared" si="83"/>
        <v>80_Aanloopperiodiek_1</v>
      </c>
      <c r="AH210" s="47">
        <v>42.97</v>
      </c>
      <c r="AI210" s="463"/>
      <c r="AJ210" s="47">
        <v>80</v>
      </c>
      <c r="AK210" s="47" t="s">
        <v>437</v>
      </c>
      <c r="AL210" s="47">
        <v>68</v>
      </c>
      <c r="AM210" s="47" t="str">
        <f t="shared" si="92"/>
        <v>Aanloopperiodiek_1</v>
      </c>
      <c r="AN210" s="47" t="str">
        <f t="shared" si="84"/>
        <v>80_Aanloopperiodiek_1</v>
      </c>
      <c r="AO210" s="47">
        <v>45.12</v>
      </c>
      <c r="AP210" s="474"/>
      <c r="AQ210" s="47">
        <v>80</v>
      </c>
      <c r="AR210" s="47" t="s">
        <v>437</v>
      </c>
      <c r="AS210" s="47">
        <v>68</v>
      </c>
      <c r="AT210" s="47" t="str">
        <f t="shared" si="93"/>
        <v>Aanloopperiodiek_1</v>
      </c>
      <c r="AU210" s="47" t="str">
        <f t="shared" si="85"/>
        <v>80_Aanloopperiodiek_1</v>
      </c>
      <c r="AV210" s="47">
        <v>46.25</v>
      </c>
      <c r="AW210" s="475"/>
      <c r="AX210" s="47">
        <v>80</v>
      </c>
      <c r="AY210" s="47" t="s">
        <v>437</v>
      </c>
      <c r="AZ210" s="47">
        <v>68</v>
      </c>
      <c r="BA210" s="47" t="str">
        <f t="shared" si="94"/>
        <v>Aanloopperiodiek_1</v>
      </c>
      <c r="BB210" s="47" t="str">
        <f t="shared" si="86"/>
        <v>80_Aanloopperiodiek_1</v>
      </c>
      <c r="BC210" s="47">
        <v>47.41</v>
      </c>
      <c r="BD210" s="45"/>
      <c r="BE210" s="47">
        <v>80</v>
      </c>
      <c r="BF210" s="47" t="s">
        <v>437</v>
      </c>
      <c r="BG210" s="47">
        <v>68</v>
      </c>
      <c r="BH210" s="47" t="str">
        <f t="shared" si="95"/>
        <v>Aanloopperiodiek_1</v>
      </c>
      <c r="BI210" s="47" t="str">
        <f t="shared" si="96"/>
        <v>80_Aanloopperiodiek_1</v>
      </c>
      <c r="BJ210" s="47">
        <v>49.3</v>
      </c>
      <c r="BK210" s="621"/>
      <c r="BL210" s="47">
        <v>80</v>
      </c>
      <c r="BM210" s="47" t="s">
        <v>437</v>
      </c>
      <c r="BN210" s="47">
        <v>68</v>
      </c>
      <c r="BO210" s="47" t="str">
        <f t="shared" si="97"/>
        <v>Aanloopperiodiek_1</v>
      </c>
      <c r="BP210" s="47" t="s">
        <v>621</v>
      </c>
      <c r="BQ210" s="47" t="str">
        <f t="shared" si="87"/>
        <v>80_Aanloopperiodiek_1</v>
      </c>
      <c r="BR210" s="49">
        <f t="shared" si="72"/>
        <v>47.41</v>
      </c>
      <c r="BS210" s="49">
        <f t="shared" si="73"/>
        <v>49.3</v>
      </c>
      <c r="BT210" s="456">
        <f t="shared" si="74"/>
        <v>48.354999999999997</v>
      </c>
      <c r="BU210" s="5"/>
      <c r="BV210" s="5"/>
      <c r="BW210" s="5"/>
      <c r="BX210" s="5"/>
      <c r="BY210" s="5"/>
      <c r="BZ210" s="6"/>
    </row>
    <row r="211" spans="1:78" x14ac:dyDescent="0.25">
      <c r="A211" s="47">
        <v>80</v>
      </c>
      <c r="B211" s="47">
        <v>0</v>
      </c>
      <c r="C211" s="47">
        <v>70</v>
      </c>
      <c r="D211" s="47">
        <f t="shared" si="88"/>
        <v>0</v>
      </c>
      <c r="E211" s="47" t="str">
        <f t="shared" si="89"/>
        <v>80_0</v>
      </c>
      <c r="F211" s="53">
        <v>39.450000000000003</v>
      </c>
      <c r="G211" s="47"/>
      <c r="H211" s="47">
        <v>80</v>
      </c>
      <c r="I211" s="47">
        <v>1</v>
      </c>
      <c r="J211" s="47">
        <v>72</v>
      </c>
      <c r="K211" s="47">
        <f t="shared" si="81"/>
        <v>1</v>
      </c>
      <c r="L211" s="47" t="str">
        <f t="shared" si="82"/>
        <v>80_1</v>
      </c>
      <c r="M211" s="53">
        <v>41.95</v>
      </c>
      <c r="N211" s="5"/>
      <c r="O211" s="47">
        <v>80</v>
      </c>
      <c r="P211" s="47">
        <v>0</v>
      </c>
      <c r="Q211" s="47">
        <v>70</v>
      </c>
      <c r="R211" s="47">
        <f t="shared" si="78"/>
        <v>0</v>
      </c>
      <c r="S211" s="47" t="str">
        <f t="shared" si="79"/>
        <v>80_0</v>
      </c>
      <c r="T211" s="53">
        <v>42.05</v>
      </c>
      <c r="U211" s="5"/>
      <c r="V211" s="47">
        <v>80</v>
      </c>
      <c r="W211" s="47">
        <v>0</v>
      </c>
      <c r="X211" s="47">
        <v>70</v>
      </c>
      <c r="Y211" s="47">
        <f t="shared" si="90"/>
        <v>0</v>
      </c>
      <c r="Z211" s="47" t="str">
        <f t="shared" si="80"/>
        <v>80_0</v>
      </c>
      <c r="AA211" s="53">
        <v>42.89</v>
      </c>
      <c r="AB211" s="463"/>
      <c r="AC211" s="47">
        <v>80</v>
      </c>
      <c r="AD211" s="47">
        <v>0</v>
      </c>
      <c r="AE211" s="47">
        <v>70</v>
      </c>
      <c r="AF211" s="47">
        <f t="shared" si="91"/>
        <v>0</v>
      </c>
      <c r="AG211" s="47" t="str">
        <f t="shared" si="83"/>
        <v>80_0</v>
      </c>
      <c r="AH211" s="47">
        <v>44.18</v>
      </c>
      <c r="AI211" s="463"/>
      <c r="AJ211" s="47">
        <v>80</v>
      </c>
      <c r="AK211" s="47">
        <v>0</v>
      </c>
      <c r="AL211" s="47">
        <v>70</v>
      </c>
      <c r="AM211" s="47">
        <f t="shared" si="92"/>
        <v>0</v>
      </c>
      <c r="AN211" s="47" t="str">
        <f t="shared" si="84"/>
        <v>80_0</v>
      </c>
      <c r="AO211" s="47">
        <v>46.39</v>
      </c>
      <c r="AP211" s="474"/>
      <c r="AQ211" s="47">
        <v>80</v>
      </c>
      <c r="AR211" s="47">
        <v>0</v>
      </c>
      <c r="AS211" s="47">
        <v>70</v>
      </c>
      <c r="AT211" s="47">
        <f t="shared" si="93"/>
        <v>0</v>
      </c>
      <c r="AU211" s="47" t="str">
        <f t="shared" si="85"/>
        <v>80_0</v>
      </c>
      <c r="AV211" s="47">
        <v>47.55</v>
      </c>
      <c r="AW211" s="475"/>
      <c r="AX211" s="47">
        <v>80</v>
      </c>
      <c r="AY211" s="47">
        <v>0</v>
      </c>
      <c r="AZ211" s="47">
        <v>70</v>
      </c>
      <c r="BA211" s="47">
        <f t="shared" si="94"/>
        <v>0</v>
      </c>
      <c r="BB211" s="47" t="str">
        <f t="shared" si="86"/>
        <v>80_0</v>
      </c>
      <c r="BC211" s="47">
        <v>48.74</v>
      </c>
      <c r="BD211" s="45"/>
      <c r="BE211" s="47">
        <v>80</v>
      </c>
      <c r="BF211" s="47">
        <v>0</v>
      </c>
      <c r="BG211" s="47">
        <v>70</v>
      </c>
      <c r="BH211" s="47">
        <f t="shared" si="95"/>
        <v>0</v>
      </c>
      <c r="BI211" s="47" t="str">
        <f t="shared" si="96"/>
        <v>80_0</v>
      </c>
      <c r="BJ211" s="47">
        <v>50.69</v>
      </c>
      <c r="BK211" s="621"/>
      <c r="BL211" s="47">
        <v>80</v>
      </c>
      <c r="BM211" s="47">
        <v>0</v>
      </c>
      <c r="BN211" s="47">
        <v>70</v>
      </c>
      <c r="BO211" s="47">
        <f t="shared" si="97"/>
        <v>0</v>
      </c>
      <c r="BP211" s="47" t="s">
        <v>622</v>
      </c>
      <c r="BQ211" s="47" t="str">
        <f t="shared" si="87"/>
        <v>80_0</v>
      </c>
      <c r="BR211" s="49">
        <f t="shared" si="72"/>
        <v>48.74</v>
      </c>
      <c r="BS211" s="49">
        <f t="shared" si="73"/>
        <v>50.69</v>
      </c>
      <c r="BT211" s="456">
        <f t="shared" si="74"/>
        <v>49.715000000000003</v>
      </c>
      <c r="BU211" s="5"/>
      <c r="BV211" s="5"/>
      <c r="BW211" s="5"/>
      <c r="BX211" s="5"/>
      <c r="BY211" s="5"/>
      <c r="BZ211" s="6"/>
    </row>
    <row r="212" spans="1:78" x14ac:dyDescent="0.25">
      <c r="A212" s="47">
        <v>80</v>
      </c>
      <c r="B212" s="47">
        <v>1</v>
      </c>
      <c r="C212" s="47">
        <v>72</v>
      </c>
      <c r="D212" s="47">
        <f t="shared" si="88"/>
        <v>1</v>
      </c>
      <c r="E212" s="47" t="str">
        <f t="shared" si="89"/>
        <v>80_1</v>
      </c>
      <c r="F212" s="53">
        <v>40.53</v>
      </c>
      <c r="G212" s="47"/>
      <c r="H212" s="47">
        <v>80</v>
      </c>
      <c r="I212" s="47">
        <v>2</v>
      </c>
      <c r="J212" s="47">
        <v>74</v>
      </c>
      <c r="K212" s="47">
        <f t="shared" si="81"/>
        <v>2</v>
      </c>
      <c r="L212" s="47" t="str">
        <f t="shared" si="82"/>
        <v>80_2</v>
      </c>
      <c r="M212" s="53">
        <v>43.07</v>
      </c>
      <c r="N212" s="5"/>
      <c r="O212" s="47">
        <v>80</v>
      </c>
      <c r="P212" s="47">
        <v>1</v>
      </c>
      <c r="Q212" s="47">
        <v>72</v>
      </c>
      <c r="R212" s="47">
        <f t="shared" si="78"/>
        <v>1</v>
      </c>
      <c r="S212" s="47" t="str">
        <f t="shared" si="79"/>
        <v>80_1</v>
      </c>
      <c r="T212" s="53">
        <v>43.21</v>
      </c>
      <c r="U212" s="5"/>
      <c r="V212" s="47">
        <v>80</v>
      </c>
      <c r="W212" s="47">
        <v>1</v>
      </c>
      <c r="X212" s="47">
        <v>72</v>
      </c>
      <c r="Y212" s="47">
        <f t="shared" si="90"/>
        <v>1</v>
      </c>
      <c r="Z212" s="47" t="str">
        <f t="shared" si="80"/>
        <v>80_1</v>
      </c>
      <c r="AA212" s="53">
        <v>44.07</v>
      </c>
      <c r="AB212" s="463"/>
      <c r="AC212" s="47">
        <v>80</v>
      </c>
      <c r="AD212" s="47">
        <v>1</v>
      </c>
      <c r="AE212" s="47">
        <v>72</v>
      </c>
      <c r="AF212" s="47">
        <f t="shared" si="91"/>
        <v>1</v>
      </c>
      <c r="AG212" s="47" t="str">
        <f t="shared" si="83"/>
        <v>80_1</v>
      </c>
      <c r="AH212" s="47">
        <v>45.4</v>
      </c>
      <c r="AI212" s="463"/>
      <c r="AJ212" s="47">
        <v>80</v>
      </c>
      <c r="AK212" s="47">
        <v>1</v>
      </c>
      <c r="AL212" s="47">
        <v>72</v>
      </c>
      <c r="AM212" s="47">
        <f t="shared" si="92"/>
        <v>1</v>
      </c>
      <c r="AN212" s="47" t="str">
        <f t="shared" si="84"/>
        <v>80_1</v>
      </c>
      <c r="AO212" s="47">
        <v>47.67</v>
      </c>
      <c r="AP212" s="474"/>
      <c r="AQ212" s="47">
        <v>80</v>
      </c>
      <c r="AR212" s="47">
        <v>1</v>
      </c>
      <c r="AS212" s="47">
        <v>72</v>
      </c>
      <c r="AT212" s="47">
        <f t="shared" si="93"/>
        <v>1</v>
      </c>
      <c r="AU212" s="47" t="str">
        <f t="shared" si="85"/>
        <v>80_1</v>
      </c>
      <c r="AV212" s="47">
        <v>48.86</v>
      </c>
      <c r="AW212" s="475"/>
      <c r="AX212" s="47">
        <v>80</v>
      </c>
      <c r="AY212" s="47">
        <v>1</v>
      </c>
      <c r="AZ212" s="47">
        <v>72</v>
      </c>
      <c r="BA212" s="47">
        <f t="shared" si="94"/>
        <v>1</v>
      </c>
      <c r="BB212" s="47" t="str">
        <f t="shared" si="86"/>
        <v>80_1</v>
      </c>
      <c r="BC212" s="47">
        <v>50.08</v>
      </c>
      <c r="BD212" s="45"/>
      <c r="BE212" s="47">
        <v>80</v>
      </c>
      <c r="BF212" s="47">
        <v>1</v>
      </c>
      <c r="BG212" s="47">
        <v>72</v>
      </c>
      <c r="BH212" s="47">
        <f t="shared" si="95"/>
        <v>1</v>
      </c>
      <c r="BI212" s="47" t="str">
        <f t="shared" si="96"/>
        <v>80_1</v>
      </c>
      <c r="BJ212" s="47">
        <v>52.08</v>
      </c>
      <c r="BK212" s="621"/>
      <c r="BL212" s="47">
        <v>80</v>
      </c>
      <c r="BM212" s="47">
        <v>1</v>
      </c>
      <c r="BN212" s="47">
        <v>72</v>
      </c>
      <c r="BO212" s="47">
        <f t="shared" si="97"/>
        <v>1</v>
      </c>
      <c r="BP212" s="47" t="s">
        <v>623</v>
      </c>
      <c r="BQ212" s="47" t="str">
        <f t="shared" si="87"/>
        <v>80_1</v>
      </c>
      <c r="BR212" s="49">
        <f t="shared" si="72"/>
        <v>50.08</v>
      </c>
      <c r="BS212" s="49">
        <f t="shared" si="73"/>
        <v>52.08</v>
      </c>
      <c r="BT212" s="456">
        <f t="shared" si="74"/>
        <v>51.08</v>
      </c>
      <c r="BU212" s="5"/>
      <c r="BV212" s="5"/>
      <c r="BW212" s="5"/>
      <c r="BX212" s="5"/>
      <c r="BY212" s="5"/>
      <c r="BZ212" s="6"/>
    </row>
    <row r="213" spans="1:78" x14ac:dyDescent="0.25">
      <c r="A213" s="47">
        <v>80</v>
      </c>
      <c r="B213" s="47">
        <v>2</v>
      </c>
      <c r="C213" s="47">
        <v>74</v>
      </c>
      <c r="D213" s="47">
        <f t="shared" si="88"/>
        <v>2</v>
      </c>
      <c r="E213" s="47" t="str">
        <f t="shared" si="89"/>
        <v>80_2</v>
      </c>
      <c r="F213" s="53">
        <v>41.61</v>
      </c>
      <c r="G213" s="47"/>
      <c r="H213" s="47">
        <v>80</v>
      </c>
      <c r="I213" s="47">
        <v>3</v>
      </c>
      <c r="J213" s="47">
        <v>75</v>
      </c>
      <c r="K213" s="47">
        <f t="shared" si="81"/>
        <v>3</v>
      </c>
      <c r="L213" s="47" t="str">
        <f t="shared" si="82"/>
        <v>80_3</v>
      </c>
      <c r="M213" s="53">
        <v>43.63</v>
      </c>
      <c r="N213" s="5"/>
      <c r="O213" s="47">
        <v>80</v>
      </c>
      <c r="P213" s="47">
        <v>2</v>
      </c>
      <c r="Q213" s="47">
        <v>74</v>
      </c>
      <c r="R213" s="47">
        <f t="shared" si="78"/>
        <v>2</v>
      </c>
      <c r="S213" s="47" t="str">
        <f t="shared" si="79"/>
        <v>80_2</v>
      </c>
      <c r="T213" s="53">
        <v>44.36</v>
      </c>
      <c r="U213" s="5"/>
      <c r="V213" s="47">
        <v>80</v>
      </c>
      <c r="W213" s="47">
        <v>2</v>
      </c>
      <c r="X213" s="47">
        <v>74</v>
      </c>
      <c r="Y213" s="47">
        <f t="shared" si="90"/>
        <v>2</v>
      </c>
      <c r="Z213" s="47" t="str">
        <f t="shared" si="80"/>
        <v>80_2</v>
      </c>
      <c r="AA213" s="53">
        <v>45.25</v>
      </c>
      <c r="AB213" s="463"/>
      <c r="AC213" s="47">
        <v>80</v>
      </c>
      <c r="AD213" s="47">
        <v>2</v>
      </c>
      <c r="AE213" s="47">
        <v>74</v>
      </c>
      <c r="AF213" s="47">
        <f t="shared" si="91"/>
        <v>2</v>
      </c>
      <c r="AG213" s="47" t="str">
        <f t="shared" si="83"/>
        <v>80_2</v>
      </c>
      <c r="AH213" s="47">
        <v>46.6</v>
      </c>
      <c r="AI213" s="463"/>
      <c r="AJ213" s="47">
        <v>80</v>
      </c>
      <c r="AK213" s="47">
        <v>2</v>
      </c>
      <c r="AL213" s="47">
        <v>74</v>
      </c>
      <c r="AM213" s="47">
        <f t="shared" si="92"/>
        <v>2</v>
      </c>
      <c r="AN213" s="47" t="str">
        <f t="shared" si="84"/>
        <v>80_2</v>
      </c>
      <c r="AO213" s="47">
        <v>48.93</v>
      </c>
      <c r="AP213" s="474"/>
      <c r="AQ213" s="47">
        <v>80</v>
      </c>
      <c r="AR213" s="47">
        <v>2</v>
      </c>
      <c r="AS213" s="47">
        <v>74</v>
      </c>
      <c r="AT213" s="47">
        <f t="shared" si="93"/>
        <v>2</v>
      </c>
      <c r="AU213" s="47" t="str">
        <f t="shared" si="85"/>
        <v>80_2</v>
      </c>
      <c r="AV213" s="47">
        <v>50.16</v>
      </c>
      <c r="AW213" s="475"/>
      <c r="AX213" s="47">
        <v>80</v>
      </c>
      <c r="AY213" s="47">
        <v>2</v>
      </c>
      <c r="AZ213" s="47">
        <v>74</v>
      </c>
      <c r="BA213" s="47">
        <f t="shared" si="94"/>
        <v>2</v>
      </c>
      <c r="BB213" s="47" t="str">
        <f t="shared" si="86"/>
        <v>80_2</v>
      </c>
      <c r="BC213" s="47">
        <v>51.41</v>
      </c>
      <c r="BD213" s="45"/>
      <c r="BE213" s="47">
        <v>80</v>
      </c>
      <c r="BF213" s="47">
        <v>2</v>
      </c>
      <c r="BG213" s="47">
        <v>74</v>
      </c>
      <c r="BH213" s="47">
        <f t="shared" si="95"/>
        <v>2</v>
      </c>
      <c r="BI213" s="47" t="str">
        <f t="shared" si="96"/>
        <v>80_2</v>
      </c>
      <c r="BJ213" s="47">
        <v>53.47</v>
      </c>
      <c r="BK213" s="621"/>
      <c r="BL213" s="47">
        <v>80</v>
      </c>
      <c r="BM213" s="47">
        <v>2</v>
      </c>
      <c r="BN213" s="47">
        <v>74</v>
      </c>
      <c r="BO213" s="47">
        <f t="shared" si="97"/>
        <v>2</v>
      </c>
      <c r="BP213" s="47" t="s">
        <v>624</v>
      </c>
      <c r="BQ213" s="47" t="str">
        <f t="shared" si="87"/>
        <v>80_2</v>
      </c>
      <c r="BR213" s="49">
        <f t="shared" si="72"/>
        <v>51.41</v>
      </c>
      <c r="BS213" s="49">
        <f t="shared" si="73"/>
        <v>53.47</v>
      </c>
      <c r="BT213" s="456">
        <f t="shared" si="74"/>
        <v>52.44</v>
      </c>
      <c r="BU213" s="5"/>
      <c r="BV213" s="5"/>
      <c r="BW213" s="5"/>
      <c r="BX213" s="5"/>
      <c r="BY213" s="5"/>
      <c r="BZ213" s="6"/>
    </row>
    <row r="214" spans="1:78" x14ac:dyDescent="0.25">
      <c r="A214" s="47">
        <v>80</v>
      </c>
      <c r="B214" s="47">
        <v>3</v>
      </c>
      <c r="C214" s="47">
        <v>75</v>
      </c>
      <c r="D214" s="47">
        <f t="shared" si="88"/>
        <v>3</v>
      </c>
      <c r="E214" s="47" t="str">
        <f t="shared" si="89"/>
        <v>80_3</v>
      </c>
      <c r="F214" s="53">
        <v>42.15</v>
      </c>
      <c r="G214" s="47"/>
      <c r="H214" s="47">
        <v>80</v>
      </c>
      <c r="I214" s="47">
        <v>4</v>
      </c>
      <c r="J214" s="47">
        <v>76</v>
      </c>
      <c r="K214" s="47">
        <f t="shared" si="81"/>
        <v>4</v>
      </c>
      <c r="L214" s="47" t="str">
        <f t="shared" si="82"/>
        <v>80_4</v>
      </c>
      <c r="M214" s="53">
        <v>44.19</v>
      </c>
      <c r="N214" s="5"/>
      <c r="O214" s="47">
        <v>80</v>
      </c>
      <c r="P214" s="47">
        <v>3</v>
      </c>
      <c r="Q214" s="47">
        <v>75</v>
      </c>
      <c r="R214" s="47">
        <f t="shared" si="78"/>
        <v>3</v>
      </c>
      <c r="S214" s="47" t="str">
        <f t="shared" si="79"/>
        <v>80_3</v>
      </c>
      <c r="T214" s="53">
        <v>44.93</v>
      </c>
      <c r="U214" s="5"/>
      <c r="V214" s="47">
        <v>80</v>
      </c>
      <c r="W214" s="47">
        <v>3</v>
      </c>
      <c r="X214" s="47">
        <v>75</v>
      </c>
      <c r="Y214" s="47">
        <f t="shared" si="90"/>
        <v>3</v>
      </c>
      <c r="Z214" s="47" t="str">
        <f t="shared" si="80"/>
        <v>80_3</v>
      </c>
      <c r="AA214" s="53">
        <v>45.83</v>
      </c>
      <c r="AB214" s="463"/>
      <c r="AC214" s="47">
        <v>80</v>
      </c>
      <c r="AD214" s="47">
        <v>3</v>
      </c>
      <c r="AE214" s="47">
        <v>75</v>
      </c>
      <c r="AF214" s="47">
        <f t="shared" si="91"/>
        <v>3</v>
      </c>
      <c r="AG214" s="47" t="str">
        <f t="shared" si="83"/>
        <v>80_3</v>
      </c>
      <c r="AH214" s="47">
        <v>47.21</v>
      </c>
      <c r="AI214" s="463"/>
      <c r="AJ214" s="47">
        <v>80</v>
      </c>
      <c r="AK214" s="47">
        <v>3</v>
      </c>
      <c r="AL214" s="47">
        <v>75</v>
      </c>
      <c r="AM214" s="47">
        <f t="shared" si="92"/>
        <v>3</v>
      </c>
      <c r="AN214" s="47" t="str">
        <f t="shared" si="84"/>
        <v>80_3</v>
      </c>
      <c r="AO214" s="47">
        <v>49.57</v>
      </c>
      <c r="AP214" s="474"/>
      <c r="AQ214" s="47">
        <v>80</v>
      </c>
      <c r="AR214" s="47">
        <v>3</v>
      </c>
      <c r="AS214" s="47">
        <v>75</v>
      </c>
      <c r="AT214" s="47">
        <f t="shared" si="93"/>
        <v>3</v>
      </c>
      <c r="AU214" s="47" t="str">
        <f t="shared" si="85"/>
        <v>80_3</v>
      </c>
      <c r="AV214" s="47">
        <v>50.81</v>
      </c>
      <c r="AW214" s="475"/>
      <c r="AX214" s="47">
        <v>80</v>
      </c>
      <c r="AY214" s="47">
        <v>3</v>
      </c>
      <c r="AZ214" s="47">
        <v>75</v>
      </c>
      <c r="BA214" s="47">
        <f t="shared" si="94"/>
        <v>3</v>
      </c>
      <c r="BB214" s="47" t="str">
        <f t="shared" si="86"/>
        <v>80_3</v>
      </c>
      <c r="BC214" s="47">
        <v>52.08</v>
      </c>
      <c r="BD214" s="45"/>
      <c r="BE214" s="47">
        <v>80</v>
      </c>
      <c r="BF214" s="47">
        <v>3</v>
      </c>
      <c r="BG214" s="47">
        <v>75</v>
      </c>
      <c r="BH214" s="47">
        <f t="shared" si="95"/>
        <v>3</v>
      </c>
      <c r="BI214" s="47" t="str">
        <f t="shared" si="96"/>
        <v>80_3</v>
      </c>
      <c r="BJ214" s="47">
        <v>54.16</v>
      </c>
      <c r="BK214" s="621"/>
      <c r="BL214" s="47">
        <v>80</v>
      </c>
      <c r="BM214" s="47">
        <v>3</v>
      </c>
      <c r="BN214" s="47">
        <v>75</v>
      </c>
      <c r="BO214" s="47">
        <f t="shared" si="97"/>
        <v>3</v>
      </c>
      <c r="BP214" s="47" t="s">
        <v>625</v>
      </c>
      <c r="BQ214" s="47" t="str">
        <f t="shared" si="87"/>
        <v>80_3</v>
      </c>
      <c r="BR214" s="49">
        <f t="shared" si="72"/>
        <v>52.08</v>
      </c>
      <c r="BS214" s="49">
        <f t="shared" si="73"/>
        <v>54.16</v>
      </c>
      <c r="BT214" s="456">
        <f t="shared" si="74"/>
        <v>53.12</v>
      </c>
      <c r="BU214" s="5"/>
      <c r="BV214" s="5"/>
      <c r="BW214" s="5"/>
      <c r="BX214" s="5"/>
      <c r="BY214" s="5"/>
      <c r="BZ214" s="6"/>
    </row>
    <row r="215" spans="1:78" x14ac:dyDescent="0.25">
      <c r="A215" s="47">
        <v>80</v>
      </c>
      <c r="B215" s="47">
        <v>4</v>
      </c>
      <c r="C215" s="47">
        <v>76</v>
      </c>
      <c r="D215" s="47">
        <f t="shared" si="88"/>
        <v>4</v>
      </c>
      <c r="E215" s="47" t="str">
        <f t="shared" si="89"/>
        <v>80_4</v>
      </c>
      <c r="F215" s="53">
        <v>42.7</v>
      </c>
      <c r="G215" s="47"/>
      <c r="H215" s="47">
        <v>80</v>
      </c>
      <c r="I215" s="47">
        <v>5</v>
      </c>
      <c r="J215" s="47">
        <v>77</v>
      </c>
      <c r="K215" s="47">
        <f t="shared" si="81"/>
        <v>5</v>
      </c>
      <c r="L215" s="47" t="str">
        <f t="shared" si="82"/>
        <v>80_5</v>
      </c>
      <c r="M215" s="53">
        <v>44.74</v>
      </c>
      <c r="N215" s="5"/>
      <c r="O215" s="47">
        <v>80</v>
      </c>
      <c r="P215" s="47">
        <v>4</v>
      </c>
      <c r="Q215" s="47">
        <v>76</v>
      </c>
      <c r="R215" s="47">
        <f t="shared" si="78"/>
        <v>4</v>
      </c>
      <c r="S215" s="47" t="str">
        <f t="shared" si="79"/>
        <v>80_4</v>
      </c>
      <c r="T215" s="53">
        <v>45.52</v>
      </c>
      <c r="U215" s="5"/>
      <c r="V215" s="47">
        <v>80</v>
      </c>
      <c r="W215" s="47">
        <v>4</v>
      </c>
      <c r="X215" s="47">
        <v>76</v>
      </c>
      <c r="Y215" s="47">
        <f t="shared" si="90"/>
        <v>4</v>
      </c>
      <c r="Z215" s="47" t="str">
        <f t="shared" si="80"/>
        <v>80_4</v>
      </c>
      <c r="AA215" s="53">
        <v>46.43</v>
      </c>
      <c r="AB215" s="463"/>
      <c r="AC215" s="47">
        <v>80</v>
      </c>
      <c r="AD215" s="47">
        <v>4</v>
      </c>
      <c r="AE215" s="47">
        <v>76</v>
      </c>
      <c r="AF215" s="47">
        <f t="shared" si="91"/>
        <v>4</v>
      </c>
      <c r="AG215" s="47" t="str">
        <f t="shared" si="83"/>
        <v>80_4</v>
      </c>
      <c r="AH215" s="47">
        <v>47.82</v>
      </c>
      <c r="AI215" s="463"/>
      <c r="AJ215" s="47">
        <v>80</v>
      </c>
      <c r="AK215" s="47">
        <v>4</v>
      </c>
      <c r="AL215" s="47">
        <v>76</v>
      </c>
      <c r="AM215" s="47">
        <f t="shared" si="92"/>
        <v>4</v>
      </c>
      <c r="AN215" s="47" t="str">
        <f t="shared" si="84"/>
        <v>80_4</v>
      </c>
      <c r="AO215" s="47">
        <v>50.21</v>
      </c>
      <c r="AP215" s="474"/>
      <c r="AQ215" s="47">
        <v>80</v>
      </c>
      <c r="AR215" s="47">
        <v>4</v>
      </c>
      <c r="AS215" s="47">
        <v>76</v>
      </c>
      <c r="AT215" s="47">
        <f t="shared" si="93"/>
        <v>4</v>
      </c>
      <c r="AU215" s="47" t="str">
        <f t="shared" si="85"/>
        <v>80_4</v>
      </c>
      <c r="AV215" s="47">
        <v>51.47</v>
      </c>
      <c r="AW215" s="475"/>
      <c r="AX215" s="47">
        <v>80</v>
      </c>
      <c r="AY215" s="47">
        <v>4</v>
      </c>
      <c r="AZ215" s="47">
        <v>76</v>
      </c>
      <c r="BA215" s="47">
        <f t="shared" si="94"/>
        <v>4</v>
      </c>
      <c r="BB215" s="47" t="str">
        <f t="shared" si="86"/>
        <v>80_4</v>
      </c>
      <c r="BC215" s="47">
        <v>52.75</v>
      </c>
      <c r="BD215" s="45"/>
      <c r="BE215" s="47">
        <v>80</v>
      </c>
      <c r="BF215" s="47">
        <v>4</v>
      </c>
      <c r="BG215" s="47">
        <v>76</v>
      </c>
      <c r="BH215" s="47">
        <f t="shared" si="95"/>
        <v>4</v>
      </c>
      <c r="BI215" s="47" t="str">
        <f t="shared" si="96"/>
        <v>80_4</v>
      </c>
      <c r="BJ215" s="47">
        <v>54.86</v>
      </c>
      <c r="BK215" s="621"/>
      <c r="BL215" s="47">
        <v>80</v>
      </c>
      <c r="BM215" s="47">
        <v>4</v>
      </c>
      <c r="BN215" s="47">
        <v>76</v>
      </c>
      <c r="BO215" s="47">
        <f t="shared" si="97"/>
        <v>4</v>
      </c>
      <c r="BP215" s="47" t="s">
        <v>626</v>
      </c>
      <c r="BQ215" s="47" t="str">
        <f t="shared" si="87"/>
        <v>80_4</v>
      </c>
      <c r="BR215" s="49">
        <f t="shared" si="72"/>
        <v>52.75</v>
      </c>
      <c r="BS215" s="49">
        <f t="shared" si="73"/>
        <v>54.86</v>
      </c>
      <c r="BT215" s="456">
        <f t="shared" si="74"/>
        <v>53.805</v>
      </c>
      <c r="BU215" s="5"/>
      <c r="BV215" s="5"/>
      <c r="BW215" s="5"/>
      <c r="BX215" s="5"/>
      <c r="BY215" s="5"/>
      <c r="BZ215" s="6"/>
    </row>
    <row r="216" spans="1:78" x14ac:dyDescent="0.25">
      <c r="A216" s="47">
        <v>80</v>
      </c>
      <c r="B216" s="47">
        <v>5</v>
      </c>
      <c r="C216" s="47">
        <v>77</v>
      </c>
      <c r="D216" s="47">
        <f t="shared" si="88"/>
        <v>5</v>
      </c>
      <c r="E216" s="47" t="str">
        <f t="shared" si="89"/>
        <v>80_5</v>
      </c>
      <c r="F216" s="53">
        <v>43.23</v>
      </c>
      <c r="G216" s="47"/>
      <c r="H216" s="47">
        <v>80</v>
      </c>
      <c r="I216" s="47">
        <v>6</v>
      </c>
      <c r="J216" s="47">
        <v>80</v>
      </c>
      <c r="K216" s="47">
        <f t="shared" si="81"/>
        <v>6</v>
      </c>
      <c r="L216" s="47" t="str">
        <f t="shared" si="82"/>
        <v>80_6</v>
      </c>
      <c r="M216" s="53">
        <v>46.61</v>
      </c>
      <c r="N216" s="5"/>
      <c r="O216" s="47">
        <v>80</v>
      </c>
      <c r="P216" s="47">
        <v>5</v>
      </c>
      <c r="Q216" s="47">
        <v>77</v>
      </c>
      <c r="R216" s="47">
        <f t="shared" si="78"/>
        <v>5</v>
      </c>
      <c r="S216" s="47" t="str">
        <f t="shared" si="79"/>
        <v>80_5</v>
      </c>
      <c r="T216" s="53">
        <v>46.08</v>
      </c>
      <c r="U216" s="5"/>
      <c r="V216" s="47">
        <v>80</v>
      </c>
      <c r="W216" s="47">
        <v>5</v>
      </c>
      <c r="X216" s="47">
        <v>77</v>
      </c>
      <c r="Y216" s="47">
        <f t="shared" si="90"/>
        <v>5</v>
      </c>
      <c r="Z216" s="47" t="str">
        <f t="shared" si="80"/>
        <v>80_5</v>
      </c>
      <c r="AA216" s="53">
        <v>47</v>
      </c>
      <c r="AB216" s="463"/>
      <c r="AC216" s="47">
        <v>80</v>
      </c>
      <c r="AD216" s="47">
        <v>5</v>
      </c>
      <c r="AE216" s="47">
        <v>77</v>
      </c>
      <c r="AF216" s="47">
        <f t="shared" si="91"/>
        <v>5</v>
      </c>
      <c r="AG216" s="47" t="str">
        <f t="shared" si="83"/>
        <v>80_5</v>
      </c>
      <c r="AH216" s="47">
        <v>48.42</v>
      </c>
      <c r="AI216" s="463"/>
      <c r="AJ216" s="47">
        <v>80</v>
      </c>
      <c r="AK216" s="47">
        <v>5</v>
      </c>
      <c r="AL216" s="47">
        <v>77</v>
      </c>
      <c r="AM216" s="47">
        <f t="shared" si="92"/>
        <v>5</v>
      </c>
      <c r="AN216" s="47" t="str">
        <f t="shared" si="84"/>
        <v>80_5</v>
      </c>
      <c r="AO216" s="47">
        <v>50.84</v>
      </c>
      <c r="AP216" s="474"/>
      <c r="AQ216" s="47">
        <v>80</v>
      </c>
      <c r="AR216" s="47">
        <v>5</v>
      </c>
      <c r="AS216" s="47">
        <v>77</v>
      </c>
      <c r="AT216" s="47">
        <f t="shared" si="93"/>
        <v>5</v>
      </c>
      <c r="AU216" s="47" t="str">
        <f t="shared" si="85"/>
        <v>80_5</v>
      </c>
      <c r="AV216" s="47">
        <v>52.11</v>
      </c>
      <c r="AW216" s="475"/>
      <c r="AX216" s="47">
        <v>80</v>
      </c>
      <c r="AY216" s="47">
        <v>5</v>
      </c>
      <c r="AZ216" s="47">
        <v>77</v>
      </c>
      <c r="BA216" s="47">
        <f t="shared" si="94"/>
        <v>5</v>
      </c>
      <c r="BB216" s="47" t="str">
        <f t="shared" si="86"/>
        <v>80_5</v>
      </c>
      <c r="BC216" s="47">
        <v>53.41</v>
      </c>
      <c r="BD216" s="45"/>
      <c r="BE216" s="47">
        <v>80</v>
      </c>
      <c r="BF216" s="47">
        <v>5</v>
      </c>
      <c r="BG216" s="47">
        <v>77</v>
      </c>
      <c r="BH216" s="47">
        <f t="shared" si="95"/>
        <v>5</v>
      </c>
      <c r="BI216" s="47" t="str">
        <f t="shared" si="96"/>
        <v>80_5</v>
      </c>
      <c r="BJ216" s="47">
        <v>55.55</v>
      </c>
      <c r="BK216" s="621"/>
      <c r="BL216" s="47">
        <v>80</v>
      </c>
      <c r="BM216" s="47">
        <v>5</v>
      </c>
      <c r="BN216" s="47">
        <v>77</v>
      </c>
      <c r="BO216" s="47">
        <f t="shared" si="97"/>
        <v>5</v>
      </c>
      <c r="BP216" s="47" t="s">
        <v>627</v>
      </c>
      <c r="BQ216" s="47" t="str">
        <f t="shared" si="87"/>
        <v>80_5</v>
      </c>
      <c r="BR216" s="49">
        <f t="shared" si="72"/>
        <v>53.41</v>
      </c>
      <c r="BS216" s="49">
        <f t="shared" si="73"/>
        <v>55.55</v>
      </c>
      <c r="BT216" s="456">
        <f t="shared" si="74"/>
        <v>54.48</v>
      </c>
      <c r="BU216" s="5"/>
      <c r="BV216" s="5"/>
      <c r="BW216" s="5"/>
      <c r="BX216" s="5"/>
      <c r="BY216" s="5"/>
      <c r="BZ216" s="6"/>
    </row>
    <row r="217" spans="1:78" x14ac:dyDescent="0.25">
      <c r="A217" s="47">
        <v>80</v>
      </c>
      <c r="B217" s="47">
        <v>6</v>
      </c>
      <c r="C217" s="47">
        <v>80</v>
      </c>
      <c r="D217" s="47">
        <f t="shared" si="88"/>
        <v>6</v>
      </c>
      <c r="E217" s="47" t="str">
        <f t="shared" si="89"/>
        <v>80_6</v>
      </c>
      <c r="F217" s="53">
        <v>45.03</v>
      </c>
      <c r="G217" s="47"/>
      <c r="H217" s="47">
        <v>80</v>
      </c>
      <c r="I217" s="47">
        <v>7</v>
      </c>
      <c r="J217" s="47">
        <v>83</v>
      </c>
      <c r="K217" s="47">
        <f t="shared" si="81"/>
        <v>7</v>
      </c>
      <c r="L217" s="47" t="str">
        <f t="shared" si="82"/>
        <v>80_7</v>
      </c>
      <c r="M217" s="53">
        <v>48.48</v>
      </c>
      <c r="N217" s="5"/>
      <c r="O217" s="47">
        <v>80</v>
      </c>
      <c r="P217" s="47">
        <v>6</v>
      </c>
      <c r="Q217" s="47">
        <v>80</v>
      </c>
      <c r="R217" s="47">
        <f t="shared" si="78"/>
        <v>6</v>
      </c>
      <c r="S217" s="47" t="str">
        <f t="shared" si="79"/>
        <v>80_6</v>
      </c>
      <c r="T217" s="53">
        <v>48</v>
      </c>
      <c r="U217" s="5"/>
      <c r="V217" s="47">
        <v>80</v>
      </c>
      <c r="W217" s="47">
        <v>6</v>
      </c>
      <c r="X217" s="47">
        <v>80</v>
      </c>
      <c r="Y217" s="47">
        <f t="shared" si="90"/>
        <v>6</v>
      </c>
      <c r="Z217" s="47" t="str">
        <f t="shared" si="80"/>
        <v>80_6</v>
      </c>
      <c r="AA217" s="53">
        <v>48.96</v>
      </c>
      <c r="AB217" s="463"/>
      <c r="AC217" s="47">
        <v>80</v>
      </c>
      <c r="AD217" s="47">
        <v>6</v>
      </c>
      <c r="AE217" s="47">
        <v>80</v>
      </c>
      <c r="AF217" s="47">
        <f t="shared" si="91"/>
        <v>6</v>
      </c>
      <c r="AG217" s="47" t="str">
        <f t="shared" si="83"/>
        <v>80_6</v>
      </c>
      <c r="AH217" s="47">
        <v>50.43</v>
      </c>
      <c r="AI217" s="463"/>
      <c r="AJ217" s="47">
        <v>80</v>
      </c>
      <c r="AK217" s="47">
        <v>6</v>
      </c>
      <c r="AL217" s="47">
        <v>80</v>
      </c>
      <c r="AM217" s="47">
        <f t="shared" si="92"/>
        <v>6</v>
      </c>
      <c r="AN217" s="47" t="str">
        <f t="shared" si="84"/>
        <v>80_6</v>
      </c>
      <c r="AO217" s="47">
        <v>52.96</v>
      </c>
      <c r="AP217" s="474"/>
      <c r="AQ217" s="47">
        <v>80</v>
      </c>
      <c r="AR217" s="47">
        <v>6</v>
      </c>
      <c r="AS217" s="47">
        <v>80</v>
      </c>
      <c r="AT217" s="47">
        <f t="shared" si="93"/>
        <v>6</v>
      </c>
      <c r="AU217" s="47" t="str">
        <f t="shared" si="85"/>
        <v>80_6</v>
      </c>
      <c r="AV217" s="47">
        <v>54.28</v>
      </c>
      <c r="AW217" s="475"/>
      <c r="AX217" s="47">
        <v>80</v>
      </c>
      <c r="AY217" s="47">
        <v>6</v>
      </c>
      <c r="AZ217" s="47">
        <v>80</v>
      </c>
      <c r="BA217" s="47">
        <f t="shared" si="94"/>
        <v>6</v>
      </c>
      <c r="BB217" s="47" t="str">
        <f t="shared" si="86"/>
        <v>80_6</v>
      </c>
      <c r="BC217" s="47">
        <v>55.64</v>
      </c>
      <c r="BD217" s="45"/>
      <c r="BE217" s="47">
        <v>80</v>
      </c>
      <c r="BF217" s="47">
        <v>6</v>
      </c>
      <c r="BG217" s="47">
        <v>80</v>
      </c>
      <c r="BH217" s="47">
        <f t="shared" si="95"/>
        <v>6</v>
      </c>
      <c r="BI217" s="47" t="str">
        <f t="shared" si="96"/>
        <v>80_6</v>
      </c>
      <c r="BJ217" s="47">
        <v>57.86</v>
      </c>
      <c r="BK217" s="621"/>
      <c r="BL217" s="47">
        <v>80</v>
      </c>
      <c r="BM217" s="47">
        <v>6</v>
      </c>
      <c r="BN217" s="47">
        <v>80</v>
      </c>
      <c r="BO217" s="47">
        <f t="shared" si="97"/>
        <v>6</v>
      </c>
      <c r="BP217" s="47" t="s">
        <v>628</v>
      </c>
      <c r="BQ217" s="47" t="str">
        <f t="shared" si="87"/>
        <v>80_6</v>
      </c>
      <c r="BR217" s="49">
        <f t="shared" si="72"/>
        <v>55.64</v>
      </c>
      <c r="BS217" s="49">
        <f t="shared" si="73"/>
        <v>57.86</v>
      </c>
      <c r="BT217" s="456">
        <f t="shared" si="74"/>
        <v>56.75</v>
      </c>
      <c r="BU217" s="5"/>
      <c r="BV217" s="5"/>
      <c r="BW217" s="5"/>
      <c r="BX217" s="5"/>
      <c r="BY217" s="5"/>
      <c r="BZ217" s="6"/>
    </row>
    <row r="218" spans="1:78" x14ac:dyDescent="0.25">
      <c r="A218" s="47">
        <v>80</v>
      </c>
      <c r="B218" s="47">
        <v>7</v>
      </c>
      <c r="C218" s="47">
        <v>83</v>
      </c>
      <c r="D218" s="47">
        <f t="shared" si="88"/>
        <v>7</v>
      </c>
      <c r="E218" s="47" t="str">
        <f t="shared" si="89"/>
        <v>80_7</v>
      </c>
      <c r="F218" s="53">
        <v>46.84</v>
      </c>
      <c r="G218" s="47"/>
      <c r="H218" s="47">
        <v>80</v>
      </c>
      <c r="I218" s="47">
        <v>8</v>
      </c>
      <c r="J218" s="47">
        <v>86</v>
      </c>
      <c r="K218" s="47">
        <f t="shared" si="81"/>
        <v>8</v>
      </c>
      <c r="L218" s="47" t="str">
        <f t="shared" si="82"/>
        <v>80_8</v>
      </c>
      <c r="M218" s="53">
        <v>50.59</v>
      </c>
      <c r="N218" s="5"/>
      <c r="O218" s="47">
        <v>80</v>
      </c>
      <c r="P218" s="47">
        <v>7</v>
      </c>
      <c r="Q218" s="47">
        <v>83</v>
      </c>
      <c r="R218" s="47">
        <f t="shared" si="78"/>
        <v>7</v>
      </c>
      <c r="S218" s="47" t="str">
        <f t="shared" si="79"/>
        <v>80_7</v>
      </c>
      <c r="T218" s="53">
        <v>49.93</v>
      </c>
      <c r="U218" s="5"/>
      <c r="V218" s="47">
        <v>80</v>
      </c>
      <c r="W218" s="47">
        <v>7</v>
      </c>
      <c r="X218" s="47">
        <v>83</v>
      </c>
      <c r="Y218" s="47">
        <f t="shared" si="90"/>
        <v>7</v>
      </c>
      <c r="Z218" s="47" t="str">
        <f t="shared" si="80"/>
        <v>80_7</v>
      </c>
      <c r="AA218" s="53">
        <v>50.93</v>
      </c>
      <c r="AB218" s="463"/>
      <c r="AC218" s="47">
        <v>80</v>
      </c>
      <c r="AD218" s="47">
        <v>7</v>
      </c>
      <c r="AE218" s="47">
        <v>83</v>
      </c>
      <c r="AF218" s="47">
        <f t="shared" si="91"/>
        <v>7</v>
      </c>
      <c r="AG218" s="47" t="str">
        <f t="shared" si="83"/>
        <v>80_7</v>
      </c>
      <c r="AH218" s="47">
        <v>52.46</v>
      </c>
      <c r="AI218" s="463"/>
      <c r="AJ218" s="47">
        <v>80</v>
      </c>
      <c r="AK218" s="47">
        <v>7</v>
      </c>
      <c r="AL218" s="47">
        <v>83</v>
      </c>
      <c r="AM218" s="47">
        <f t="shared" si="92"/>
        <v>7</v>
      </c>
      <c r="AN218" s="47" t="str">
        <f t="shared" si="84"/>
        <v>80_7</v>
      </c>
      <c r="AO218" s="47">
        <v>55.08</v>
      </c>
      <c r="AP218" s="474"/>
      <c r="AQ218" s="47">
        <v>80</v>
      </c>
      <c r="AR218" s="47">
        <v>7</v>
      </c>
      <c r="AS218" s="47">
        <v>83</v>
      </c>
      <c r="AT218" s="47">
        <f t="shared" si="93"/>
        <v>7</v>
      </c>
      <c r="AU218" s="47" t="str">
        <f t="shared" si="85"/>
        <v>80_7</v>
      </c>
      <c r="AV218" s="47">
        <v>56.46</v>
      </c>
      <c r="AW218" s="475"/>
      <c r="AX218" s="47">
        <v>80</v>
      </c>
      <c r="AY218" s="47">
        <v>7</v>
      </c>
      <c r="AZ218" s="47">
        <v>83</v>
      </c>
      <c r="BA218" s="47">
        <f t="shared" si="94"/>
        <v>7</v>
      </c>
      <c r="BB218" s="47" t="str">
        <f t="shared" si="86"/>
        <v>80_7</v>
      </c>
      <c r="BC218" s="47">
        <v>57.87</v>
      </c>
      <c r="BD218" s="45"/>
      <c r="BE218" s="47">
        <v>80</v>
      </c>
      <c r="BF218" s="47">
        <v>7</v>
      </c>
      <c r="BG218" s="47">
        <v>83</v>
      </c>
      <c r="BH218" s="47">
        <f t="shared" si="95"/>
        <v>7</v>
      </c>
      <c r="BI218" s="47" t="str">
        <f t="shared" si="96"/>
        <v>80_7</v>
      </c>
      <c r="BJ218" s="47">
        <v>60.19</v>
      </c>
      <c r="BK218" s="621"/>
      <c r="BL218" s="47">
        <v>80</v>
      </c>
      <c r="BM218" s="47">
        <v>7</v>
      </c>
      <c r="BN218" s="47">
        <v>83</v>
      </c>
      <c r="BO218" s="47">
        <f t="shared" si="97"/>
        <v>7</v>
      </c>
      <c r="BP218" s="47" t="s">
        <v>629</v>
      </c>
      <c r="BQ218" s="47" t="str">
        <f t="shared" si="87"/>
        <v>80_7</v>
      </c>
      <c r="BR218" s="49">
        <f t="shared" si="72"/>
        <v>57.87</v>
      </c>
      <c r="BS218" s="49">
        <f t="shared" si="73"/>
        <v>60.19</v>
      </c>
      <c r="BT218" s="456">
        <f t="shared" si="74"/>
        <v>59.03</v>
      </c>
      <c r="BU218" s="5"/>
      <c r="BV218" s="5"/>
      <c r="BW218" s="5"/>
      <c r="BX218" s="5"/>
      <c r="BY218" s="5"/>
      <c r="BZ218" s="6"/>
    </row>
    <row r="219" spans="1:78" x14ac:dyDescent="0.25">
      <c r="A219" s="47">
        <v>80</v>
      </c>
      <c r="B219" s="47">
        <v>8</v>
      </c>
      <c r="C219" s="47">
        <v>86</v>
      </c>
      <c r="D219" s="47">
        <f t="shared" si="88"/>
        <v>8</v>
      </c>
      <c r="E219" s="47" t="str">
        <f t="shared" si="89"/>
        <v>80_8</v>
      </c>
      <c r="F219" s="53">
        <v>48.88</v>
      </c>
      <c r="G219" s="47"/>
      <c r="H219" s="47">
        <v>80</v>
      </c>
      <c r="I219" s="47">
        <v>9</v>
      </c>
      <c r="J219" s="47">
        <v>88</v>
      </c>
      <c r="K219" s="47">
        <f t="shared" si="81"/>
        <v>9</v>
      </c>
      <c r="L219" s="47" t="str">
        <f t="shared" si="82"/>
        <v>80_9</v>
      </c>
      <c r="M219" s="53">
        <v>52.05</v>
      </c>
      <c r="N219" s="5"/>
      <c r="O219" s="47">
        <v>80</v>
      </c>
      <c r="P219" s="47">
        <v>8</v>
      </c>
      <c r="Q219" s="47">
        <v>86</v>
      </c>
      <c r="R219" s="47">
        <f t="shared" si="78"/>
        <v>8</v>
      </c>
      <c r="S219" s="47" t="str">
        <f t="shared" si="79"/>
        <v>80_8</v>
      </c>
      <c r="T219" s="53">
        <v>52.11</v>
      </c>
      <c r="U219" s="5"/>
      <c r="V219" s="47">
        <v>80</v>
      </c>
      <c r="W219" s="47">
        <v>8</v>
      </c>
      <c r="X219" s="47">
        <v>86</v>
      </c>
      <c r="Y219" s="47">
        <f t="shared" si="90"/>
        <v>8</v>
      </c>
      <c r="Z219" s="47" t="str">
        <f t="shared" si="80"/>
        <v>80_8</v>
      </c>
      <c r="AA219" s="53">
        <v>53.15</v>
      </c>
      <c r="AB219" s="463"/>
      <c r="AC219" s="47">
        <v>80</v>
      </c>
      <c r="AD219" s="47">
        <v>8</v>
      </c>
      <c r="AE219" s="47">
        <v>86</v>
      </c>
      <c r="AF219" s="47">
        <f t="shared" si="91"/>
        <v>8</v>
      </c>
      <c r="AG219" s="47" t="str">
        <f t="shared" si="83"/>
        <v>80_8</v>
      </c>
      <c r="AH219" s="47">
        <v>54.74</v>
      </c>
      <c r="AI219" s="463"/>
      <c r="AJ219" s="47">
        <v>80</v>
      </c>
      <c r="AK219" s="47">
        <v>8</v>
      </c>
      <c r="AL219" s="47">
        <v>86</v>
      </c>
      <c r="AM219" s="47">
        <f t="shared" si="92"/>
        <v>8</v>
      </c>
      <c r="AN219" s="47" t="str">
        <f t="shared" si="84"/>
        <v>80_8</v>
      </c>
      <c r="AO219" s="47">
        <v>57.48</v>
      </c>
      <c r="AP219" s="474"/>
      <c r="AQ219" s="47">
        <v>80</v>
      </c>
      <c r="AR219" s="47">
        <v>8</v>
      </c>
      <c r="AS219" s="47">
        <v>86</v>
      </c>
      <c r="AT219" s="47">
        <f t="shared" si="93"/>
        <v>8</v>
      </c>
      <c r="AU219" s="47" t="str">
        <f t="shared" si="85"/>
        <v>80_8</v>
      </c>
      <c r="AV219" s="47">
        <v>58.92</v>
      </c>
      <c r="AW219" s="475"/>
      <c r="AX219" s="47">
        <v>80</v>
      </c>
      <c r="AY219" s="47">
        <v>8</v>
      </c>
      <c r="AZ219" s="47">
        <v>86</v>
      </c>
      <c r="BA219" s="47">
        <f t="shared" si="94"/>
        <v>8</v>
      </c>
      <c r="BB219" s="47" t="str">
        <f t="shared" si="86"/>
        <v>80_8</v>
      </c>
      <c r="BC219" s="47">
        <v>60.39</v>
      </c>
      <c r="BD219" s="45"/>
      <c r="BE219" s="47">
        <v>80</v>
      </c>
      <c r="BF219" s="47">
        <v>8</v>
      </c>
      <c r="BG219" s="47">
        <v>86</v>
      </c>
      <c r="BH219" s="47">
        <f t="shared" si="95"/>
        <v>8</v>
      </c>
      <c r="BI219" s="47" t="str">
        <f t="shared" si="96"/>
        <v>80_8</v>
      </c>
      <c r="BJ219" s="47">
        <v>62.81</v>
      </c>
      <c r="BK219" s="621"/>
      <c r="BL219" s="47">
        <v>80</v>
      </c>
      <c r="BM219" s="47">
        <v>8</v>
      </c>
      <c r="BN219" s="47">
        <v>86</v>
      </c>
      <c r="BO219" s="47">
        <f t="shared" si="97"/>
        <v>8</v>
      </c>
      <c r="BP219" s="47" t="s">
        <v>630</v>
      </c>
      <c r="BQ219" s="47" t="str">
        <f t="shared" si="87"/>
        <v>80_8</v>
      </c>
      <c r="BR219" s="49">
        <f t="shared" si="72"/>
        <v>60.39</v>
      </c>
      <c r="BS219" s="49">
        <f t="shared" si="73"/>
        <v>62.81</v>
      </c>
      <c r="BT219" s="456">
        <f t="shared" si="74"/>
        <v>61.6</v>
      </c>
      <c r="BU219" s="5"/>
      <c r="BV219" s="5"/>
      <c r="BW219" s="5"/>
      <c r="BX219" s="5"/>
      <c r="BY219" s="5"/>
      <c r="BZ219" s="6"/>
    </row>
    <row r="220" spans="1:78" x14ac:dyDescent="0.25">
      <c r="A220" s="47">
        <v>80</v>
      </c>
      <c r="B220" s="47">
        <v>9</v>
      </c>
      <c r="C220" s="47">
        <v>88</v>
      </c>
      <c r="D220" s="47">
        <f t="shared" si="88"/>
        <v>9</v>
      </c>
      <c r="E220" s="47" t="str">
        <f t="shared" si="89"/>
        <v>80_9</v>
      </c>
      <c r="F220" s="53">
        <v>50.29</v>
      </c>
      <c r="G220" s="47"/>
      <c r="H220" s="47">
        <v>80</v>
      </c>
      <c r="I220" s="47">
        <v>10</v>
      </c>
      <c r="J220" s="47">
        <v>90</v>
      </c>
      <c r="K220" s="47">
        <f t="shared" si="81"/>
        <v>10</v>
      </c>
      <c r="L220" s="47" t="str">
        <f t="shared" si="82"/>
        <v>80_10</v>
      </c>
      <c r="M220" s="53">
        <v>53.5</v>
      </c>
      <c r="N220" s="5"/>
      <c r="O220" s="47">
        <v>80</v>
      </c>
      <c r="P220" s="47">
        <v>9</v>
      </c>
      <c r="Q220" s="47">
        <v>88</v>
      </c>
      <c r="R220" s="47">
        <f t="shared" si="78"/>
        <v>9</v>
      </c>
      <c r="S220" s="47" t="str">
        <f t="shared" si="79"/>
        <v>80_9</v>
      </c>
      <c r="T220" s="53">
        <v>53.61</v>
      </c>
      <c r="U220" s="5"/>
      <c r="V220" s="47">
        <v>80</v>
      </c>
      <c r="W220" s="47">
        <v>9</v>
      </c>
      <c r="X220" s="47">
        <v>88</v>
      </c>
      <c r="Y220" s="47">
        <f t="shared" si="90"/>
        <v>9</v>
      </c>
      <c r="Z220" s="47" t="str">
        <f t="shared" si="80"/>
        <v>80_9</v>
      </c>
      <c r="AA220" s="53">
        <v>54.69</v>
      </c>
      <c r="AB220" s="463"/>
      <c r="AC220" s="47">
        <v>80</v>
      </c>
      <c r="AD220" s="47">
        <v>9</v>
      </c>
      <c r="AE220" s="47">
        <v>88</v>
      </c>
      <c r="AF220" s="47">
        <f t="shared" si="91"/>
        <v>9</v>
      </c>
      <c r="AG220" s="47" t="str">
        <f t="shared" si="83"/>
        <v>80_9</v>
      </c>
      <c r="AH220" s="47">
        <v>56.33</v>
      </c>
      <c r="AI220" s="463"/>
      <c r="AJ220" s="47">
        <v>80</v>
      </c>
      <c r="AK220" s="47">
        <v>9</v>
      </c>
      <c r="AL220" s="47">
        <v>88</v>
      </c>
      <c r="AM220" s="47">
        <f t="shared" si="92"/>
        <v>9</v>
      </c>
      <c r="AN220" s="47" t="str">
        <f t="shared" si="84"/>
        <v>80_9</v>
      </c>
      <c r="AO220" s="47">
        <v>59.15</v>
      </c>
      <c r="AP220" s="474"/>
      <c r="AQ220" s="47">
        <v>80</v>
      </c>
      <c r="AR220" s="47">
        <v>9</v>
      </c>
      <c r="AS220" s="47">
        <v>88</v>
      </c>
      <c r="AT220" s="47">
        <f t="shared" si="93"/>
        <v>9</v>
      </c>
      <c r="AU220" s="47" t="str">
        <f t="shared" si="85"/>
        <v>80_9</v>
      </c>
      <c r="AV220" s="47">
        <v>60.62</v>
      </c>
      <c r="AW220" s="475"/>
      <c r="AX220" s="47">
        <v>80</v>
      </c>
      <c r="AY220" s="47">
        <v>9</v>
      </c>
      <c r="AZ220" s="47">
        <v>88</v>
      </c>
      <c r="BA220" s="47">
        <f t="shared" si="94"/>
        <v>9</v>
      </c>
      <c r="BB220" s="47" t="str">
        <f t="shared" si="86"/>
        <v>80_9</v>
      </c>
      <c r="BC220" s="47">
        <v>62.14</v>
      </c>
      <c r="BD220" s="45"/>
      <c r="BE220" s="47">
        <v>80</v>
      </c>
      <c r="BF220" s="47">
        <v>9</v>
      </c>
      <c r="BG220" s="47">
        <v>88</v>
      </c>
      <c r="BH220" s="47">
        <f t="shared" si="95"/>
        <v>9</v>
      </c>
      <c r="BI220" s="47" t="str">
        <f t="shared" si="96"/>
        <v>80_9</v>
      </c>
      <c r="BJ220" s="47">
        <v>64.62</v>
      </c>
      <c r="BK220" s="621"/>
      <c r="BL220" s="47">
        <v>80</v>
      </c>
      <c r="BM220" s="47">
        <v>9</v>
      </c>
      <c r="BN220" s="47">
        <v>88</v>
      </c>
      <c r="BO220" s="47">
        <f t="shared" si="97"/>
        <v>9</v>
      </c>
      <c r="BP220" s="47" t="s">
        <v>631</v>
      </c>
      <c r="BQ220" s="47" t="str">
        <f t="shared" si="87"/>
        <v>80_9</v>
      </c>
      <c r="BR220" s="49">
        <f t="shared" si="72"/>
        <v>62.14</v>
      </c>
      <c r="BS220" s="49">
        <f t="shared" si="73"/>
        <v>64.62</v>
      </c>
      <c r="BT220" s="456">
        <f t="shared" si="74"/>
        <v>63.38</v>
      </c>
      <c r="BU220" s="5"/>
      <c r="BV220" s="5"/>
      <c r="BW220" s="5"/>
      <c r="BX220" s="5"/>
      <c r="BY220" s="5"/>
      <c r="BZ220" s="6"/>
    </row>
    <row r="221" spans="1:78" x14ac:dyDescent="0.25">
      <c r="A221" s="47">
        <v>80</v>
      </c>
      <c r="B221" s="47">
        <v>10</v>
      </c>
      <c r="C221" s="47">
        <v>90</v>
      </c>
      <c r="D221" s="47">
        <f t="shared" si="88"/>
        <v>10</v>
      </c>
      <c r="E221" s="47" t="str">
        <f t="shared" si="89"/>
        <v>80_10</v>
      </c>
      <c r="F221" s="53">
        <v>51.69</v>
      </c>
      <c r="G221" s="47"/>
      <c r="H221" s="47">
        <v>80</v>
      </c>
      <c r="I221" s="47">
        <v>11</v>
      </c>
      <c r="J221" s="47">
        <v>92</v>
      </c>
      <c r="K221" s="47">
        <f t="shared" si="81"/>
        <v>11</v>
      </c>
      <c r="L221" s="47" t="str">
        <f t="shared" si="82"/>
        <v>80_11</v>
      </c>
      <c r="M221" s="53">
        <v>54.97</v>
      </c>
      <c r="N221" s="5"/>
      <c r="O221" s="47">
        <v>80</v>
      </c>
      <c r="P221" s="47">
        <v>10</v>
      </c>
      <c r="Q221" s="47">
        <v>90</v>
      </c>
      <c r="R221" s="47">
        <f t="shared" si="78"/>
        <v>10</v>
      </c>
      <c r="S221" s="47" t="str">
        <f t="shared" si="79"/>
        <v>80_10</v>
      </c>
      <c r="T221" s="53">
        <v>55.11</v>
      </c>
      <c r="U221" s="5"/>
      <c r="V221" s="47">
        <v>80</v>
      </c>
      <c r="W221" s="47">
        <v>10</v>
      </c>
      <c r="X221" s="47">
        <v>90</v>
      </c>
      <c r="Y221" s="47">
        <f t="shared" si="90"/>
        <v>10</v>
      </c>
      <c r="Z221" s="47" t="str">
        <f t="shared" si="80"/>
        <v>80_10</v>
      </c>
      <c r="AA221" s="53">
        <v>56.21</v>
      </c>
      <c r="AB221" s="463"/>
      <c r="AC221" s="47">
        <v>80</v>
      </c>
      <c r="AD221" s="47">
        <v>10</v>
      </c>
      <c r="AE221" s="47">
        <v>90</v>
      </c>
      <c r="AF221" s="47">
        <f t="shared" si="91"/>
        <v>10</v>
      </c>
      <c r="AG221" s="47" t="str">
        <f t="shared" si="83"/>
        <v>80_10</v>
      </c>
      <c r="AH221" s="47">
        <v>57.89</v>
      </c>
      <c r="AI221" s="463"/>
      <c r="AJ221" s="47">
        <v>80</v>
      </c>
      <c r="AK221" s="47">
        <v>10</v>
      </c>
      <c r="AL221" s="47">
        <v>90</v>
      </c>
      <c r="AM221" s="47">
        <f t="shared" si="92"/>
        <v>10</v>
      </c>
      <c r="AN221" s="47" t="str">
        <f t="shared" si="84"/>
        <v>80_10</v>
      </c>
      <c r="AO221" s="47">
        <v>60.79</v>
      </c>
      <c r="AP221" s="474"/>
      <c r="AQ221" s="47">
        <v>80</v>
      </c>
      <c r="AR221" s="47">
        <v>10</v>
      </c>
      <c r="AS221" s="47">
        <v>90</v>
      </c>
      <c r="AT221" s="47">
        <f t="shared" si="93"/>
        <v>10</v>
      </c>
      <c r="AU221" s="47" t="str">
        <f t="shared" si="85"/>
        <v>80_10</v>
      </c>
      <c r="AV221" s="47">
        <v>62.31</v>
      </c>
      <c r="AW221" s="475"/>
      <c r="AX221" s="47">
        <v>80</v>
      </c>
      <c r="AY221" s="47">
        <v>10</v>
      </c>
      <c r="AZ221" s="47">
        <v>90</v>
      </c>
      <c r="BA221" s="47">
        <f t="shared" si="94"/>
        <v>10</v>
      </c>
      <c r="BB221" s="47" t="str">
        <f t="shared" si="86"/>
        <v>80_10</v>
      </c>
      <c r="BC221" s="47">
        <v>63.87</v>
      </c>
      <c r="BD221" s="45"/>
      <c r="BE221" s="47">
        <v>80</v>
      </c>
      <c r="BF221" s="47">
        <v>10</v>
      </c>
      <c r="BG221" s="47">
        <v>90</v>
      </c>
      <c r="BH221" s="47">
        <f t="shared" si="95"/>
        <v>10</v>
      </c>
      <c r="BI221" s="47" t="str">
        <f t="shared" si="96"/>
        <v>80_10</v>
      </c>
      <c r="BJ221" s="47">
        <v>66.42</v>
      </c>
      <c r="BK221" s="621"/>
      <c r="BL221" s="47">
        <v>80</v>
      </c>
      <c r="BM221" s="47">
        <v>10</v>
      </c>
      <c r="BN221" s="47">
        <v>90</v>
      </c>
      <c r="BO221" s="47">
        <f t="shared" si="97"/>
        <v>10</v>
      </c>
      <c r="BP221" s="47" t="s">
        <v>632</v>
      </c>
      <c r="BQ221" s="47" t="str">
        <f t="shared" si="87"/>
        <v>80_10</v>
      </c>
      <c r="BR221" s="49">
        <f t="shared" ref="BR221:BR235" si="98">INDEX($BC$15:$BC$235,MATCH(BQ221,$BB$15:$BB$235,0))</f>
        <v>63.87</v>
      </c>
      <c r="BS221" s="49">
        <f t="shared" ref="BS221:BS235" si="99">INDEX($BJ$15:$BJ$235,MATCH(BQ221,$BI$15:$BI$235,0))</f>
        <v>66.42</v>
      </c>
      <c r="BT221" s="456">
        <f t="shared" ref="BT221:BT235" si="100">IFERROR($D$6*BR221+$D$7*BS221,"vervalt")</f>
        <v>65.144999999999996</v>
      </c>
      <c r="BU221" s="5"/>
      <c r="BV221" s="5"/>
      <c r="BW221" s="5"/>
      <c r="BX221" s="5"/>
      <c r="BY221" s="5"/>
      <c r="BZ221" s="6"/>
    </row>
    <row r="222" spans="1:78" x14ac:dyDescent="0.25">
      <c r="A222" s="47">
        <v>80</v>
      </c>
      <c r="B222" s="47">
        <v>11</v>
      </c>
      <c r="C222" s="47">
        <v>92</v>
      </c>
      <c r="D222" s="47">
        <f t="shared" si="88"/>
        <v>11</v>
      </c>
      <c r="E222" s="47" t="str">
        <f t="shared" si="89"/>
        <v>80_11</v>
      </c>
      <c r="F222" s="53">
        <v>53.11</v>
      </c>
      <c r="G222" s="47"/>
      <c r="H222" s="47">
        <v>80</v>
      </c>
      <c r="I222" s="47">
        <v>12</v>
      </c>
      <c r="J222" s="47">
        <v>94</v>
      </c>
      <c r="K222" s="47">
        <f t="shared" si="81"/>
        <v>12</v>
      </c>
      <c r="L222" s="47" t="str">
        <f t="shared" si="82"/>
        <v>80_12</v>
      </c>
      <c r="M222" s="53">
        <v>56.45</v>
      </c>
      <c r="N222" s="5"/>
      <c r="O222" s="47">
        <v>80</v>
      </c>
      <c r="P222" s="47">
        <v>11</v>
      </c>
      <c r="Q222" s="47">
        <v>92</v>
      </c>
      <c r="R222" s="47">
        <f t="shared" si="78"/>
        <v>11</v>
      </c>
      <c r="S222" s="47" t="str">
        <f t="shared" si="79"/>
        <v>80_11</v>
      </c>
      <c r="T222" s="53">
        <v>56.61</v>
      </c>
      <c r="U222" s="5"/>
      <c r="V222" s="47">
        <v>80</v>
      </c>
      <c r="W222" s="47">
        <v>11</v>
      </c>
      <c r="X222" s="47">
        <v>92</v>
      </c>
      <c r="Y222" s="47">
        <f t="shared" si="90"/>
        <v>11</v>
      </c>
      <c r="Z222" s="47" t="str">
        <f t="shared" si="80"/>
        <v>80_11</v>
      </c>
      <c r="AA222" s="53">
        <v>57.75</v>
      </c>
      <c r="AB222" s="463"/>
      <c r="AC222" s="47">
        <v>80</v>
      </c>
      <c r="AD222" s="47">
        <v>11</v>
      </c>
      <c r="AE222" s="47">
        <v>92</v>
      </c>
      <c r="AF222" s="47">
        <f t="shared" si="91"/>
        <v>11</v>
      </c>
      <c r="AG222" s="47" t="str">
        <f t="shared" si="83"/>
        <v>80_11</v>
      </c>
      <c r="AH222" s="47">
        <v>59.48</v>
      </c>
      <c r="AI222" s="463"/>
      <c r="AJ222" s="47">
        <v>80</v>
      </c>
      <c r="AK222" s="47">
        <v>11</v>
      </c>
      <c r="AL222" s="47">
        <v>92</v>
      </c>
      <c r="AM222" s="47">
        <f t="shared" si="92"/>
        <v>11</v>
      </c>
      <c r="AN222" s="47" t="str">
        <f t="shared" si="84"/>
        <v>80_11</v>
      </c>
      <c r="AO222" s="47">
        <v>62.45</v>
      </c>
      <c r="AP222" s="474"/>
      <c r="AQ222" s="47">
        <v>80</v>
      </c>
      <c r="AR222" s="47">
        <v>11</v>
      </c>
      <c r="AS222" s="47">
        <v>92</v>
      </c>
      <c r="AT222" s="47">
        <f t="shared" si="93"/>
        <v>11</v>
      </c>
      <c r="AU222" s="47" t="str">
        <f t="shared" si="85"/>
        <v>80_11</v>
      </c>
      <c r="AV222" s="47">
        <v>64.010000000000005</v>
      </c>
      <c r="AW222" s="475"/>
      <c r="AX222" s="47">
        <v>80</v>
      </c>
      <c r="AY222" s="47">
        <v>11</v>
      </c>
      <c r="AZ222" s="47">
        <v>92</v>
      </c>
      <c r="BA222" s="47">
        <f t="shared" si="94"/>
        <v>11</v>
      </c>
      <c r="BB222" s="47" t="str">
        <f t="shared" si="86"/>
        <v>80_11</v>
      </c>
      <c r="BC222" s="47">
        <v>65.61</v>
      </c>
      <c r="BD222" s="45"/>
      <c r="BE222" s="47">
        <v>80</v>
      </c>
      <c r="BF222" s="47">
        <v>11</v>
      </c>
      <c r="BG222" s="47">
        <v>92</v>
      </c>
      <c r="BH222" s="47">
        <f t="shared" si="95"/>
        <v>11</v>
      </c>
      <c r="BI222" s="47" t="str">
        <f t="shared" si="96"/>
        <v>80_11</v>
      </c>
      <c r="BJ222" s="47">
        <v>68.239999999999995</v>
      </c>
      <c r="BK222" s="621"/>
      <c r="BL222" s="47">
        <v>80</v>
      </c>
      <c r="BM222" s="47">
        <v>11</v>
      </c>
      <c r="BN222" s="47">
        <v>92</v>
      </c>
      <c r="BO222" s="47">
        <f t="shared" si="97"/>
        <v>11</v>
      </c>
      <c r="BP222" s="47" t="s">
        <v>633</v>
      </c>
      <c r="BQ222" s="47" t="str">
        <f t="shared" si="87"/>
        <v>80_11</v>
      </c>
      <c r="BR222" s="49">
        <f t="shared" si="98"/>
        <v>65.61</v>
      </c>
      <c r="BS222" s="49">
        <f t="shared" si="99"/>
        <v>68.239999999999995</v>
      </c>
      <c r="BT222" s="456">
        <f t="shared" si="100"/>
        <v>66.924999999999997</v>
      </c>
      <c r="BU222" s="5"/>
      <c r="BV222" s="5"/>
      <c r="BW222" s="5"/>
      <c r="BX222" s="5"/>
      <c r="BY222" s="5"/>
      <c r="BZ222" s="6"/>
    </row>
    <row r="223" spans="1:78" x14ac:dyDescent="0.25">
      <c r="A223" s="47">
        <v>80</v>
      </c>
      <c r="B223" s="47">
        <v>12</v>
      </c>
      <c r="C223" s="47">
        <v>94</v>
      </c>
      <c r="D223" s="47">
        <f t="shared" si="88"/>
        <v>12</v>
      </c>
      <c r="E223" s="47" t="str">
        <f t="shared" si="89"/>
        <v>80_12</v>
      </c>
      <c r="F223" s="53">
        <v>54.54</v>
      </c>
      <c r="G223" s="47"/>
      <c r="H223" s="47">
        <v>80</v>
      </c>
      <c r="I223" s="47">
        <v>13</v>
      </c>
      <c r="J223" s="47">
        <v>95</v>
      </c>
      <c r="K223" s="47">
        <f t="shared" si="81"/>
        <v>13</v>
      </c>
      <c r="L223" s="47" t="str">
        <f t="shared" si="82"/>
        <v>80_13</v>
      </c>
      <c r="M223" s="53">
        <v>57.18</v>
      </c>
      <c r="N223" s="5"/>
      <c r="O223" s="47">
        <v>80</v>
      </c>
      <c r="P223" s="47">
        <v>12</v>
      </c>
      <c r="Q223" s="47">
        <v>94</v>
      </c>
      <c r="R223" s="47">
        <f t="shared" si="78"/>
        <v>12</v>
      </c>
      <c r="S223" s="47" t="str">
        <f t="shared" si="79"/>
        <v>80_12</v>
      </c>
      <c r="T223" s="53">
        <v>58.14</v>
      </c>
      <c r="U223" s="5"/>
      <c r="V223" s="47">
        <v>80</v>
      </c>
      <c r="W223" s="47">
        <v>12</v>
      </c>
      <c r="X223" s="47">
        <v>94</v>
      </c>
      <c r="Y223" s="47">
        <f t="shared" si="90"/>
        <v>12</v>
      </c>
      <c r="Z223" s="47" t="str">
        <f t="shared" si="80"/>
        <v>80_12</v>
      </c>
      <c r="AA223" s="53">
        <v>59.3</v>
      </c>
      <c r="AB223" s="463"/>
      <c r="AC223" s="47">
        <v>80</v>
      </c>
      <c r="AD223" s="47">
        <v>12</v>
      </c>
      <c r="AE223" s="47">
        <v>94</v>
      </c>
      <c r="AF223" s="47">
        <f t="shared" si="91"/>
        <v>12</v>
      </c>
      <c r="AG223" s="47" t="str">
        <f t="shared" si="83"/>
        <v>80_12</v>
      </c>
      <c r="AH223" s="47">
        <v>61.08</v>
      </c>
      <c r="AI223" s="463"/>
      <c r="AJ223" s="47">
        <v>80</v>
      </c>
      <c r="AK223" s="47">
        <v>12</v>
      </c>
      <c r="AL223" s="47">
        <v>94</v>
      </c>
      <c r="AM223" s="47">
        <f t="shared" si="92"/>
        <v>12</v>
      </c>
      <c r="AN223" s="47" t="str">
        <f t="shared" si="84"/>
        <v>80_12</v>
      </c>
      <c r="AO223" s="47">
        <v>64.14</v>
      </c>
      <c r="AP223" s="474"/>
      <c r="AQ223" s="47">
        <v>80</v>
      </c>
      <c r="AR223" s="47">
        <v>12</v>
      </c>
      <c r="AS223" s="47">
        <v>94</v>
      </c>
      <c r="AT223" s="47">
        <f t="shared" si="93"/>
        <v>12</v>
      </c>
      <c r="AU223" s="47" t="str">
        <f t="shared" si="85"/>
        <v>80_12</v>
      </c>
      <c r="AV223" s="47">
        <v>65.739999999999995</v>
      </c>
      <c r="AW223" s="475"/>
      <c r="AX223" s="47">
        <v>80</v>
      </c>
      <c r="AY223" s="47">
        <v>12</v>
      </c>
      <c r="AZ223" s="47">
        <v>94</v>
      </c>
      <c r="BA223" s="47">
        <f t="shared" si="94"/>
        <v>12</v>
      </c>
      <c r="BB223" s="47" t="str">
        <f t="shared" si="86"/>
        <v>80_12</v>
      </c>
      <c r="BC223" s="47">
        <v>67.38</v>
      </c>
      <c r="BD223" s="45"/>
      <c r="BE223" s="47">
        <v>80</v>
      </c>
      <c r="BF223" s="47">
        <v>12</v>
      </c>
      <c r="BG223" s="47">
        <v>94</v>
      </c>
      <c r="BH223" s="47">
        <f t="shared" si="95"/>
        <v>12</v>
      </c>
      <c r="BI223" s="47" t="str">
        <f t="shared" si="96"/>
        <v>80_12</v>
      </c>
      <c r="BJ223" s="47">
        <v>70.08</v>
      </c>
      <c r="BK223" s="621"/>
      <c r="BL223" s="47">
        <v>80</v>
      </c>
      <c r="BM223" s="47">
        <v>12</v>
      </c>
      <c r="BN223" s="47">
        <v>94</v>
      </c>
      <c r="BO223" s="47">
        <f t="shared" si="97"/>
        <v>12</v>
      </c>
      <c r="BP223" s="47" t="s">
        <v>634</v>
      </c>
      <c r="BQ223" s="47" t="str">
        <f t="shared" si="87"/>
        <v>80_12</v>
      </c>
      <c r="BR223" s="49">
        <f t="shared" si="98"/>
        <v>67.38</v>
      </c>
      <c r="BS223" s="49">
        <f t="shared" si="99"/>
        <v>70.08</v>
      </c>
      <c r="BT223" s="456">
        <f t="shared" si="100"/>
        <v>68.72999999999999</v>
      </c>
      <c r="BU223" s="5"/>
      <c r="BV223" s="5"/>
      <c r="BW223" s="5"/>
      <c r="BX223" s="5"/>
      <c r="BY223" s="5"/>
      <c r="BZ223" s="6"/>
    </row>
    <row r="224" spans="1:78" x14ac:dyDescent="0.25">
      <c r="A224" s="47">
        <v>80</v>
      </c>
      <c r="B224" s="47">
        <v>13</v>
      </c>
      <c r="C224" s="47">
        <v>95</v>
      </c>
      <c r="D224" s="47">
        <f t="shared" si="88"/>
        <v>13</v>
      </c>
      <c r="E224" s="47" t="str">
        <f t="shared" si="89"/>
        <v>80_13</v>
      </c>
      <c r="F224" s="53">
        <v>55.25</v>
      </c>
      <c r="G224" s="47"/>
      <c r="H224" s="47">
        <v>80</v>
      </c>
      <c r="I224" s="47">
        <v>14</v>
      </c>
      <c r="J224" s="47">
        <v>96</v>
      </c>
      <c r="K224" s="47">
        <f t="shared" si="81"/>
        <v>14</v>
      </c>
      <c r="L224" s="47" t="str">
        <f t="shared" si="82"/>
        <v>80_14</v>
      </c>
      <c r="M224" s="53">
        <v>57.92</v>
      </c>
      <c r="N224" s="5"/>
      <c r="O224" s="47">
        <v>80</v>
      </c>
      <c r="P224" s="47">
        <v>13</v>
      </c>
      <c r="Q224" s="47">
        <v>95</v>
      </c>
      <c r="R224" s="47">
        <f t="shared" si="78"/>
        <v>13</v>
      </c>
      <c r="S224" s="47" t="str">
        <f t="shared" si="79"/>
        <v>80_13</v>
      </c>
      <c r="T224" s="53">
        <v>58.89</v>
      </c>
      <c r="U224" s="5"/>
      <c r="V224" s="47">
        <v>80</v>
      </c>
      <c r="W224" s="47">
        <v>13</v>
      </c>
      <c r="X224" s="47">
        <v>95</v>
      </c>
      <c r="Y224" s="47">
        <f t="shared" si="90"/>
        <v>13</v>
      </c>
      <c r="Z224" s="47" t="str">
        <f t="shared" si="80"/>
        <v>80_13</v>
      </c>
      <c r="AA224" s="53">
        <v>60.07</v>
      </c>
      <c r="AB224" s="463"/>
      <c r="AC224" s="47">
        <v>80</v>
      </c>
      <c r="AD224" s="47">
        <v>13</v>
      </c>
      <c r="AE224" s="47">
        <v>95</v>
      </c>
      <c r="AF224" s="47">
        <f t="shared" si="91"/>
        <v>13</v>
      </c>
      <c r="AG224" s="47" t="str">
        <f t="shared" si="83"/>
        <v>80_13</v>
      </c>
      <c r="AH224" s="47">
        <v>61.88</v>
      </c>
      <c r="AI224" s="463"/>
      <c r="AJ224" s="47">
        <v>80</v>
      </c>
      <c r="AK224" s="47">
        <v>13</v>
      </c>
      <c r="AL224" s="47">
        <v>95</v>
      </c>
      <c r="AM224" s="47">
        <f t="shared" si="92"/>
        <v>13</v>
      </c>
      <c r="AN224" s="47" t="str">
        <f t="shared" si="84"/>
        <v>80_13</v>
      </c>
      <c r="AO224" s="47">
        <v>64.97</v>
      </c>
      <c r="AP224" s="474"/>
      <c r="AQ224" s="47">
        <v>80</v>
      </c>
      <c r="AR224" s="47">
        <v>13</v>
      </c>
      <c r="AS224" s="47">
        <v>95</v>
      </c>
      <c r="AT224" s="47">
        <f t="shared" si="93"/>
        <v>13</v>
      </c>
      <c r="AU224" s="47" t="str">
        <f t="shared" si="85"/>
        <v>80_13</v>
      </c>
      <c r="AV224" s="47">
        <v>66.59</v>
      </c>
      <c r="AW224" s="475"/>
      <c r="AX224" s="47">
        <v>80</v>
      </c>
      <c r="AY224" s="47">
        <v>13</v>
      </c>
      <c r="AZ224" s="47">
        <v>95</v>
      </c>
      <c r="BA224" s="47">
        <f t="shared" si="94"/>
        <v>13</v>
      </c>
      <c r="BB224" s="47" t="str">
        <f t="shared" si="86"/>
        <v>80_13</v>
      </c>
      <c r="BC224" s="47">
        <v>68.260000000000005</v>
      </c>
      <c r="BD224" s="45"/>
      <c r="BE224" s="47">
        <v>80</v>
      </c>
      <c r="BF224" s="47">
        <v>13</v>
      </c>
      <c r="BG224" s="47">
        <v>95</v>
      </c>
      <c r="BH224" s="47">
        <f t="shared" si="95"/>
        <v>13</v>
      </c>
      <c r="BI224" s="47" t="str">
        <f t="shared" si="96"/>
        <v>80_13</v>
      </c>
      <c r="BJ224" s="47">
        <v>70.989999999999995</v>
      </c>
      <c r="BK224" s="621"/>
      <c r="BL224" s="47">
        <v>80</v>
      </c>
      <c r="BM224" s="47">
        <v>13</v>
      </c>
      <c r="BN224" s="47">
        <v>95</v>
      </c>
      <c r="BO224" s="47">
        <f t="shared" si="97"/>
        <v>13</v>
      </c>
      <c r="BP224" s="47" t="s">
        <v>635</v>
      </c>
      <c r="BQ224" s="47" t="str">
        <f t="shared" si="87"/>
        <v>80_13</v>
      </c>
      <c r="BR224" s="49">
        <f t="shared" si="98"/>
        <v>68.260000000000005</v>
      </c>
      <c r="BS224" s="49">
        <f t="shared" si="99"/>
        <v>70.989999999999995</v>
      </c>
      <c r="BT224" s="456">
        <f t="shared" si="100"/>
        <v>69.625</v>
      </c>
      <c r="BU224" s="5"/>
      <c r="BV224" s="5"/>
      <c r="BW224" s="5"/>
      <c r="BX224" s="5"/>
      <c r="BY224" s="5"/>
      <c r="BZ224" s="6"/>
    </row>
    <row r="225" spans="1:78" x14ac:dyDescent="0.25">
      <c r="A225" s="47">
        <v>80</v>
      </c>
      <c r="B225" s="47">
        <v>14</v>
      </c>
      <c r="C225" s="47">
        <v>96</v>
      </c>
      <c r="D225" s="47">
        <f t="shared" si="88"/>
        <v>14</v>
      </c>
      <c r="E225" s="47" t="str">
        <f t="shared" si="89"/>
        <v>80_14</v>
      </c>
      <c r="F225" s="53">
        <v>55.96</v>
      </c>
      <c r="G225" s="47"/>
      <c r="H225" s="47">
        <v>80</v>
      </c>
      <c r="I225" s="47">
        <v>15</v>
      </c>
      <c r="J225" s="47">
        <v>97</v>
      </c>
      <c r="K225" s="47">
        <f t="shared" si="81"/>
        <v>15</v>
      </c>
      <c r="L225" s="47" t="str">
        <f t="shared" si="82"/>
        <v>80_15</v>
      </c>
      <c r="M225" s="53">
        <v>58.65</v>
      </c>
      <c r="N225" s="5"/>
      <c r="O225" s="47">
        <v>80</v>
      </c>
      <c r="P225" s="47">
        <v>14</v>
      </c>
      <c r="Q225" s="47">
        <v>96</v>
      </c>
      <c r="R225" s="47">
        <f t="shared" si="78"/>
        <v>14</v>
      </c>
      <c r="S225" s="47" t="str">
        <f t="shared" si="79"/>
        <v>80_14</v>
      </c>
      <c r="T225" s="53">
        <v>59.66</v>
      </c>
      <c r="U225" s="5"/>
      <c r="V225" s="47">
        <v>80</v>
      </c>
      <c r="W225" s="47">
        <v>14</v>
      </c>
      <c r="X225" s="47">
        <v>96</v>
      </c>
      <c r="Y225" s="47">
        <f t="shared" si="90"/>
        <v>14</v>
      </c>
      <c r="Z225" s="47" t="str">
        <f t="shared" si="80"/>
        <v>80_14</v>
      </c>
      <c r="AA225" s="53">
        <v>60.85</v>
      </c>
      <c r="AB225" s="463"/>
      <c r="AC225" s="47">
        <v>80</v>
      </c>
      <c r="AD225" s="47">
        <v>14</v>
      </c>
      <c r="AE225" s="47">
        <v>96</v>
      </c>
      <c r="AF225" s="47">
        <f t="shared" si="91"/>
        <v>14</v>
      </c>
      <c r="AG225" s="47" t="str">
        <f t="shared" si="83"/>
        <v>80_14</v>
      </c>
      <c r="AH225" s="47">
        <v>62.68</v>
      </c>
      <c r="AI225" s="463"/>
      <c r="AJ225" s="47">
        <v>80</v>
      </c>
      <c r="AK225" s="47">
        <v>14</v>
      </c>
      <c r="AL225" s="47">
        <v>96</v>
      </c>
      <c r="AM225" s="47">
        <f t="shared" si="92"/>
        <v>14</v>
      </c>
      <c r="AN225" s="47" t="str">
        <f t="shared" si="84"/>
        <v>80_14</v>
      </c>
      <c r="AO225" s="47">
        <v>65.81</v>
      </c>
      <c r="AP225" s="474"/>
      <c r="AQ225" s="47">
        <v>80</v>
      </c>
      <c r="AR225" s="47">
        <v>14</v>
      </c>
      <c r="AS225" s="47">
        <v>96</v>
      </c>
      <c r="AT225" s="47">
        <f t="shared" si="93"/>
        <v>14</v>
      </c>
      <c r="AU225" s="47" t="str">
        <f t="shared" si="85"/>
        <v>80_14</v>
      </c>
      <c r="AV225" s="47">
        <v>67.459999999999994</v>
      </c>
      <c r="AW225" s="475"/>
      <c r="AX225" s="47">
        <v>80</v>
      </c>
      <c r="AY225" s="47">
        <v>14</v>
      </c>
      <c r="AZ225" s="47">
        <v>96</v>
      </c>
      <c r="BA225" s="47">
        <f t="shared" si="94"/>
        <v>14</v>
      </c>
      <c r="BB225" s="47" t="str">
        <f t="shared" si="86"/>
        <v>80_14</v>
      </c>
      <c r="BC225" s="47">
        <v>69.14</v>
      </c>
      <c r="BD225" s="45"/>
      <c r="BE225" s="47">
        <v>80</v>
      </c>
      <c r="BF225" s="47">
        <v>14</v>
      </c>
      <c r="BG225" s="47">
        <v>96</v>
      </c>
      <c r="BH225" s="47">
        <f t="shared" si="95"/>
        <v>14</v>
      </c>
      <c r="BI225" s="47" t="str">
        <f t="shared" si="96"/>
        <v>80_14</v>
      </c>
      <c r="BJ225" s="47">
        <v>71.91</v>
      </c>
      <c r="BK225" s="621"/>
      <c r="BL225" s="47">
        <v>80</v>
      </c>
      <c r="BM225" s="47">
        <v>14</v>
      </c>
      <c r="BN225" s="47">
        <v>96</v>
      </c>
      <c r="BO225" s="47">
        <f t="shared" si="97"/>
        <v>14</v>
      </c>
      <c r="BP225" s="47" t="s">
        <v>636</v>
      </c>
      <c r="BQ225" s="47" t="str">
        <f t="shared" si="87"/>
        <v>80_14</v>
      </c>
      <c r="BR225" s="49">
        <f t="shared" si="98"/>
        <v>69.14</v>
      </c>
      <c r="BS225" s="49">
        <f t="shared" si="99"/>
        <v>71.91</v>
      </c>
      <c r="BT225" s="456">
        <f t="shared" si="100"/>
        <v>70.525000000000006</v>
      </c>
      <c r="BU225" s="5"/>
      <c r="BV225" s="5"/>
      <c r="BW225" s="5"/>
      <c r="BX225" s="5"/>
      <c r="BY225" s="5"/>
      <c r="BZ225" s="6"/>
    </row>
    <row r="226" spans="1:78" x14ac:dyDescent="0.25">
      <c r="A226" s="47">
        <v>80</v>
      </c>
      <c r="B226" s="47">
        <v>15</v>
      </c>
      <c r="C226" s="47">
        <v>97</v>
      </c>
      <c r="D226" s="47">
        <f t="shared" si="88"/>
        <v>15</v>
      </c>
      <c r="E226" s="47" t="str">
        <f t="shared" si="89"/>
        <v>80_15</v>
      </c>
      <c r="F226" s="53">
        <v>56.67</v>
      </c>
      <c r="G226" s="47"/>
      <c r="H226" s="47">
        <v>80</v>
      </c>
      <c r="I226" s="47">
        <v>16</v>
      </c>
      <c r="J226" s="47">
        <v>98</v>
      </c>
      <c r="K226" s="47">
        <f t="shared" si="81"/>
        <v>16</v>
      </c>
      <c r="L226" s="47" t="str">
        <f t="shared" si="82"/>
        <v>80_16</v>
      </c>
      <c r="M226" s="53">
        <v>59.38</v>
      </c>
      <c r="N226" s="5"/>
      <c r="O226" s="47">
        <v>80</v>
      </c>
      <c r="P226" s="47">
        <v>15</v>
      </c>
      <c r="Q226" s="47">
        <v>97</v>
      </c>
      <c r="R226" s="47">
        <f t="shared" si="78"/>
        <v>15</v>
      </c>
      <c r="S226" s="47" t="str">
        <f t="shared" si="79"/>
        <v>80_15</v>
      </c>
      <c r="T226" s="53">
        <v>60.41</v>
      </c>
      <c r="U226" s="5"/>
      <c r="V226" s="47">
        <v>80</v>
      </c>
      <c r="W226" s="47">
        <v>15</v>
      </c>
      <c r="X226" s="47">
        <v>97</v>
      </c>
      <c r="Y226" s="47">
        <f t="shared" si="90"/>
        <v>15</v>
      </c>
      <c r="Z226" s="47" t="str">
        <f t="shared" si="80"/>
        <v>80_15</v>
      </c>
      <c r="AA226" s="53">
        <v>61.62</v>
      </c>
      <c r="AB226" s="463"/>
      <c r="AC226" s="47">
        <v>80</v>
      </c>
      <c r="AD226" s="47">
        <v>15</v>
      </c>
      <c r="AE226" s="47">
        <v>97</v>
      </c>
      <c r="AF226" s="47">
        <f t="shared" si="91"/>
        <v>15</v>
      </c>
      <c r="AG226" s="47" t="str">
        <f t="shared" si="83"/>
        <v>80_15</v>
      </c>
      <c r="AH226" s="47">
        <v>63.47</v>
      </c>
      <c r="AI226" s="463"/>
      <c r="AJ226" s="47">
        <v>80</v>
      </c>
      <c r="AK226" s="47">
        <v>15</v>
      </c>
      <c r="AL226" s="47">
        <v>97</v>
      </c>
      <c r="AM226" s="47">
        <f t="shared" si="92"/>
        <v>15</v>
      </c>
      <c r="AN226" s="47" t="str">
        <f t="shared" si="84"/>
        <v>80_15</v>
      </c>
      <c r="AO226" s="47">
        <v>66.64</v>
      </c>
      <c r="AP226" s="474"/>
      <c r="AQ226" s="47">
        <v>80</v>
      </c>
      <c r="AR226" s="47">
        <v>15</v>
      </c>
      <c r="AS226" s="47">
        <v>97</v>
      </c>
      <c r="AT226" s="47">
        <f t="shared" si="93"/>
        <v>15</v>
      </c>
      <c r="AU226" s="47" t="str">
        <f t="shared" si="85"/>
        <v>80_15</v>
      </c>
      <c r="AV226" s="47">
        <v>68.31</v>
      </c>
      <c r="AW226" s="475"/>
      <c r="AX226" s="47">
        <v>80</v>
      </c>
      <c r="AY226" s="47">
        <v>15</v>
      </c>
      <c r="AZ226" s="47">
        <v>97</v>
      </c>
      <c r="BA226" s="47">
        <f t="shared" si="94"/>
        <v>15</v>
      </c>
      <c r="BB226" s="47" t="str">
        <f t="shared" si="86"/>
        <v>80_15</v>
      </c>
      <c r="BC226" s="47">
        <v>70.02</v>
      </c>
      <c r="BD226" s="45"/>
      <c r="BE226" s="47">
        <v>80</v>
      </c>
      <c r="BF226" s="47">
        <v>15</v>
      </c>
      <c r="BG226" s="47">
        <v>97</v>
      </c>
      <c r="BH226" s="47">
        <f t="shared" si="95"/>
        <v>15</v>
      </c>
      <c r="BI226" s="47" t="str">
        <f t="shared" si="96"/>
        <v>80_15</v>
      </c>
      <c r="BJ226" s="47">
        <v>72.819999999999993</v>
      </c>
      <c r="BK226" s="621"/>
      <c r="BL226" s="47">
        <v>80</v>
      </c>
      <c r="BM226" s="47">
        <v>15</v>
      </c>
      <c r="BN226" s="47">
        <v>97</v>
      </c>
      <c r="BO226" s="47">
        <f t="shared" si="97"/>
        <v>15</v>
      </c>
      <c r="BP226" s="47" t="s">
        <v>637</v>
      </c>
      <c r="BQ226" s="47" t="str">
        <f t="shared" si="87"/>
        <v>80_15</v>
      </c>
      <c r="BR226" s="49">
        <f t="shared" si="98"/>
        <v>70.02</v>
      </c>
      <c r="BS226" s="49">
        <f t="shared" si="99"/>
        <v>72.819999999999993</v>
      </c>
      <c r="BT226" s="456">
        <f t="shared" si="100"/>
        <v>71.419999999999987</v>
      </c>
      <c r="BU226" s="5"/>
      <c r="BV226" s="5"/>
      <c r="BW226" s="5"/>
      <c r="BX226" s="5"/>
      <c r="BY226" s="5"/>
      <c r="BZ226" s="6"/>
    </row>
    <row r="227" spans="1:78" x14ac:dyDescent="0.25">
      <c r="A227" s="47">
        <v>80</v>
      </c>
      <c r="B227" s="47">
        <v>16</v>
      </c>
      <c r="C227" s="47">
        <v>98</v>
      </c>
      <c r="D227" s="47">
        <f t="shared" si="88"/>
        <v>16</v>
      </c>
      <c r="E227" s="47" t="str">
        <f t="shared" si="89"/>
        <v>80_16</v>
      </c>
      <c r="F227" s="53">
        <v>57.38</v>
      </c>
      <c r="G227" s="47"/>
      <c r="H227" s="47">
        <v>80</v>
      </c>
      <c r="I227" s="47">
        <v>17</v>
      </c>
      <c r="J227" s="47">
        <v>99</v>
      </c>
      <c r="K227" s="47">
        <f t="shared" si="81"/>
        <v>17</v>
      </c>
      <c r="L227" s="47" t="str">
        <f t="shared" si="82"/>
        <v>80_17</v>
      </c>
      <c r="M227" s="53">
        <v>60.13</v>
      </c>
      <c r="N227" s="5"/>
      <c r="O227" s="47">
        <v>80</v>
      </c>
      <c r="P227" s="47">
        <v>16</v>
      </c>
      <c r="Q227" s="47">
        <v>98</v>
      </c>
      <c r="R227" s="47">
        <f t="shared" si="78"/>
        <v>16</v>
      </c>
      <c r="S227" s="47" t="str">
        <f t="shared" si="79"/>
        <v>80_16</v>
      </c>
      <c r="T227" s="53">
        <v>61.17</v>
      </c>
      <c r="U227" s="5"/>
      <c r="V227" s="47">
        <v>80</v>
      </c>
      <c r="W227" s="47">
        <v>16</v>
      </c>
      <c r="X227" s="47">
        <v>98</v>
      </c>
      <c r="Y227" s="47">
        <f t="shared" si="90"/>
        <v>16</v>
      </c>
      <c r="Z227" s="47" t="str">
        <f t="shared" si="80"/>
        <v>80_16</v>
      </c>
      <c r="AA227" s="53">
        <v>62.39</v>
      </c>
      <c r="AB227" s="463"/>
      <c r="AC227" s="47">
        <v>80</v>
      </c>
      <c r="AD227" s="47">
        <v>16</v>
      </c>
      <c r="AE227" s="47">
        <v>98</v>
      </c>
      <c r="AF227" s="47">
        <f t="shared" si="91"/>
        <v>16</v>
      </c>
      <c r="AG227" s="47" t="str">
        <f t="shared" si="83"/>
        <v>80_16</v>
      </c>
      <c r="AH227" s="47">
        <v>64.260000000000005</v>
      </c>
      <c r="AI227" s="463"/>
      <c r="AJ227" s="47">
        <v>80</v>
      </c>
      <c r="AK227" s="47">
        <v>16</v>
      </c>
      <c r="AL227" s="47">
        <v>98</v>
      </c>
      <c r="AM227" s="47">
        <f t="shared" si="92"/>
        <v>16</v>
      </c>
      <c r="AN227" s="47" t="str">
        <f t="shared" si="84"/>
        <v>80_16</v>
      </c>
      <c r="AO227" s="47">
        <v>67.47</v>
      </c>
      <c r="AP227" s="474"/>
      <c r="AQ227" s="47">
        <v>80</v>
      </c>
      <c r="AR227" s="47">
        <v>16</v>
      </c>
      <c r="AS227" s="47">
        <v>98</v>
      </c>
      <c r="AT227" s="47">
        <f t="shared" si="93"/>
        <v>16</v>
      </c>
      <c r="AU227" s="47" t="str">
        <f t="shared" si="85"/>
        <v>80_16</v>
      </c>
      <c r="AV227" s="47">
        <v>69.16</v>
      </c>
      <c r="AW227" s="475"/>
      <c r="AX227" s="47">
        <v>80</v>
      </c>
      <c r="AY227" s="47">
        <v>16</v>
      </c>
      <c r="AZ227" s="47">
        <v>98</v>
      </c>
      <c r="BA227" s="47">
        <f t="shared" si="94"/>
        <v>16</v>
      </c>
      <c r="BB227" s="47" t="str">
        <f t="shared" si="86"/>
        <v>80_16</v>
      </c>
      <c r="BC227" s="47">
        <v>70.89</v>
      </c>
      <c r="BD227" s="45"/>
      <c r="BE227" s="47">
        <v>80</v>
      </c>
      <c r="BF227" s="47">
        <v>16</v>
      </c>
      <c r="BG227" s="47">
        <v>98</v>
      </c>
      <c r="BH227" s="47">
        <f t="shared" si="95"/>
        <v>16</v>
      </c>
      <c r="BI227" s="47" t="str">
        <f t="shared" si="96"/>
        <v>80_16</v>
      </c>
      <c r="BJ227" s="47">
        <v>73.73</v>
      </c>
      <c r="BK227" s="621"/>
      <c r="BL227" s="47">
        <v>80</v>
      </c>
      <c r="BM227" s="47">
        <v>16</v>
      </c>
      <c r="BN227" s="47">
        <v>98</v>
      </c>
      <c r="BO227" s="47">
        <f t="shared" si="97"/>
        <v>16</v>
      </c>
      <c r="BP227" s="47" t="s">
        <v>638</v>
      </c>
      <c r="BQ227" s="47" t="str">
        <f t="shared" si="87"/>
        <v>80_16</v>
      </c>
      <c r="BR227" s="49">
        <f t="shared" si="98"/>
        <v>70.89</v>
      </c>
      <c r="BS227" s="49">
        <f t="shared" si="99"/>
        <v>73.73</v>
      </c>
      <c r="BT227" s="456">
        <f t="shared" si="100"/>
        <v>72.31</v>
      </c>
      <c r="BU227" s="5"/>
      <c r="BV227" s="5"/>
      <c r="BW227" s="5"/>
      <c r="BX227" s="5"/>
      <c r="BY227" s="5"/>
      <c r="BZ227" s="6"/>
    </row>
    <row r="228" spans="1:78" x14ac:dyDescent="0.25">
      <c r="A228" s="47">
        <v>80</v>
      </c>
      <c r="B228" s="47">
        <v>17</v>
      </c>
      <c r="C228" s="47">
        <v>99</v>
      </c>
      <c r="D228" s="47">
        <f t="shared" si="88"/>
        <v>17</v>
      </c>
      <c r="E228" s="47" t="str">
        <f t="shared" si="89"/>
        <v>80_17</v>
      </c>
      <c r="F228" s="53">
        <v>58.1</v>
      </c>
      <c r="G228" s="47"/>
      <c r="H228" s="47">
        <v>80</v>
      </c>
      <c r="I228" s="47">
        <v>18</v>
      </c>
      <c r="J228" s="47">
        <v>100</v>
      </c>
      <c r="K228" s="47">
        <f t="shared" si="81"/>
        <v>18</v>
      </c>
      <c r="L228" s="47" t="str">
        <f t="shared" si="82"/>
        <v>80_18</v>
      </c>
      <c r="M228" s="53">
        <v>60.87</v>
      </c>
      <c r="N228" s="5"/>
      <c r="O228" s="47">
        <v>80</v>
      </c>
      <c r="P228" s="47">
        <v>17</v>
      </c>
      <c r="Q228" s="47">
        <v>99</v>
      </c>
      <c r="R228" s="47">
        <f t="shared" si="78"/>
        <v>17</v>
      </c>
      <c r="S228" s="47" t="str">
        <f t="shared" si="79"/>
        <v>80_17</v>
      </c>
      <c r="T228" s="53">
        <v>61.94</v>
      </c>
      <c r="U228" s="5"/>
      <c r="V228" s="47">
        <v>80</v>
      </c>
      <c r="W228" s="47">
        <v>17</v>
      </c>
      <c r="X228" s="47">
        <v>99</v>
      </c>
      <c r="Y228" s="47">
        <f t="shared" si="90"/>
        <v>17</v>
      </c>
      <c r="Z228" s="47" t="str">
        <f t="shared" si="80"/>
        <v>80_17</v>
      </c>
      <c r="AA228" s="53">
        <v>63.18</v>
      </c>
      <c r="AB228" s="463"/>
      <c r="AC228" s="47">
        <v>80</v>
      </c>
      <c r="AD228" s="47">
        <v>17</v>
      </c>
      <c r="AE228" s="47">
        <v>99</v>
      </c>
      <c r="AF228" s="47">
        <f t="shared" si="91"/>
        <v>17</v>
      </c>
      <c r="AG228" s="47" t="str">
        <f t="shared" si="83"/>
        <v>80_17</v>
      </c>
      <c r="AH228" s="47">
        <v>65.069999999999993</v>
      </c>
      <c r="AI228" s="463"/>
      <c r="AJ228" s="47">
        <v>80</v>
      </c>
      <c r="AK228" s="47">
        <v>17</v>
      </c>
      <c r="AL228" s="47">
        <v>99</v>
      </c>
      <c r="AM228" s="47">
        <f t="shared" si="92"/>
        <v>17</v>
      </c>
      <c r="AN228" s="47" t="str">
        <f t="shared" si="84"/>
        <v>80_17</v>
      </c>
      <c r="AO228" s="47">
        <v>68.33</v>
      </c>
      <c r="AP228" s="474"/>
      <c r="AQ228" s="47">
        <v>80</v>
      </c>
      <c r="AR228" s="47">
        <v>17</v>
      </c>
      <c r="AS228" s="47">
        <v>99</v>
      </c>
      <c r="AT228" s="47">
        <f t="shared" si="93"/>
        <v>17</v>
      </c>
      <c r="AU228" s="47" t="str">
        <f t="shared" si="85"/>
        <v>80_17</v>
      </c>
      <c r="AV228" s="47">
        <v>70.03</v>
      </c>
      <c r="AW228" s="475"/>
      <c r="AX228" s="47">
        <v>80</v>
      </c>
      <c r="AY228" s="47">
        <v>17</v>
      </c>
      <c r="AZ228" s="47">
        <v>99</v>
      </c>
      <c r="BA228" s="47">
        <f t="shared" si="94"/>
        <v>17</v>
      </c>
      <c r="BB228" s="47" t="str">
        <f t="shared" si="86"/>
        <v>80_17</v>
      </c>
      <c r="BC228" s="47">
        <v>71.78</v>
      </c>
      <c r="BD228" s="45"/>
      <c r="BE228" s="47">
        <v>80</v>
      </c>
      <c r="BF228" s="47">
        <v>17</v>
      </c>
      <c r="BG228" s="47">
        <v>99</v>
      </c>
      <c r="BH228" s="47">
        <f t="shared" si="95"/>
        <v>17</v>
      </c>
      <c r="BI228" s="47" t="str">
        <f t="shared" si="96"/>
        <v>80_17</v>
      </c>
      <c r="BJ228" s="47">
        <v>74.66</v>
      </c>
      <c r="BK228" s="621"/>
      <c r="BL228" s="47">
        <v>80</v>
      </c>
      <c r="BM228" s="47">
        <v>17</v>
      </c>
      <c r="BN228" s="47">
        <v>99</v>
      </c>
      <c r="BO228" s="47">
        <f t="shared" si="97"/>
        <v>17</v>
      </c>
      <c r="BP228" s="47" t="s">
        <v>639</v>
      </c>
      <c r="BQ228" s="47" t="str">
        <f t="shared" si="87"/>
        <v>80_17</v>
      </c>
      <c r="BR228" s="49">
        <f t="shared" si="98"/>
        <v>71.78</v>
      </c>
      <c r="BS228" s="49">
        <f t="shared" si="99"/>
        <v>74.66</v>
      </c>
      <c r="BT228" s="456">
        <f t="shared" si="100"/>
        <v>73.22</v>
      </c>
      <c r="BU228" s="5"/>
      <c r="BV228" s="5"/>
      <c r="BW228" s="5"/>
      <c r="BX228" s="5"/>
      <c r="BY228" s="5"/>
      <c r="BZ228" s="6"/>
    </row>
    <row r="229" spans="1:78" x14ac:dyDescent="0.25">
      <c r="A229" s="47">
        <v>80</v>
      </c>
      <c r="B229" s="47">
        <v>18</v>
      </c>
      <c r="C229" s="47">
        <v>100</v>
      </c>
      <c r="D229" s="47">
        <f t="shared" si="88"/>
        <v>18</v>
      </c>
      <c r="E229" s="47" t="str">
        <f t="shared" si="89"/>
        <v>80_18</v>
      </c>
      <c r="F229" s="53">
        <v>58.81</v>
      </c>
      <c r="G229" s="47"/>
      <c r="H229" s="47" t="s">
        <v>161</v>
      </c>
      <c r="I229" s="54">
        <v>0</v>
      </c>
      <c r="J229" s="55"/>
      <c r="K229" s="47">
        <f t="shared" si="81"/>
        <v>0</v>
      </c>
      <c r="L229" s="47" t="str">
        <f t="shared" si="82"/>
        <v>hbh_0</v>
      </c>
      <c r="M229" s="54">
        <v>11.14</v>
      </c>
      <c r="N229" s="5"/>
      <c r="O229" s="47">
        <v>80</v>
      </c>
      <c r="P229" s="47">
        <v>18</v>
      </c>
      <c r="Q229" s="47">
        <v>100</v>
      </c>
      <c r="R229" s="47">
        <f t="shared" ref="R229:R235" si="101">P229</f>
        <v>18</v>
      </c>
      <c r="S229" s="47" t="str">
        <f t="shared" ref="S229:S235" si="102">O229&amp;"_"&amp;R229</f>
        <v>80_18</v>
      </c>
      <c r="T229" s="53">
        <v>62.69</v>
      </c>
      <c r="U229" s="5"/>
      <c r="V229" s="47">
        <v>80</v>
      </c>
      <c r="W229" s="47">
        <v>18</v>
      </c>
      <c r="X229" s="47">
        <v>100</v>
      </c>
      <c r="Y229" s="47">
        <f t="shared" si="90"/>
        <v>18</v>
      </c>
      <c r="Z229" s="47" t="str">
        <f t="shared" ref="Z229:Z235" si="103">V229&amp;"_"&amp;Y229</f>
        <v>80_18</v>
      </c>
      <c r="AA229" s="53">
        <v>63.95</v>
      </c>
      <c r="AB229" s="463"/>
      <c r="AC229" s="47">
        <v>80</v>
      </c>
      <c r="AD229" s="47">
        <v>18</v>
      </c>
      <c r="AE229" s="47">
        <v>100</v>
      </c>
      <c r="AF229" s="47">
        <f t="shared" si="91"/>
        <v>18</v>
      </c>
      <c r="AG229" s="47" t="str">
        <f t="shared" si="83"/>
        <v>80_18</v>
      </c>
      <c r="AH229" s="47">
        <v>65.86</v>
      </c>
      <c r="AI229" s="463"/>
      <c r="AJ229" s="47">
        <v>80</v>
      </c>
      <c r="AK229" s="47">
        <v>18</v>
      </c>
      <c r="AL229" s="47">
        <v>100</v>
      </c>
      <c r="AM229" s="47">
        <f t="shared" si="92"/>
        <v>18</v>
      </c>
      <c r="AN229" s="47" t="str">
        <f t="shared" si="84"/>
        <v>80_18</v>
      </c>
      <c r="AO229" s="47">
        <v>69.16</v>
      </c>
      <c r="AP229" s="474"/>
      <c r="AQ229" s="47">
        <v>80</v>
      </c>
      <c r="AR229" s="47">
        <v>18</v>
      </c>
      <c r="AS229" s="47">
        <v>100</v>
      </c>
      <c r="AT229" s="47">
        <f t="shared" si="93"/>
        <v>18</v>
      </c>
      <c r="AU229" s="47" t="str">
        <f t="shared" si="85"/>
        <v>80_18</v>
      </c>
      <c r="AV229" s="47">
        <v>70.89</v>
      </c>
      <c r="AW229" s="475"/>
      <c r="AX229" s="47">
        <v>80</v>
      </c>
      <c r="AY229" s="47">
        <v>18</v>
      </c>
      <c r="AZ229" s="47">
        <v>100</v>
      </c>
      <c r="BA229" s="47">
        <f t="shared" si="94"/>
        <v>18</v>
      </c>
      <c r="BB229" s="47" t="str">
        <f t="shared" si="86"/>
        <v>80_18</v>
      </c>
      <c r="BC229" s="47">
        <v>72.66</v>
      </c>
      <c r="BD229" s="45"/>
      <c r="BE229" s="47">
        <v>80</v>
      </c>
      <c r="BF229" s="47">
        <v>18</v>
      </c>
      <c r="BG229" s="47">
        <v>100</v>
      </c>
      <c r="BH229" s="47">
        <f t="shared" si="95"/>
        <v>18</v>
      </c>
      <c r="BI229" s="47" t="str">
        <f t="shared" si="96"/>
        <v>80_18</v>
      </c>
      <c r="BJ229" s="47">
        <v>75.569999999999993</v>
      </c>
      <c r="BK229" s="621"/>
      <c r="BL229" s="47">
        <v>80</v>
      </c>
      <c r="BM229" s="47">
        <v>18</v>
      </c>
      <c r="BN229" s="47">
        <v>100</v>
      </c>
      <c r="BO229" s="47">
        <f t="shared" si="97"/>
        <v>18</v>
      </c>
      <c r="BP229" s="47" t="s">
        <v>640</v>
      </c>
      <c r="BQ229" s="47" t="str">
        <f t="shared" si="87"/>
        <v>80_18</v>
      </c>
      <c r="BR229" s="49">
        <f t="shared" si="98"/>
        <v>72.66</v>
      </c>
      <c r="BS229" s="49">
        <f t="shared" si="99"/>
        <v>75.569999999999993</v>
      </c>
      <c r="BT229" s="456">
        <f t="shared" si="100"/>
        <v>74.114999999999995</v>
      </c>
      <c r="BU229" s="5"/>
      <c r="BV229" s="5"/>
      <c r="BW229" s="5"/>
      <c r="BX229" s="5"/>
      <c r="BY229" s="5"/>
      <c r="BZ229" s="6"/>
    </row>
    <row r="230" spans="1:78" x14ac:dyDescent="0.25">
      <c r="A230" s="47" t="s">
        <v>161</v>
      </c>
      <c r="B230" s="54">
        <v>0</v>
      </c>
      <c r="C230" s="55"/>
      <c r="D230" s="47">
        <f t="shared" ref="D230:D235" si="104">B230</f>
        <v>0</v>
      </c>
      <c r="E230" s="47" t="str">
        <f t="shared" ref="E230:E235" si="105">A230&amp;"_"&amp;D230</f>
        <v>hbh_0</v>
      </c>
      <c r="F230" s="54">
        <v>10.76</v>
      </c>
      <c r="G230" s="47"/>
      <c r="H230" s="47" t="s">
        <v>161</v>
      </c>
      <c r="I230" s="54">
        <v>1</v>
      </c>
      <c r="J230" s="55"/>
      <c r="K230" s="47">
        <f t="shared" si="81"/>
        <v>1</v>
      </c>
      <c r="L230" s="47" t="str">
        <f t="shared" si="82"/>
        <v>hbh_1</v>
      </c>
      <c r="M230" s="54">
        <v>11.7</v>
      </c>
      <c r="N230" s="5"/>
      <c r="O230" s="47" t="s">
        <v>161</v>
      </c>
      <c r="P230" s="54">
        <v>0</v>
      </c>
      <c r="Q230" s="55"/>
      <c r="R230" s="47">
        <f t="shared" si="101"/>
        <v>0</v>
      </c>
      <c r="S230" s="47" t="str">
        <f t="shared" si="102"/>
        <v>hbh_0</v>
      </c>
      <c r="T230" s="54">
        <v>11.47</v>
      </c>
      <c r="U230" s="5"/>
      <c r="V230" s="47" t="s">
        <v>161</v>
      </c>
      <c r="W230" s="54">
        <v>0</v>
      </c>
      <c r="X230" s="55"/>
      <c r="Y230" s="47">
        <f t="shared" si="90"/>
        <v>0</v>
      </c>
      <c r="Z230" s="47" t="str">
        <f t="shared" si="103"/>
        <v>hbh_0</v>
      </c>
      <c r="AA230" s="54">
        <v>11.89</v>
      </c>
      <c r="AB230" s="539"/>
      <c r="AC230" s="47" t="s">
        <v>161</v>
      </c>
      <c r="AD230" s="54">
        <v>0</v>
      </c>
      <c r="AE230" s="55"/>
      <c r="AF230" s="47">
        <f t="shared" si="91"/>
        <v>0</v>
      </c>
      <c r="AG230" s="47" t="str">
        <f t="shared" si="83"/>
        <v>hbh_0</v>
      </c>
      <c r="AH230" s="47">
        <v>12.25</v>
      </c>
      <c r="AI230" s="463"/>
      <c r="AJ230" s="47" t="s">
        <v>161</v>
      </c>
      <c r="AK230" s="54">
        <v>0</v>
      </c>
      <c r="AL230" s="55"/>
      <c r="AM230" s="47">
        <f t="shared" si="92"/>
        <v>0</v>
      </c>
      <c r="AN230" s="47" t="str">
        <f t="shared" si="84"/>
        <v>hbh_0</v>
      </c>
      <c r="AO230" s="47">
        <v>13.04</v>
      </c>
      <c r="AP230" s="474"/>
      <c r="AQ230" s="47" t="s">
        <v>161</v>
      </c>
      <c r="AR230" s="54">
        <v>0</v>
      </c>
      <c r="AS230" s="55"/>
      <c r="AT230" s="47">
        <f t="shared" si="93"/>
        <v>0</v>
      </c>
      <c r="AU230" s="47" t="str">
        <f t="shared" si="85"/>
        <v>hbh_0</v>
      </c>
      <c r="AV230" s="47">
        <v>13.52</v>
      </c>
      <c r="AW230" s="475"/>
      <c r="AX230" s="47" t="s">
        <v>161</v>
      </c>
      <c r="AY230" s="54">
        <v>0</v>
      </c>
      <c r="AZ230" s="55"/>
      <c r="BA230" s="47">
        <f t="shared" si="94"/>
        <v>0</v>
      </c>
      <c r="BB230" s="47" t="str">
        <f t="shared" si="86"/>
        <v>hbh_0</v>
      </c>
      <c r="BC230" s="47">
        <v>14</v>
      </c>
      <c r="BD230" s="45"/>
      <c r="BE230" s="47" t="s">
        <v>161</v>
      </c>
      <c r="BF230" s="54">
        <v>0</v>
      </c>
      <c r="BG230" s="55"/>
      <c r="BH230" s="47">
        <f t="shared" si="95"/>
        <v>0</v>
      </c>
      <c r="BI230" s="47" t="str">
        <f t="shared" si="96"/>
        <v>hbh_0</v>
      </c>
      <c r="BJ230" s="47">
        <v>14.56</v>
      </c>
      <c r="BK230" s="621"/>
      <c r="BL230" s="47" t="s">
        <v>161</v>
      </c>
      <c r="BM230" s="54">
        <v>0</v>
      </c>
      <c r="BN230" s="55"/>
      <c r="BO230" s="47">
        <f t="shared" si="97"/>
        <v>0</v>
      </c>
      <c r="BP230" s="47" t="s">
        <v>641</v>
      </c>
      <c r="BQ230" s="47" t="str">
        <f t="shared" si="87"/>
        <v>hbh_0</v>
      </c>
      <c r="BR230" s="49">
        <f t="shared" si="98"/>
        <v>14</v>
      </c>
      <c r="BS230" s="49">
        <f t="shared" si="99"/>
        <v>14.56</v>
      </c>
      <c r="BT230" s="456">
        <f t="shared" si="100"/>
        <v>14.280000000000001</v>
      </c>
      <c r="BU230" s="5"/>
      <c r="BV230" s="5"/>
      <c r="BW230" s="5"/>
      <c r="BX230" s="5"/>
      <c r="BY230" s="5"/>
      <c r="BZ230" s="6"/>
    </row>
    <row r="231" spans="1:78" x14ac:dyDescent="0.25">
      <c r="A231" s="47" t="s">
        <v>161</v>
      </c>
      <c r="B231" s="54">
        <v>1</v>
      </c>
      <c r="C231" s="55"/>
      <c r="D231" s="47">
        <f t="shared" si="104"/>
        <v>1</v>
      </c>
      <c r="E231" s="47" t="str">
        <f t="shared" si="105"/>
        <v>hbh_1</v>
      </c>
      <c r="F231" s="54">
        <v>11.3</v>
      </c>
      <c r="G231" s="47"/>
      <c r="H231" s="47" t="s">
        <v>161</v>
      </c>
      <c r="I231" s="54">
        <v>2</v>
      </c>
      <c r="J231" s="55"/>
      <c r="K231" s="47">
        <f t="shared" si="81"/>
        <v>2</v>
      </c>
      <c r="L231" s="47" t="str">
        <f t="shared" si="82"/>
        <v>hbh_2</v>
      </c>
      <c r="M231" s="54">
        <v>12.25</v>
      </c>
      <c r="N231" s="5"/>
      <c r="O231" s="47" t="s">
        <v>161</v>
      </c>
      <c r="P231" s="54">
        <v>1</v>
      </c>
      <c r="Q231" s="55"/>
      <c r="R231" s="47">
        <f t="shared" si="101"/>
        <v>1</v>
      </c>
      <c r="S231" s="47" t="str">
        <f t="shared" si="102"/>
        <v>hbh_1</v>
      </c>
      <c r="T231" s="54">
        <v>12.05</v>
      </c>
      <c r="U231" s="5"/>
      <c r="V231" s="47" t="s">
        <v>161</v>
      </c>
      <c r="W231" s="54">
        <v>1</v>
      </c>
      <c r="X231" s="55"/>
      <c r="Y231" s="47">
        <f t="shared" si="90"/>
        <v>1</v>
      </c>
      <c r="Z231" s="47" t="str">
        <f t="shared" si="103"/>
        <v>hbh_1</v>
      </c>
      <c r="AA231" s="54">
        <v>12.46</v>
      </c>
      <c r="AB231" s="539"/>
      <c r="AC231" s="47" t="s">
        <v>161</v>
      </c>
      <c r="AD231" s="54">
        <v>1</v>
      </c>
      <c r="AE231" s="55"/>
      <c r="AF231" s="47">
        <f t="shared" si="91"/>
        <v>1</v>
      </c>
      <c r="AG231" s="47" t="str">
        <f t="shared" si="83"/>
        <v>hbh_1</v>
      </c>
      <c r="AH231" s="47">
        <v>12.84</v>
      </c>
      <c r="AI231" s="463"/>
      <c r="AJ231" s="47" t="s">
        <v>161</v>
      </c>
      <c r="AK231" s="54">
        <v>1</v>
      </c>
      <c r="AL231" s="55"/>
      <c r="AM231" s="47">
        <f t="shared" si="92"/>
        <v>1</v>
      </c>
      <c r="AN231" s="47" t="str">
        <f t="shared" si="84"/>
        <v>hbh_1</v>
      </c>
      <c r="AO231" s="47">
        <v>13.64</v>
      </c>
      <c r="AP231" s="474"/>
      <c r="AQ231" s="47" t="s">
        <v>161</v>
      </c>
      <c r="AR231" s="54">
        <v>1</v>
      </c>
      <c r="AS231" s="55"/>
      <c r="AT231" s="47">
        <f t="shared" si="93"/>
        <v>1</v>
      </c>
      <c r="AU231" s="47" t="str">
        <f t="shared" si="85"/>
        <v>hbh_1</v>
      </c>
      <c r="AV231" s="47">
        <v>14.11</v>
      </c>
      <c r="AW231" s="475"/>
      <c r="AX231" s="47" t="s">
        <v>161</v>
      </c>
      <c r="AY231" s="54">
        <v>1</v>
      </c>
      <c r="AZ231" s="55"/>
      <c r="BA231" s="47">
        <f t="shared" si="94"/>
        <v>1</v>
      </c>
      <c r="BB231" s="47" t="str">
        <f t="shared" si="86"/>
        <v>hbh_1</v>
      </c>
      <c r="BC231" s="47">
        <v>14.59</v>
      </c>
      <c r="BD231" s="45"/>
      <c r="BE231" s="47" t="s">
        <v>161</v>
      </c>
      <c r="BF231" s="54">
        <v>1</v>
      </c>
      <c r="BG231" s="55"/>
      <c r="BH231" s="47">
        <f t="shared" si="95"/>
        <v>1</v>
      </c>
      <c r="BI231" s="47" t="str">
        <f t="shared" si="96"/>
        <v>hbh_1</v>
      </c>
      <c r="BJ231" s="47">
        <v>15.18</v>
      </c>
      <c r="BK231" s="621"/>
      <c r="BL231" s="47" t="s">
        <v>161</v>
      </c>
      <c r="BM231" s="54">
        <v>1</v>
      </c>
      <c r="BN231" s="55"/>
      <c r="BO231" s="47">
        <f t="shared" si="97"/>
        <v>1</v>
      </c>
      <c r="BP231" s="47" t="s">
        <v>642</v>
      </c>
      <c r="BQ231" s="47" t="str">
        <f t="shared" si="87"/>
        <v>hbh_1</v>
      </c>
      <c r="BR231" s="49">
        <f t="shared" si="98"/>
        <v>14.59</v>
      </c>
      <c r="BS231" s="49">
        <f t="shared" si="99"/>
        <v>15.18</v>
      </c>
      <c r="BT231" s="456">
        <f t="shared" si="100"/>
        <v>14.885</v>
      </c>
      <c r="BU231" s="5"/>
      <c r="BV231" s="5"/>
      <c r="BW231" s="5"/>
      <c r="BX231" s="5"/>
      <c r="BY231" s="5"/>
      <c r="BZ231" s="6"/>
    </row>
    <row r="232" spans="1:78" x14ac:dyDescent="0.25">
      <c r="A232" s="47" t="s">
        <v>161</v>
      </c>
      <c r="B232" s="54">
        <v>2</v>
      </c>
      <c r="C232" s="55"/>
      <c r="D232" s="47">
        <f t="shared" si="104"/>
        <v>2</v>
      </c>
      <c r="E232" s="47" t="str">
        <f t="shared" si="105"/>
        <v>hbh_2</v>
      </c>
      <c r="F232" s="54">
        <v>11.84</v>
      </c>
      <c r="G232" s="47"/>
      <c r="H232" s="47" t="s">
        <v>161</v>
      </c>
      <c r="I232" s="54">
        <v>3</v>
      </c>
      <c r="J232" s="55"/>
      <c r="K232" s="47">
        <f t="shared" si="81"/>
        <v>3</v>
      </c>
      <c r="L232" s="47" t="str">
        <f t="shared" si="82"/>
        <v>hbh_3</v>
      </c>
      <c r="M232" s="54">
        <v>12.81</v>
      </c>
      <c r="N232" s="5"/>
      <c r="O232" s="47" t="s">
        <v>161</v>
      </c>
      <c r="P232" s="54">
        <v>2</v>
      </c>
      <c r="Q232" s="55"/>
      <c r="R232" s="47">
        <f t="shared" si="101"/>
        <v>2</v>
      </c>
      <c r="S232" s="47" t="str">
        <f t="shared" si="102"/>
        <v>hbh_2</v>
      </c>
      <c r="T232" s="54">
        <v>12.62</v>
      </c>
      <c r="U232" s="5"/>
      <c r="V232" s="47" t="s">
        <v>161</v>
      </c>
      <c r="W232" s="54">
        <v>2</v>
      </c>
      <c r="X232" s="55"/>
      <c r="Y232" s="47">
        <f t="shared" si="90"/>
        <v>2</v>
      </c>
      <c r="Z232" s="47" t="str">
        <f t="shared" si="103"/>
        <v>hbh_2</v>
      </c>
      <c r="AA232" s="54">
        <v>13.04</v>
      </c>
      <c r="AB232" s="539"/>
      <c r="AC232" s="47" t="s">
        <v>161</v>
      </c>
      <c r="AD232" s="54">
        <v>2</v>
      </c>
      <c r="AE232" s="55"/>
      <c r="AF232" s="47">
        <f t="shared" si="91"/>
        <v>2</v>
      </c>
      <c r="AG232" s="47" t="str">
        <f t="shared" si="83"/>
        <v>hbh_2</v>
      </c>
      <c r="AH232" s="47">
        <v>13.43</v>
      </c>
      <c r="AI232" s="463"/>
      <c r="AJ232" s="47" t="s">
        <v>161</v>
      </c>
      <c r="AK232" s="54">
        <v>2</v>
      </c>
      <c r="AL232" s="55"/>
      <c r="AM232" s="47">
        <f t="shared" si="92"/>
        <v>2</v>
      </c>
      <c r="AN232" s="47" t="str">
        <f t="shared" si="84"/>
        <v>hbh_2</v>
      </c>
      <c r="AO232" s="47">
        <v>14.23</v>
      </c>
      <c r="AP232" s="474"/>
      <c r="AQ232" s="47" t="s">
        <v>161</v>
      </c>
      <c r="AR232" s="54">
        <v>2</v>
      </c>
      <c r="AS232" s="55"/>
      <c r="AT232" s="47">
        <f t="shared" si="93"/>
        <v>2</v>
      </c>
      <c r="AU232" s="47" t="str">
        <f t="shared" si="85"/>
        <v>hbh_2</v>
      </c>
      <c r="AV232" s="47">
        <v>14.71</v>
      </c>
      <c r="AW232" s="475"/>
      <c r="AX232" s="47" t="s">
        <v>161</v>
      </c>
      <c r="AY232" s="54">
        <v>2</v>
      </c>
      <c r="AZ232" s="55"/>
      <c r="BA232" s="47">
        <f t="shared" si="94"/>
        <v>2</v>
      </c>
      <c r="BB232" s="47" t="str">
        <f t="shared" si="86"/>
        <v>hbh_2</v>
      </c>
      <c r="BC232" s="47">
        <v>15.18</v>
      </c>
      <c r="BD232" s="45"/>
      <c r="BE232" s="47" t="s">
        <v>161</v>
      </c>
      <c r="BF232" s="54">
        <v>2</v>
      </c>
      <c r="BG232" s="55"/>
      <c r="BH232" s="47">
        <f t="shared" si="95"/>
        <v>2</v>
      </c>
      <c r="BI232" s="47" t="str">
        <f t="shared" si="96"/>
        <v>hbh_2</v>
      </c>
      <c r="BJ232" s="47">
        <v>15.79</v>
      </c>
      <c r="BK232" s="621"/>
      <c r="BL232" s="47" t="s">
        <v>161</v>
      </c>
      <c r="BM232" s="54">
        <v>2</v>
      </c>
      <c r="BN232" s="55"/>
      <c r="BO232" s="47">
        <f t="shared" si="97"/>
        <v>2</v>
      </c>
      <c r="BP232" s="47" t="s">
        <v>643</v>
      </c>
      <c r="BQ232" s="47" t="str">
        <f t="shared" si="87"/>
        <v>hbh_2</v>
      </c>
      <c r="BR232" s="49">
        <f t="shared" si="98"/>
        <v>15.18</v>
      </c>
      <c r="BS232" s="49">
        <f t="shared" si="99"/>
        <v>15.79</v>
      </c>
      <c r="BT232" s="456">
        <f t="shared" si="100"/>
        <v>15.484999999999999</v>
      </c>
      <c r="BU232" s="5"/>
      <c r="BV232" s="5"/>
      <c r="BW232" s="5"/>
      <c r="BX232" s="5"/>
      <c r="BY232" s="5"/>
      <c r="BZ232" s="6"/>
    </row>
    <row r="233" spans="1:78" x14ac:dyDescent="0.25">
      <c r="A233" s="47" t="s">
        <v>161</v>
      </c>
      <c r="B233" s="54">
        <v>3</v>
      </c>
      <c r="C233" s="55"/>
      <c r="D233" s="47">
        <f t="shared" si="104"/>
        <v>3</v>
      </c>
      <c r="E233" s="47" t="str">
        <f t="shared" si="105"/>
        <v>hbh_3</v>
      </c>
      <c r="F233" s="54">
        <v>12.38</v>
      </c>
      <c r="G233" s="47"/>
      <c r="H233" s="47" t="s">
        <v>161</v>
      </c>
      <c r="I233" s="54">
        <v>4</v>
      </c>
      <c r="J233" s="55"/>
      <c r="K233" s="47">
        <f t="shared" si="81"/>
        <v>4</v>
      </c>
      <c r="L233" s="47" t="str">
        <f t="shared" si="82"/>
        <v>hbh_4</v>
      </c>
      <c r="M233" s="54">
        <v>13.37</v>
      </c>
      <c r="N233" s="5"/>
      <c r="O233" s="47" t="s">
        <v>161</v>
      </c>
      <c r="P233" s="54">
        <v>3</v>
      </c>
      <c r="Q233" s="55"/>
      <c r="R233" s="47">
        <f t="shared" si="101"/>
        <v>3</v>
      </c>
      <c r="S233" s="47" t="str">
        <f t="shared" si="102"/>
        <v>hbh_3</v>
      </c>
      <c r="T233" s="54">
        <v>13.2</v>
      </c>
      <c r="U233" s="5"/>
      <c r="V233" s="47" t="s">
        <v>161</v>
      </c>
      <c r="W233" s="54">
        <v>3</v>
      </c>
      <c r="X233" s="55"/>
      <c r="Y233" s="47">
        <f t="shared" si="90"/>
        <v>3</v>
      </c>
      <c r="Z233" s="47" t="str">
        <f t="shared" si="103"/>
        <v>hbh_3</v>
      </c>
      <c r="AA233" s="54">
        <v>13.61</v>
      </c>
      <c r="AB233" s="539"/>
      <c r="AC233" s="47" t="s">
        <v>161</v>
      </c>
      <c r="AD233" s="54">
        <v>3</v>
      </c>
      <c r="AE233" s="55"/>
      <c r="AF233" s="47">
        <f t="shared" si="91"/>
        <v>3</v>
      </c>
      <c r="AG233" s="47" t="str">
        <f t="shared" si="83"/>
        <v>hbh_3</v>
      </c>
      <c r="AH233" s="47">
        <v>14.02</v>
      </c>
      <c r="AI233" s="463"/>
      <c r="AJ233" s="47" t="s">
        <v>161</v>
      </c>
      <c r="AK233" s="54">
        <v>3</v>
      </c>
      <c r="AL233" s="55"/>
      <c r="AM233" s="47">
        <f t="shared" si="92"/>
        <v>3</v>
      </c>
      <c r="AN233" s="47" t="str">
        <f t="shared" si="84"/>
        <v>hbh_3</v>
      </c>
      <c r="AO233" s="47">
        <v>14.82</v>
      </c>
      <c r="AP233" s="474"/>
      <c r="AQ233" s="47" t="s">
        <v>161</v>
      </c>
      <c r="AR233" s="54">
        <v>3</v>
      </c>
      <c r="AS233" s="55"/>
      <c r="AT233" s="47">
        <f t="shared" si="93"/>
        <v>3</v>
      </c>
      <c r="AU233" s="47" t="str">
        <f t="shared" si="85"/>
        <v>hbh_3</v>
      </c>
      <c r="AV233" s="47">
        <v>15.3</v>
      </c>
      <c r="AW233" s="475"/>
      <c r="AX233" s="47" t="s">
        <v>161</v>
      </c>
      <c r="AY233" s="54">
        <v>3</v>
      </c>
      <c r="AZ233" s="55"/>
      <c r="BA233" s="47">
        <f t="shared" si="94"/>
        <v>3</v>
      </c>
      <c r="BB233" s="47" t="str">
        <f t="shared" si="86"/>
        <v>hbh_3</v>
      </c>
      <c r="BC233" s="47">
        <v>15.78</v>
      </c>
      <c r="BD233" s="45"/>
      <c r="BE233" s="47" t="s">
        <v>161</v>
      </c>
      <c r="BF233" s="54">
        <v>3</v>
      </c>
      <c r="BG233" s="55"/>
      <c r="BH233" s="47">
        <f t="shared" si="95"/>
        <v>3</v>
      </c>
      <c r="BI233" s="47" t="str">
        <f t="shared" si="96"/>
        <v>hbh_3</v>
      </c>
      <c r="BJ233" s="47">
        <v>16.41</v>
      </c>
      <c r="BK233" s="621"/>
      <c r="BL233" s="47" t="s">
        <v>161</v>
      </c>
      <c r="BM233" s="54">
        <v>3</v>
      </c>
      <c r="BN233" s="55"/>
      <c r="BO233" s="47">
        <f t="shared" si="97"/>
        <v>3</v>
      </c>
      <c r="BP233" s="47" t="s">
        <v>644</v>
      </c>
      <c r="BQ233" s="47" t="str">
        <f t="shared" si="87"/>
        <v>hbh_3</v>
      </c>
      <c r="BR233" s="49">
        <f t="shared" si="98"/>
        <v>15.78</v>
      </c>
      <c r="BS233" s="49">
        <f t="shared" si="99"/>
        <v>16.41</v>
      </c>
      <c r="BT233" s="456">
        <f t="shared" si="100"/>
        <v>16.094999999999999</v>
      </c>
      <c r="BU233" s="5"/>
      <c r="BV233" s="5"/>
      <c r="BW233" s="5"/>
      <c r="BX233" s="5"/>
      <c r="BY233" s="5"/>
      <c r="BZ233" s="6"/>
    </row>
    <row r="234" spans="1:78" ht="12" thickBot="1" x14ac:dyDescent="0.3">
      <c r="A234" s="47" t="s">
        <v>161</v>
      </c>
      <c r="B234" s="54">
        <v>4</v>
      </c>
      <c r="C234" s="55"/>
      <c r="D234" s="47">
        <f t="shared" si="104"/>
        <v>4</v>
      </c>
      <c r="E234" s="47" t="str">
        <f t="shared" si="105"/>
        <v>hbh_4</v>
      </c>
      <c r="F234" s="54">
        <v>12.92</v>
      </c>
      <c r="G234" s="47"/>
      <c r="H234" s="56" t="s">
        <v>161</v>
      </c>
      <c r="I234" s="57">
        <v>5</v>
      </c>
      <c r="J234" s="58"/>
      <c r="K234" s="56">
        <f t="shared" si="81"/>
        <v>5</v>
      </c>
      <c r="L234" s="56" t="str">
        <f t="shared" si="82"/>
        <v>hbh_5</v>
      </c>
      <c r="M234" s="57">
        <v>13.92</v>
      </c>
      <c r="N234" s="5"/>
      <c r="O234" s="47" t="s">
        <v>161</v>
      </c>
      <c r="P234" s="54">
        <v>4</v>
      </c>
      <c r="Q234" s="55"/>
      <c r="R234" s="47">
        <f t="shared" si="101"/>
        <v>4</v>
      </c>
      <c r="S234" s="47" t="str">
        <f t="shared" si="102"/>
        <v>hbh_4</v>
      </c>
      <c r="T234" s="54">
        <v>13.77</v>
      </c>
      <c r="U234" s="5"/>
      <c r="V234" s="47" t="s">
        <v>161</v>
      </c>
      <c r="W234" s="54">
        <v>4</v>
      </c>
      <c r="X234" s="55"/>
      <c r="Y234" s="47">
        <f t="shared" si="90"/>
        <v>4</v>
      </c>
      <c r="Z234" s="47" t="str">
        <f t="shared" si="103"/>
        <v>hbh_4</v>
      </c>
      <c r="AA234" s="54">
        <v>14.18</v>
      </c>
      <c r="AB234" s="539"/>
      <c r="AC234" s="47" t="s">
        <v>161</v>
      </c>
      <c r="AD234" s="54">
        <v>4</v>
      </c>
      <c r="AE234" s="55"/>
      <c r="AF234" s="47">
        <f t="shared" si="91"/>
        <v>4</v>
      </c>
      <c r="AG234" s="47" t="str">
        <f t="shared" si="83"/>
        <v>hbh_4</v>
      </c>
      <c r="AH234" s="47">
        <v>14.61</v>
      </c>
      <c r="AI234" s="463"/>
      <c r="AJ234" s="47" t="s">
        <v>161</v>
      </c>
      <c r="AK234" s="54">
        <v>4</v>
      </c>
      <c r="AL234" s="55"/>
      <c r="AM234" s="47">
        <f t="shared" si="92"/>
        <v>4</v>
      </c>
      <c r="AN234" s="47" t="str">
        <f t="shared" si="84"/>
        <v>hbh_4</v>
      </c>
      <c r="AO234" s="47">
        <v>15.41</v>
      </c>
      <c r="AP234" s="474"/>
      <c r="AQ234" s="47" t="s">
        <v>161</v>
      </c>
      <c r="AR234" s="54">
        <v>4</v>
      </c>
      <c r="AS234" s="55"/>
      <c r="AT234" s="47">
        <f t="shared" si="93"/>
        <v>4</v>
      </c>
      <c r="AU234" s="47" t="str">
        <f t="shared" si="85"/>
        <v>hbh_4</v>
      </c>
      <c r="AV234" s="47">
        <v>15.89</v>
      </c>
      <c r="AW234" s="475"/>
      <c r="AX234" s="47" t="s">
        <v>161</v>
      </c>
      <c r="AY234" s="54">
        <v>4</v>
      </c>
      <c r="AZ234" s="55"/>
      <c r="BA234" s="47">
        <f t="shared" si="94"/>
        <v>4</v>
      </c>
      <c r="BB234" s="47" t="str">
        <f t="shared" si="86"/>
        <v>hbh_4</v>
      </c>
      <c r="BC234" s="47">
        <v>16.37</v>
      </c>
      <c r="BD234" s="45"/>
      <c r="BE234" s="47" t="s">
        <v>161</v>
      </c>
      <c r="BF234" s="54">
        <v>4</v>
      </c>
      <c r="BG234" s="55"/>
      <c r="BH234" s="47">
        <f t="shared" si="95"/>
        <v>4</v>
      </c>
      <c r="BI234" s="47" t="str">
        <f t="shared" si="96"/>
        <v>hbh_4</v>
      </c>
      <c r="BJ234" s="47">
        <v>17.02</v>
      </c>
      <c r="BK234" s="621"/>
      <c r="BL234" s="47" t="s">
        <v>161</v>
      </c>
      <c r="BM234" s="54">
        <v>4</v>
      </c>
      <c r="BN234" s="55"/>
      <c r="BO234" s="47">
        <f t="shared" si="97"/>
        <v>4</v>
      </c>
      <c r="BP234" s="47" t="str">
        <f t="shared" ref="BP234" si="106">BL234&amp;"_"&amp;BO234</f>
        <v>hbh_4</v>
      </c>
      <c r="BQ234" s="47" t="str">
        <f t="shared" si="87"/>
        <v>hbh_4</v>
      </c>
      <c r="BR234" s="49">
        <f t="shared" si="98"/>
        <v>16.37</v>
      </c>
      <c r="BS234" s="49">
        <f t="shared" si="99"/>
        <v>17.02</v>
      </c>
      <c r="BT234" s="456">
        <f t="shared" si="100"/>
        <v>16.695</v>
      </c>
      <c r="BU234" s="5"/>
      <c r="BV234" s="5"/>
      <c r="BW234" s="5"/>
      <c r="BX234" s="5"/>
      <c r="BY234" s="5"/>
      <c r="BZ234" s="6"/>
    </row>
    <row r="235" spans="1:78" ht="12.6" thickTop="1" thickBot="1" x14ac:dyDescent="0.3">
      <c r="A235" s="56" t="s">
        <v>161</v>
      </c>
      <c r="B235" s="57">
        <v>5</v>
      </c>
      <c r="C235" s="58"/>
      <c r="D235" s="56">
        <f t="shared" si="104"/>
        <v>5</v>
      </c>
      <c r="E235" s="56" t="str">
        <f t="shared" si="105"/>
        <v>hbh_5</v>
      </c>
      <c r="F235" s="57">
        <v>13.45</v>
      </c>
      <c r="G235" s="47"/>
      <c r="H235" s="49"/>
      <c r="I235" s="49"/>
      <c r="J235" s="49"/>
      <c r="K235" s="49"/>
      <c r="L235" s="49"/>
      <c r="M235" s="49"/>
      <c r="N235" s="5"/>
      <c r="O235" s="56" t="s">
        <v>161</v>
      </c>
      <c r="P235" s="57">
        <v>5</v>
      </c>
      <c r="Q235" s="58"/>
      <c r="R235" s="56">
        <f t="shared" si="101"/>
        <v>5</v>
      </c>
      <c r="S235" s="56" t="str">
        <f t="shared" si="102"/>
        <v>hbh_5</v>
      </c>
      <c r="T235" s="57">
        <v>14.34</v>
      </c>
      <c r="U235" s="5"/>
      <c r="V235" s="56" t="s">
        <v>161</v>
      </c>
      <c r="W235" s="57">
        <v>5</v>
      </c>
      <c r="X235" s="58"/>
      <c r="Y235" s="56">
        <f t="shared" si="90"/>
        <v>5</v>
      </c>
      <c r="Z235" s="56" t="str">
        <f t="shared" si="103"/>
        <v>hbh_5</v>
      </c>
      <c r="AA235" s="57">
        <v>14.77</v>
      </c>
      <c r="AB235" s="539"/>
      <c r="AC235" s="56" t="s">
        <v>161</v>
      </c>
      <c r="AD235" s="57">
        <v>5</v>
      </c>
      <c r="AE235" s="58"/>
      <c r="AF235" s="56">
        <f t="shared" si="91"/>
        <v>5</v>
      </c>
      <c r="AG235" s="56" t="str">
        <f t="shared" si="83"/>
        <v>hbh_5</v>
      </c>
      <c r="AH235" s="57">
        <v>15.22</v>
      </c>
      <c r="AI235" s="463"/>
      <c r="AJ235" s="56" t="s">
        <v>161</v>
      </c>
      <c r="AK235" s="57">
        <v>5</v>
      </c>
      <c r="AL235" s="58"/>
      <c r="AM235" s="56">
        <f t="shared" si="92"/>
        <v>5</v>
      </c>
      <c r="AN235" s="56" t="str">
        <f t="shared" si="84"/>
        <v>hbh_5</v>
      </c>
      <c r="AO235" s="57">
        <v>16.010000000000002</v>
      </c>
      <c r="AP235" s="474"/>
      <c r="AQ235" s="56" t="s">
        <v>161</v>
      </c>
      <c r="AR235" s="57">
        <v>5</v>
      </c>
      <c r="AS235" s="58"/>
      <c r="AT235" s="56">
        <f t="shared" si="93"/>
        <v>5</v>
      </c>
      <c r="AU235" s="56" t="str">
        <f t="shared" si="85"/>
        <v>hbh_5</v>
      </c>
      <c r="AV235" s="57">
        <v>16.489999999999998</v>
      </c>
      <c r="AW235" s="475"/>
      <c r="AX235" s="56" t="s">
        <v>161</v>
      </c>
      <c r="AY235" s="57">
        <v>5</v>
      </c>
      <c r="AZ235" s="58"/>
      <c r="BA235" s="56">
        <f t="shared" si="94"/>
        <v>5</v>
      </c>
      <c r="BB235" s="56" t="str">
        <f t="shared" si="86"/>
        <v>hbh_5</v>
      </c>
      <c r="BC235" s="57">
        <v>16.97</v>
      </c>
      <c r="BD235" s="45"/>
      <c r="BE235" s="56" t="s">
        <v>161</v>
      </c>
      <c r="BF235" s="57">
        <v>5</v>
      </c>
      <c r="BG235" s="58"/>
      <c r="BH235" s="57">
        <f>BF235</f>
        <v>5</v>
      </c>
      <c r="BI235" s="56" t="str">
        <f t="shared" si="96"/>
        <v>hbh_5</v>
      </c>
      <c r="BJ235" s="57">
        <v>17.649999999999999</v>
      </c>
      <c r="BK235" s="621"/>
      <c r="BL235" s="56" t="s">
        <v>161</v>
      </c>
      <c r="BM235" s="57">
        <v>5</v>
      </c>
      <c r="BN235" s="58"/>
      <c r="BO235" s="56">
        <f t="shared" si="97"/>
        <v>5</v>
      </c>
      <c r="BP235" s="56" t="str">
        <f t="shared" ref="BP235" si="107">BL235&amp;"_"&amp;BO235</f>
        <v>hbh_5</v>
      </c>
      <c r="BQ235" s="56" t="str">
        <f t="shared" si="87"/>
        <v>hbh_5</v>
      </c>
      <c r="BR235" s="607">
        <f t="shared" si="98"/>
        <v>16.97</v>
      </c>
      <c r="BS235" s="607">
        <f t="shared" si="99"/>
        <v>17.649999999999999</v>
      </c>
      <c r="BT235" s="608">
        <f t="shared" si="100"/>
        <v>17.309999999999999</v>
      </c>
      <c r="BU235" s="5"/>
      <c r="BV235" s="5"/>
      <c r="BW235" s="5"/>
      <c r="BX235" s="5"/>
      <c r="BY235" s="5"/>
      <c r="BZ235" s="6"/>
    </row>
    <row r="236" spans="1:78" ht="12" thickTop="1" x14ac:dyDescent="0.25">
      <c r="A236" s="1"/>
      <c r="B236" s="1"/>
      <c r="C236" s="1"/>
      <c r="D236" s="1"/>
      <c r="E236" s="1"/>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423"/>
      <c r="AX236" s="5"/>
      <c r="AY236" s="5"/>
      <c r="AZ236" s="5"/>
      <c r="BA236" s="5"/>
      <c r="BB236" s="5"/>
      <c r="BC236" s="5"/>
      <c r="BD236" s="45"/>
      <c r="BE236" s="47"/>
      <c r="BF236" s="5"/>
      <c r="BG236" s="5"/>
      <c r="BH236" s="5"/>
      <c r="BI236" s="5"/>
      <c r="BJ236" s="5"/>
      <c r="BK236" s="482"/>
      <c r="BL236" s="5"/>
      <c r="BM236" s="5"/>
      <c r="BN236" s="5"/>
      <c r="BO236" s="5"/>
      <c r="BP236" s="5"/>
      <c r="BQ236" s="5"/>
      <c r="BR236" s="5"/>
      <c r="BS236" s="5"/>
      <c r="BT236" s="5"/>
      <c r="BU236" s="5"/>
      <c r="BV236" s="5"/>
      <c r="BW236" s="5"/>
      <c r="BX236" s="5"/>
      <c r="BY236" s="5"/>
      <c r="BZ236" s="6"/>
    </row>
    <row r="237" spans="1:78" x14ac:dyDescent="0.25">
      <c r="A237" s="1"/>
      <c r="B237" s="1"/>
      <c r="C237" s="1"/>
      <c r="D237" s="1"/>
      <c r="E237" s="1"/>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423"/>
      <c r="AX237" s="5"/>
      <c r="AY237" s="5"/>
      <c r="AZ237" s="5"/>
      <c r="BA237" s="5"/>
      <c r="BB237" s="5"/>
      <c r="BC237" s="5"/>
      <c r="BD237" s="5"/>
      <c r="BE237" s="5"/>
      <c r="BF237" s="5"/>
      <c r="BG237" s="5"/>
      <c r="BH237" s="5"/>
      <c r="BI237" s="5"/>
      <c r="BJ237" s="5"/>
      <c r="BK237" s="482"/>
      <c r="BL237" s="5"/>
      <c r="BM237" s="5"/>
      <c r="BN237" s="5"/>
      <c r="BO237" s="5"/>
      <c r="BP237" s="5"/>
      <c r="BQ237" s="5"/>
      <c r="BR237" s="5"/>
      <c r="BS237" s="5"/>
      <c r="BT237" s="5"/>
      <c r="BU237" s="5"/>
      <c r="BV237" s="5"/>
      <c r="BW237" s="5"/>
      <c r="BX237" s="5"/>
      <c r="BY237" s="5"/>
      <c r="BZ237" s="6"/>
    </row>
    <row r="238" spans="1:78" x14ac:dyDescent="0.25">
      <c r="A238" s="1"/>
      <c r="B238" s="1"/>
      <c r="C238" s="1"/>
      <c r="D238" s="1"/>
      <c r="E238" s="1"/>
      <c r="F238" s="5"/>
      <c r="G238" s="5"/>
      <c r="H238" s="5"/>
      <c r="I238" s="5"/>
      <c r="J238" s="5"/>
      <c r="K238" s="5"/>
      <c r="L238" s="5"/>
      <c r="M238" s="5"/>
      <c r="N238" s="5"/>
      <c r="O238" s="5"/>
      <c r="P238" s="5"/>
      <c r="Q238" s="5"/>
      <c r="R238" s="5"/>
      <c r="S238" s="5"/>
      <c r="T238" s="5"/>
      <c r="U238" s="5"/>
      <c r="V238" s="5"/>
      <c r="W238" s="5"/>
      <c r="X238" s="5"/>
      <c r="Y238" s="5"/>
      <c r="Z238" s="5"/>
      <c r="AA238" s="5"/>
      <c r="AB238" s="540"/>
      <c r="AC238" s="5"/>
      <c r="AD238" s="5"/>
      <c r="AE238" s="5"/>
      <c r="AF238" s="5"/>
      <c r="AG238" s="5"/>
      <c r="AH238" s="5"/>
      <c r="AI238" s="5"/>
      <c r="AJ238" s="5"/>
      <c r="AK238" s="5"/>
      <c r="AL238" s="5"/>
      <c r="AM238" s="5"/>
      <c r="AN238" s="5"/>
      <c r="AO238" s="5"/>
      <c r="AP238" s="5"/>
      <c r="AQ238" s="5"/>
      <c r="AR238" s="5"/>
      <c r="AS238" s="5"/>
      <c r="AT238" s="5"/>
      <c r="AU238" s="5"/>
      <c r="AV238" s="5"/>
      <c r="AW238" s="423"/>
      <c r="AX238" s="5"/>
      <c r="AY238" s="5"/>
      <c r="AZ238" s="5"/>
      <c r="BA238" s="5"/>
      <c r="BB238" s="5"/>
      <c r="BC238" s="5"/>
      <c r="BD238" s="5"/>
      <c r="BE238" s="5"/>
      <c r="BF238" s="5"/>
      <c r="BG238" s="5"/>
      <c r="BH238" s="5"/>
      <c r="BI238" s="5"/>
      <c r="BJ238" s="5"/>
      <c r="BK238" s="482"/>
      <c r="BL238" s="5"/>
      <c r="BM238" s="5"/>
      <c r="BN238" s="5"/>
      <c r="BO238" s="5"/>
      <c r="BP238" s="5"/>
      <c r="BQ238" s="5"/>
      <c r="BR238" s="5"/>
      <c r="BS238" s="5"/>
      <c r="BT238" s="5"/>
      <c r="BU238" s="5"/>
      <c r="BV238" s="5"/>
      <c r="BW238" s="5"/>
      <c r="BX238" s="5"/>
      <c r="BY238" s="5"/>
      <c r="BZ238" s="6"/>
    </row>
    <row r="239" spans="1:78" x14ac:dyDescent="0.25">
      <c r="A239" s="1"/>
      <c r="B239" s="1"/>
      <c r="C239" s="1"/>
      <c r="D239" s="1"/>
      <c r="E239" s="1"/>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423"/>
      <c r="AX239" s="5"/>
      <c r="AY239" s="5"/>
      <c r="AZ239" s="5"/>
      <c r="BA239" s="5"/>
      <c r="BB239" s="5"/>
      <c r="BC239" s="5"/>
      <c r="BD239" s="5"/>
      <c r="BE239" s="5"/>
      <c r="BF239" s="5"/>
      <c r="BG239" s="5"/>
      <c r="BH239" s="5"/>
      <c r="BI239" s="5"/>
      <c r="BJ239" s="5"/>
      <c r="BK239" s="482"/>
      <c r="BL239" s="5"/>
      <c r="BM239" s="5"/>
      <c r="BN239" s="5"/>
      <c r="BO239" s="5"/>
      <c r="BP239" s="5"/>
      <c r="BQ239" s="5"/>
      <c r="BR239" s="5"/>
      <c r="BS239" s="5"/>
      <c r="BT239" s="5"/>
      <c r="BU239" s="5"/>
      <c r="BV239" s="5"/>
      <c r="BW239" s="5"/>
      <c r="BX239" s="5"/>
      <c r="BY239" s="5"/>
      <c r="BZ239" s="6"/>
    </row>
    <row r="240" spans="1:78" hidden="1" x14ac:dyDescent="0.25">
      <c r="A240" s="59"/>
      <c r="B240" s="59"/>
      <c r="C240" s="59"/>
      <c r="D240" s="59"/>
      <c r="E240" s="59"/>
      <c r="F240" s="60"/>
      <c r="G240" s="60"/>
      <c r="H240" s="60"/>
      <c r="I240" s="60"/>
      <c r="J240" s="60"/>
      <c r="K240" s="60"/>
      <c r="L240" s="60"/>
      <c r="M240" s="60"/>
      <c r="N240" s="60"/>
      <c r="O240" s="5"/>
      <c r="P240" s="5"/>
      <c r="Q240" s="5"/>
      <c r="R240" s="5"/>
      <c r="S240" s="5"/>
      <c r="T240" s="5"/>
      <c r="U240" s="60"/>
      <c r="V240" s="5"/>
      <c r="W240" s="5"/>
      <c r="X240" s="5"/>
      <c r="Y240" s="5"/>
      <c r="Z240" s="5"/>
      <c r="AA240" s="5"/>
      <c r="AB240" s="60"/>
      <c r="AC240" s="5"/>
      <c r="AD240" s="5"/>
      <c r="AE240" s="5"/>
      <c r="AF240" s="5"/>
      <c r="AG240" s="5"/>
      <c r="AH240" s="5"/>
      <c r="AI240" s="5"/>
      <c r="AJ240" s="5"/>
      <c r="AK240" s="5"/>
      <c r="AL240" s="5"/>
      <c r="AM240" s="5"/>
      <c r="AN240" s="5"/>
      <c r="AO240" s="5"/>
      <c r="AP240" s="5"/>
      <c r="AQ240" s="5"/>
      <c r="AR240" s="5"/>
      <c r="AS240" s="5"/>
      <c r="AT240" s="5"/>
      <c r="AU240" s="5"/>
      <c r="AV240" s="5"/>
      <c r="AW240" s="423"/>
      <c r="AX240" s="5"/>
      <c r="AY240" s="5"/>
      <c r="AZ240" s="5"/>
      <c r="BA240" s="5"/>
      <c r="BB240" s="5"/>
      <c r="BC240" s="5"/>
      <c r="BD240" s="5"/>
      <c r="BE240" s="5"/>
      <c r="BF240" s="5"/>
      <c r="BG240" s="5"/>
      <c r="BH240" s="5"/>
      <c r="BI240" s="5"/>
      <c r="BJ240" s="5"/>
      <c r="BK240" s="482"/>
      <c r="BL240" s="5"/>
      <c r="BM240" s="5"/>
      <c r="BN240" s="5"/>
      <c r="BO240" s="5"/>
      <c r="BP240" s="5"/>
      <c r="BQ240" s="5"/>
      <c r="BR240" s="5"/>
      <c r="BS240" s="5"/>
      <c r="BT240" s="5"/>
      <c r="BU240" s="8"/>
      <c r="BV240" s="8"/>
      <c r="BW240" s="8"/>
      <c r="BX240" s="8"/>
      <c r="BY240" s="8"/>
      <c r="BZ240" s="9"/>
    </row>
    <row r="241" spans="15:72" hidden="1" x14ac:dyDescent="0.25">
      <c r="O241" s="60"/>
      <c r="P241" s="60"/>
      <c r="Q241" s="60"/>
      <c r="R241" s="60"/>
      <c r="S241" s="60"/>
      <c r="T241" s="60"/>
      <c r="V241" s="60"/>
      <c r="W241" s="60"/>
      <c r="X241" s="60"/>
      <c r="Y241" s="60"/>
      <c r="Z241" s="60"/>
      <c r="AA241" s="60"/>
      <c r="BL241" s="60"/>
      <c r="BM241" s="60"/>
      <c r="BN241" s="60"/>
      <c r="BO241" s="60"/>
      <c r="BP241" s="5"/>
      <c r="BQ241" s="8"/>
      <c r="BR241" s="8"/>
      <c r="BS241" s="8"/>
      <c r="BT241" s="8"/>
    </row>
    <row r="242" spans="15:72" x14ac:dyDescent="0.25"/>
  </sheetData>
  <sheetProtection algorithmName="SHA-512" hashValue="XLeazdcTGuaO1uHcRUH4AjGp3so01iNWG2VHtNivYrxnJBxv1EMoihvho1FpDoG75fdoSHGZoQdZxYWcJcT4Sg==" saltValue="R7oHam/WuO/FCx568z7eGg==" spinCount="100000" sheet="1" objects="1" scenarios="1"/>
  <conditionalFormatting sqref="D8">
    <cfRule type="cellIs" dxfId="13" priority="1" operator="greaterThan">
      <formula>1</formula>
    </cfRule>
    <cfRule type="cellIs" dxfId="12" priority="2" operator="lessThan">
      <formula>1</formula>
    </cfRule>
    <cfRule type="cellIs" dxfId="11" priority="3" operator="equal">
      <formula>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83a7e29-ec20-4cca-9ab6-6e437084f8d5">
      <UserInfo>
        <DisplayName>Hans Oosterkamp</DisplayName>
        <AccountId>114</AccountId>
        <AccountType/>
      </UserInfo>
      <UserInfo>
        <DisplayName>Bas Peeters</DisplayName>
        <AccountId>127</AccountId>
        <AccountType/>
      </UserInfo>
    </SharedWithUsers>
    <lcf76f155ced4ddcb4097134ff3c332f xmlns="a6830568-d4e1-4555-bfbb-92d7cefd75c2">
      <Terms xmlns="http://schemas.microsoft.com/office/infopath/2007/PartnerControls"/>
    </lcf76f155ced4ddcb4097134ff3c332f>
    <TaxCatchAll xmlns="a83a7e29-ec20-4cca-9ab6-6e437084f8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E15C41DE5A740BABAA5AC9A58CB6C" ma:contentTypeVersion="17" ma:contentTypeDescription="Een nieuw document maken." ma:contentTypeScope="" ma:versionID="f74fc50e58a000cc024f0c0d3e3b183d">
  <xsd:schema xmlns:xsd="http://www.w3.org/2001/XMLSchema" xmlns:xs="http://www.w3.org/2001/XMLSchema" xmlns:p="http://schemas.microsoft.com/office/2006/metadata/properties" xmlns:ns2="a6830568-d4e1-4555-bfbb-92d7cefd75c2" xmlns:ns3="a83a7e29-ec20-4cca-9ab6-6e437084f8d5" targetNamespace="http://schemas.microsoft.com/office/2006/metadata/properties" ma:root="true" ma:fieldsID="2a5f3c5163d6d7c05e8dbd76f90154a8" ns2:_="" ns3:_="">
    <xsd:import namespace="a6830568-d4e1-4555-bfbb-92d7cefd75c2"/>
    <xsd:import namespace="a83a7e29-ec20-4cca-9ab6-6e437084f8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30568-d4e1-4555-bfbb-92d7cefd7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494988ac-a94d-4e5f-9e77-5d30b66af98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a7e29-ec20-4cca-9ab6-6e437084f8d5"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93d9533e-b409-4c6a-8c13-ef4b1395c508}" ma:internalName="TaxCatchAll" ma:showField="CatchAllData" ma:web="a83a7e29-ec20-4cca-9ab6-6e437084f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84E10-02FC-445D-9C43-444D394840C8}">
  <ds:schemaRefs>
    <ds:schemaRef ds:uri="http://schemas.microsoft.com/sharepoint/v3/contenttype/forms"/>
  </ds:schemaRefs>
</ds:datastoreItem>
</file>

<file path=customXml/itemProps2.xml><?xml version="1.0" encoding="utf-8"?>
<ds:datastoreItem xmlns:ds="http://schemas.openxmlformats.org/officeDocument/2006/customXml" ds:itemID="{A1A0AB59-FBE0-4D61-BDB0-7D51ED3D3E91}">
  <ds:schemaRefs>
    <ds:schemaRef ds:uri="http://schemas.microsoft.com/office/2006/metadata/properties"/>
    <ds:schemaRef ds:uri="http://schemas.microsoft.com/office/infopath/2007/PartnerControls"/>
    <ds:schemaRef ds:uri="a83a7e29-ec20-4cca-9ab6-6e437084f8d5"/>
    <ds:schemaRef ds:uri="a6830568-d4e1-4555-bfbb-92d7cefd75c2"/>
  </ds:schemaRefs>
</ds:datastoreItem>
</file>

<file path=customXml/itemProps3.xml><?xml version="1.0" encoding="utf-8"?>
<ds:datastoreItem xmlns:ds="http://schemas.openxmlformats.org/officeDocument/2006/customXml" ds:itemID="{96B087C5-6450-4D76-B0AC-9828FF931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30568-d4e1-4555-bfbb-92d7cefd75c2"/>
    <ds:schemaRef ds:uri="a83a7e29-ec20-4cca-9ab6-6e437084f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f998a4-0a8d-4cf0-8b57-1bbd8d13bed2}" enabled="0" method="" siteId="{1df998a4-0a8d-4cf0-8b57-1bbd8d13be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Uitgangspunten</vt:lpstr>
      <vt:lpstr>Handleiding</vt:lpstr>
      <vt:lpstr>FWG</vt:lpstr>
      <vt:lpstr>1_Kostprijs_hbh</vt:lpstr>
      <vt:lpstr>1_Kostprijs_begeleiding_VVT</vt:lpstr>
      <vt:lpstr>1_Kostprijs_begeleiding_GHZ</vt:lpstr>
      <vt:lpstr>1_Kostprijs_begeleiding_GGZ</vt:lpstr>
      <vt:lpstr>1_Kostprijs_begeleiding_SW</vt:lpstr>
      <vt:lpstr>CAO_VVT</vt:lpstr>
      <vt:lpstr>CAO_GHZ</vt:lpstr>
      <vt:lpstr>CAO_GGZ</vt:lpstr>
      <vt:lpstr>CAO_SociaalWerk</vt:lpstr>
      <vt:lpstr>Data_overig</vt:lpstr>
      <vt:lpstr>Pensioen_dropdown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Rika van Scherrenburg</dc:creator>
  <cp:keywords/>
  <dc:description/>
  <cp:lastModifiedBy>Enzo van den Maagdenberg</cp:lastModifiedBy>
  <cp:revision/>
  <dcterms:created xsi:type="dcterms:W3CDTF">2020-02-03T12:23:13Z</dcterms:created>
  <dcterms:modified xsi:type="dcterms:W3CDTF">2025-07-15T11:47:12Z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0x01010060CE15C41DE5A740BABAA5AC9A58CB6C</vt:lpwstr>
  </property>
  <property fmtid="{D5CDD505-2E9C-101B-9397-08002B2CF9AE}" pid="3" name="MediaServiceImageTags">
    <vt:lpwstr/>
  </property>
</Properties>
</file>